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Z:\Smyrna\SUNCAD\Táborská\úprava\"/>
    </mc:Choice>
  </mc:AlternateContent>
  <xr:revisionPtr revIDLastSave="0" documentId="8_{FDE16D99-A490-4139-8561-FB6D4A57DBDB}" xr6:coauthVersionLast="46" xr6:coauthVersionMax="46" xr10:uidLastSave="{00000000-0000-0000-0000-000000000000}"/>
  <bookViews>
    <workbookView xWindow="0" yWindow="45" windowWidth="16035" windowHeight="15450" xr2:uid="{00000000-000D-0000-FFFF-FFFF00000000}"/>
  </bookViews>
  <sheets>
    <sheet name="Rekapitulace stavby" sheetId="1" r:id="rId1"/>
    <sheet name="D.1.1 - Architektonicko-s..." sheetId="2" r:id="rId2"/>
    <sheet name="D.1.4.a - UT" sheetId="3" r:id="rId3"/>
    <sheet name="D.1.4.c - Vzduchotechnika" sheetId="4" r:id="rId4"/>
    <sheet name="1.4.d_K - Podkrovní byty ..." sheetId="5" r:id="rId5"/>
    <sheet name="1.4.d_V - Podkrovní byty ..." sheetId="6" r:id="rId6"/>
    <sheet name="D.1.4.e - Elektroinstalace" sheetId="7" r:id="rId7"/>
    <sheet name="VRN - VRN a ostatní" sheetId="8" r:id="rId8"/>
    <sheet name="D.1.1 - Architektonicko-s..._01" sheetId="9" r:id="rId9"/>
    <sheet name="D.1.4.a - UT_01" sheetId="10" r:id="rId10"/>
    <sheet name="D.1.4.c - Vzduchotechnika_01" sheetId="11" r:id="rId11"/>
    <sheet name="18052020_2.4_K - Podkrovn..." sheetId="12" r:id="rId12"/>
    <sheet name="18052020_2.4_V - Podkrovn..." sheetId="13" r:id="rId13"/>
    <sheet name="D.1.4.e - Elektroinstalace_01" sheetId="14" r:id="rId14"/>
    <sheet name="VRN - VRN a ostatní_01" sheetId="15" r:id="rId15"/>
    <sheet name="D.1.1 - Architektonicko-s..._02" sheetId="16" r:id="rId16"/>
    <sheet name="D.1.4.a - UT_02" sheetId="17" r:id="rId17"/>
    <sheet name="D.1.4.c - Vzduchotechnika_02" sheetId="18" r:id="rId18"/>
    <sheet name="18052020_3.4_K - Podkrovn..." sheetId="19" r:id="rId19"/>
    <sheet name="18052020_3.4_V - Podkrovn..." sheetId="20" r:id="rId20"/>
    <sheet name="D.1.4.e - Elektroinstalace_02" sheetId="21" r:id="rId21"/>
    <sheet name="VRN - VRN a ostatní_02" sheetId="22" r:id="rId22"/>
    <sheet name="D.1.1 - Architektonicko-s..._03" sheetId="23" r:id="rId23"/>
    <sheet name="D.1.4.a - UT_03" sheetId="24" r:id="rId24"/>
    <sheet name="D.1.4.c - Vzduchotechnika_03" sheetId="25" r:id="rId25"/>
    <sheet name="18052020_4.4_K - Podkrovn..." sheetId="26" r:id="rId26"/>
    <sheet name="18052020_4.4_V - Podkrovn..." sheetId="27" r:id="rId27"/>
    <sheet name="D.1.4.e - Elektroinstalace_03" sheetId="28" r:id="rId28"/>
    <sheet name="VRN - VRN a ostatní_03" sheetId="29" r:id="rId29"/>
    <sheet name="D.1.1 - Architektonicko-s..._04" sheetId="30" r:id="rId30"/>
    <sheet name="D.1.4.a - UT_04" sheetId="31" r:id="rId31"/>
    <sheet name="D.1.4.c - Vzduchotechnika_04" sheetId="32" r:id="rId32"/>
    <sheet name="18052020_5.4_K - Podkrovn..." sheetId="33" r:id="rId33"/>
    <sheet name="18052020_5.4_V - Podkrovn..." sheetId="34" r:id="rId34"/>
    <sheet name="D.1.4.e - Elektroinstalace_04" sheetId="35" r:id="rId35"/>
    <sheet name="VRN - VRN a ostatní_04" sheetId="36" r:id="rId36"/>
  </sheets>
  <definedNames>
    <definedName name="_xlnm._FilterDatabase" localSheetId="4" hidden="1">'1.4.d_K - Podkrovní byty ...'!$C$126:$K$200</definedName>
    <definedName name="_xlnm._FilterDatabase" localSheetId="5" hidden="1">'1.4.d_V - Podkrovní byty ...'!$C$125:$K$206</definedName>
    <definedName name="_xlnm._FilterDatabase" localSheetId="11" hidden="1">'18052020_2.4_K - Podkrovn...'!$C$126:$K$213</definedName>
    <definedName name="_xlnm._FilterDatabase" localSheetId="12" hidden="1">'18052020_2.4_V - Podkrovn...'!$C$125:$K$223</definedName>
    <definedName name="_xlnm._FilterDatabase" localSheetId="18" hidden="1">'18052020_3.4_K - Podkrovn...'!$C$127:$K$225</definedName>
    <definedName name="_xlnm._FilterDatabase" localSheetId="19" hidden="1">'18052020_3.4_V - Podkrovn...'!$C$125:$K$245</definedName>
    <definedName name="_xlnm._FilterDatabase" localSheetId="25" hidden="1">'18052020_4.4_K - Podkrovn...'!$C$126:$K$202</definedName>
    <definedName name="_xlnm._FilterDatabase" localSheetId="26" hidden="1">'18052020_4.4_V - Podkrovn...'!$C$125:$K$219</definedName>
    <definedName name="_xlnm._FilterDatabase" localSheetId="32" hidden="1">'18052020_5.4_K - Podkrovn...'!$C$126:$K$214</definedName>
    <definedName name="_xlnm._FilterDatabase" localSheetId="33" hidden="1">'18052020_5.4_V - Podkrovn...'!$C$125:$K$219</definedName>
    <definedName name="_xlnm._FilterDatabase" localSheetId="1" hidden="1">'D.1.1 - Architektonicko-s...'!$C$136:$K$629</definedName>
    <definedName name="_xlnm._FilterDatabase" localSheetId="8" hidden="1">'D.1.1 - Architektonicko-s..._01'!$C$135:$K$648</definedName>
    <definedName name="_xlnm._FilterDatabase" localSheetId="15" hidden="1">'D.1.1 - Architektonicko-s..._02'!$C$135:$K$630</definedName>
    <definedName name="_xlnm._FilterDatabase" localSheetId="22" hidden="1">'D.1.1 - Architektonicko-s..._03'!$C$136:$K$639</definedName>
    <definedName name="_xlnm._FilterDatabase" localSheetId="29" hidden="1">'D.1.1 - Architektonicko-s..._04'!$C$136:$K$653</definedName>
    <definedName name="_xlnm._FilterDatabase" localSheetId="2" hidden="1">'D.1.4.a - UT'!$C$124:$K$222</definedName>
    <definedName name="_xlnm._FilterDatabase" localSheetId="9" hidden="1">'D.1.4.a - UT_01'!$C$124:$K$222</definedName>
    <definedName name="_xlnm._FilterDatabase" localSheetId="16" hidden="1">'D.1.4.a - UT_02'!$C$124:$K$224</definedName>
    <definedName name="_xlnm._FilterDatabase" localSheetId="23" hidden="1">'D.1.4.a - UT_03'!$C$124:$K$226</definedName>
    <definedName name="_xlnm._FilterDatabase" localSheetId="30" hidden="1">'D.1.4.a - UT_04'!$C$124:$K$224</definedName>
    <definedName name="_xlnm._FilterDatabase" localSheetId="3" hidden="1">'D.1.4.c - Vzduchotechnika'!$C$122:$K$177</definedName>
    <definedName name="_xlnm._FilterDatabase" localSheetId="10" hidden="1">'D.1.4.c - Vzduchotechnika_01'!$C$122:$K$171</definedName>
    <definedName name="_xlnm._FilterDatabase" localSheetId="17" hidden="1">'D.1.4.c - Vzduchotechnika_02'!$C$122:$K$175</definedName>
    <definedName name="_xlnm._FilterDatabase" localSheetId="24" hidden="1">'D.1.4.c - Vzduchotechnika_03'!$C$122:$K$175</definedName>
    <definedName name="_xlnm._FilterDatabase" localSheetId="31" hidden="1">'D.1.4.c - Vzduchotechnika_04'!$C$122:$K$179</definedName>
    <definedName name="_xlnm._FilterDatabase" localSheetId="6" hidden="1">'D.1.4.e - Elektroinstalace'!$C$121:$K$302</definedName>
    <definedName name="_xlnm._FilterDatabase" localSheetId="13" hidden="1">'D.1.4.e - Elektroinstalace_01'!$C$121:$K$302</definedName>
    <definedName name="_xlnm._FilterDatabase" localSheetId="20" hidden="1">'D.1.4.e - Elektroinstalace_02'!$C$121:$K$302</definedName>
    <definedName name="_xlnm._FilterDatabase" localSheetId="27" hidden="1">'D.1.4.e - Elektroinstalace_03'!$C$121:$K$302</definedName>
    <definedName name="_xlnm._FilterDatabase" localSheetId="34" hidden="1">'D.1.4.e - Elektroinstalace_04'!$C$121:$K$296</definedName>
    <definedName name="_xlnm._FilterDatabase" localSheetId="7" hidden="1">'VRN - VRN a ostatní'!$C$125:$K$147</definedName>
    <definedName name="_xlnm._FilterDatabase" localSheetId="14" hidden="1">'VRN - VRN a ostatní_01'!$C$125:$K$147</definedName>
    <definedName name="_xlnm._FilterDatabase" localSheetId="21" hidden="1">'VRN - VRN a ostatní_02'!$C$125:$K$147</definedName>
    <definedName name="_xlnm._FilterDatabase" localSheetId="28" hidden="1">'VRN - VRN a ostatní_03'!$C$125:$K$147</definedName>
    <definedName name="_xlnm._FilterDatabase" localSheetId="35" hidden="1">'VRN - VRN a ostatní_04'!$C$125:$K$147</definedName>
    <definedName name="_xlnm.Print_Titles" localSheetId="4">'1.4.d_K - Podkrovní byty ...'!$126:$126</definedName>
    <definedName name="_xlnm.Print_Titles" localSheetId="5">'1.4.d_V - Podkrovní byty ...'!$125:$125</definedName>
    <definedName name="_xlnm.Print_Titles" localSheetId="11">'18052020_2.4_K - Podkrovn...'!$126:$126</definedName>
    <definedName name="_xlnm.Print_Titles" localSheetId="12">'18052020_2.4_V - Podkrovn...'!$125:$125</definedName>
    <definedName name="_xlnm.Print_Titles" localSheetId="18">'18052020_3.4_K - Podkrovn...'!$127:$127</definedName>
    <definedName name="_xlnm.Print_Titles" localSheetId="19">'18052020_3.4_V - Podkrovn...'!$125:$125</definedName>
    <definedName name="_xlnm.Print_Titles" localSheetId="25">'18052020_4.4_K - Podkrovn...'!$126:$126</definedName>
    <definedName name="_xlnm.Print_Titles" localSheetId="26">'18052020_4.4_V - Podkrovn...'!$125:$125</definedName>
    <definedName name="_xlnm.Print_Titles" localSheetId="32">'18052020_5.4_K - Podkrovn...'!$126:$126</definedName>
    <definedName name="_xlnm.Print_Titles" localSheetId="33">'18052020_5.4_V - Podkrovn...'!$125:$125</definedName>
    <definedName name="_xlnm.Print_Titles" localSheetId="1">'D.1.1 - Architektonicko-s...'!$136:$136</definedName>
    <definedName name="_xlnm.Print_Titles" localSheetId="8">'D.1.1 - Architektonicko-s..._01'!$135:$135</definedName>
    <definedName name="_xlnm.Print_Titles" localSheetId="15">'D.1.1 - Architektonicko-s..._02'!$135:$135</definedName>
    <definedName name="_xlnm.Print_Titles" localSheetId="22">'D.1.1 - Architektonicko-s..._03'!$136:$136</definedName>
    <definedName name="_xlnm.Print_Titles" localSheetId="29">'D.1.1 - Architektonicko-s..._04'!$136:$136</definedName>
    <definedName name="_xlnm.Print_Titles" localSheetId="2">'D.1.4.a - UT'!$124:$124</definedName>
    <definedName name="_xlnm.Print_Titles" localSheetId="9">'D.1.4.a - UT_01'!$124:$124</definedName>
    <definedName name="_xlnm.Print_Titles" localSheetId="16">'D.1.4.a - UT_02'!$124:$124</definedName>
    <definedName name="_xlnm.Print_Titles" localSheetId="23">'D.1.4.a - UT_03'!$124:$124</definedName>
    <definedName name="_xlnm.Print_Titles" localSheetId="30">'D.1.4.a - UT_04'!$124:$124</definedName>
    <definedName name="_xlnm.Print_Titles" localSheetId="3">'D.1.4.c - Vzduchotechnika'!$122:$122</definedName>
    <definedName name="_xlnm.Print_Titles" localSheetId="10">'D.1.4.c - Vzduchotechnika_01'!$122:$122</definedName>
    <definedName name="_xlnm.Print_Titles" localSheetId="17">'D.1.4.c - Vzduchotechnika_02'!$122:$122</definedName>
    <definedName name="_xlnm.Print_Titles" localSheetId="24">'D.1.4.c - Vzduchotechnika_03'!$122:$122</definedName>
    <definedName name="_xlnm.Print_Titles" localSheetId="31">'D.1.4.c - Vzduchotechnika_04'!$122:$122</definedName>
    <definedName name="_xlnm.Print_Titles" localSheetId="6">'D.1.4.e - Elektroinstalace'!$121:$121</definedName>
    <definedName name="_xlnm.Print_Titles" localSheetId="13">'D.1.4.e - Elektroinstalace_01'!$121:$121</definedName>
    <definedName name="_xlnm.Print_Titles" localSheetId="20">'D.1.4.e - Elektroinstalace_02'!$121:$121</definedName>
    <definedName name="_xlnm.Print_Titles" localSheetId="27">'D.1.4.e - Elektroinstalace_03'!$121:$121</definedName>
    <definedName name="_xlnm.Print_Titles" localSheetId="34">'D.1.4.e - Elektroinstalace_04'!$121:$121</definedName>
    <definedName name="_xlnm.Print_Titles" localSheetId="0">'Rekapitulace stavby'!$92:$92</definedName>
    <definedName name="_xlnm.Print_Titles" localSheetId="7">'VRN - VRN a ostatní'!$125:$125</definedName>
    <definedName name="_xlnm.Print_Titles" localSheetId="14">'VRN - VRN a ostatní_01'!$125:$125</definedName>
    <definedName name="_xlnm.Print_Titles" localSheetId="21">'VRN - VRN a ostatní_02'!$125:$125</definedName>
    <definedName name="_xlnm.Print_Titles" localSheetId="28">'VRN - VRN a ostatní_03'!$125:$125</definedName>
    <definedName name="_xlnm.Print_Titles" localSheetId="35">'VRN - VRN a ostatní_04'!$125:$125</definedName>
    <definedName name="_xlnm.Print_Area" localSheetId="4">'1.4.d_K - Podkrovní byty ...'!$C$4:$J$43,'1.4.d_K - Podkrovní byty ...'!$C$49:$J$75,'1.4.d_K - Podkrovní byty ...'!$C$81:$J$104,'1.4.d_K - Podkrovní byty ...'!$C$110:$K$200</definedName>
    <definedName name="_xlnm.Print_Area" localSheetId="5">'1.4.d_V - Podkrovní byty ...'!$C$4:$J$43,'1.4.d_V - Podkrovní byty ...'!$C$49:$J$75,'1.4.d_V - Podkrovní byty ...'!$C$81:$J$103,'1.4.d_V - Podkrovní byty ...'!$C$109:$K$206</definedName>
    <definedName name="_xlnm.Print_Area" localSheetId="11">'18052020_2.4_K - Podkrovn...'!$C$4:$J$43,'18052020_2.4_K - Podkrovn...'!$C$49:$J$75,'18052020_2.4_K - Podkrovn...'!$C$81:$J$104,'18052020_2.4_K - Podkrovn...'!$C$110:$K$213</definedName>
    <definedName name="_xlnm.Print_Area" localSheetId="12">'18052020_2.4_V - Podkrovn...'!$C$4:$J$43,'18052020_2.4_V - Podkrovn...'!$C$49:$J$75,'18052020_2.4_V - Podkrovn...'!$C$81:$J$103,'18052020_2.4_V - Podkrovn...'!$C$109:$K$223</definedName>
    <definedName name="_xlnm.Print_Area" localSheetId="18">'18052020_3.4_K - Podkrovn...'!$C$4:$J$43,'18052020_3.4_K - Podkrovn...'!$C$49:$J$75,'18052020_3.4_K - Podkrovn...'!$C$81:$J$105,'18052020_3.4_K - Podkrovn...'!$C$111:$K$225</definedName>
    <definedName name="_xlnm.Print_Area" localSheetId="19">'18052020_3.4_V - Podkrovn...'!$C$4:$J$43,'18052020_3.4_V - Podkrovn...'!$C$49:$J$75,'18052020_3.4_V - Podkrovn...'!$C$81:$J$103,'18052020_3.4_V - Podkrovn...'!$C$109:$K$245</definedName>
    <definedName name="_xlnm.Print_Area" localSheetId="25">'18052020_4.4_K - Podkrovn...'!$C$4:$J$43,'18052020_4.4_K - Podkrovn...'!$C$49:$J$75,'18052020_4.4_K - Podkrovn...'!$C$81:$J$104,'18052020_4.4_K - Podkrovn...'!$C$110:$K$202</definedName>
    <definedName name="_xlnm.Print_Area" localSheetId="26">'18052020_4.4_V - Podkrovn...'!$C$4:$J$43,'18052020_4.4_V - Podkrovn...'!$C$49:$J$75,'18052020_4.4_V - Podkrovn...'!$C$81:$J$103,'18052020_4.4_V - Podkrovn...'!$C$109:$K$219</definedName>
    <definedName name="_xlnm.Print_Area" localSheetId="32">'18052020_5.4_K - Podkrovn...'!$C$4:$J$43,'18052020_5.4_K - Podkrovn...'!$C$49:$J$75,'18052020_5.4_K - Podkrovn...'!$C$81:$J$104,'18052020_5.4_K - Podkrovn...'!$C$110:$K$214</definedName>
    <definedName name="_xlnm.Print_Area" localSheetId="33">'18052020_5.4_V - Podkrovn...'!$C$4:$J$43,'18052020_5.4_V - Podkrovn...'!$C$49:$J$75,'18052020_5.4_V - Podkrovn...'!$C$81:$J$103,'18052020_5.4_V - Podkrovn...'!$C$109:$K$219</definedName>
    <definedName name="_xlnm.Print_Area" localSheetId="1">'D.1.1 - Architektonicko-s...'!$C$4:$J$41,'D.1.1 - Architektonicko-s...'!$C$50:$J$76,'D.1.1 - Architektonicko-s...'!$C$82:$J$116,'D.1.1 - Architektonicko-s...'!$C$122:$K$629</definedName>
    <definedName name="_xlnm.Print_Area" localSheetId="8">'D.1.1 - Architektonicko-s..._01'!$C$4:$J$41,'D.1.1 - Architektonicko-s..._01'!$C$50:$J$76,'D.1.1 - Architektonicko-s..._01'!$C$82:$J$115,'D.1.1 - Architektonicko-s..._01'!$C$121:$K$648</definedName>
    <definedName name="_xlnm.Print_Area" localSheetId="15">'D.1.1 - Architektonicko-s..._02'!$C$4:$J$41,'D.1.1 - Architektonicko-s..._02'!$C$50:$J$76,'D.1.1 - Architektonicko-s..._02'!$C$82:$J$115,'D.1.1 - Architektonicko-s..._02'!$C$121:$K$630</definedName>
    <definedName name="_xlnm.Print_Area" localSheetId="22">'D.1.1 - Architektonicko-s..._03'!$C$4:$J$41,'D.1.1 - Architektonicko-s..._03'!$C$50:$J$76,'D.1.1 - Architektonicko-s..._03'!$C$82:$J$116,'D.1.1 - Architektonicko-s..._03'!$C$122:$K$639</definedName>
    <definedName name="_xlnm.Print_Area" localSheetId="29">'D.1.1 - Architektonicko-s..._04'!$C$4:$J$41,'D.1.1 - Architektonicko-s..._04'!$C$50:$J$76,'D.1.1 - Architektonicko-s..._04'!$C$82:$J$116,'D.1.1 - Architektonicko-s..._04'!$C$122:$K$653</definedName>
    <definedName name="_xlnm.Print_Area" localSheetId="2">'D.1.4.a - UT'!$C$4:$J$41,'D.1.4.a - UT'!$C$50:$J$76,'D.1.4.a - UT'!$C$82:$J$104,'D.1.4.a - UT'!$C$110:$K$222</definedName>
    <definedName name="_xlnm.Print_Area" localSheetId="9">'D.1.4.a - UT_01'!$C$4:$J$41,'D.1.4.a - UT_01'!$C$50:$J$76,'D.1.4.a - UT_01'!$C$82:$J$104,'D.1.4.a - UT_01'!$C$110:$K$222</definedName>
    <definedName name="_xlnm.Print_Area" localSheetId="16">'D.1.4.a - UT_02'!$C$4:$J$41,'D.1.4.a - UT_02'!$C$50:$J$76,'D.1.4.a - UT_02'!$C$82:$J$104,'D.1.4.a - UT_02'!$C$110:$K$224</definedName>
    <definedName name="_xlnm.Print_Area" localSheetId="23">'D.1.4.a - UT_03'!$C$4:$J$41,'D.1.4.a - UT_03'!$C$50:$J$76,'D.1.4.a - UT_03'!$C$82:$J$104,'D.1.4.a - UT_03'!$C$110:$K$226</definedName>
    <definedName name="_xlnm.Print_Area" localSheetId="30">'D.1.4.a - UT_04'!$C$4:$J$41,'D.1.4.a - UT_04'!$C$50:$J$76,'D.1.4.a - UT_04'!$C$82:$J$104,'D.1.4.a - UT_04'!$C$110:$K$224</definedName>
    <definedName name="_xlnm.Print_Area" localSheetId="3">'D.1.4.c - Vzduchotechnika'!$C$4:$J$41,'D.1.4.c - Vzduchotechnika'!$C$50:$J$76,'D.1.4.c - Vzduchotechnika'!$C$82:$J$102,'D.1.4.c - Vzduchotechnika'!$C$108:$K$177</definedName>
    <definedName name="_xlnm.Print_Area" localSheetId="10">'D.1.4.c - Vzduchotechnika_01'!$C$4:$J$41,'D.1.4.c - Vzduchotechnika_01'!$C$50:$J$76,'D.1.4.c - Vzduchotechnika_01'!$C$82:$J$102,'D.1.4.c - Vzduchotechnika_01'!$C$108:$K$171</definedName>
    <definedName name="_xlnm.Print_Area" localSheetId="17">'D.1.4.c - Vzduchotechnika_02'!$C$4:$J$41,'D.1.4.c - Vzduchotechnika_02'!$C$50:$J$76,'D.1.4.c - Vzduchotechnika_02'!$C$82:$J$102,'D.1.4.c - Vzduchotechnika_02'!$C$108:$K$175</definedName>
    <definedName name="_xlnm.Print_Area" localSheetId="24">'D.1.4.c - Vzduchotechnika_03'!$C$4:$J$41,'D.1.4.c - Vzduchotechnika_03'!$C$50:$J$76,'D.1.4.c - Vzduchotechnika_03'!$C$82:$J$102,'D.1.4.c - Vzduchotechnika_03'!$C$108:$K$175</definedName>
    <definedName name="_xlnm.Print_Area" localSheetId="31">'D.1.4.c - Vzduchotechnika_04'!$C$4:$J$41,'D.1.4.c - Vzduchotechnika_04'!$C$50:$J$76,'D.1.4.c - Vzduchotechnika_04'!$C$82:$J$102,'D.1.4.c - Vzduchotechnika_04'!$C$108:$K$179</definedName>
    <definedName name="_xlnm.Print_Area" localSheetId="6">'D.1.4.e - Elektroinstalace'!$C$4:$J$41,'D.1.4.e - Elektroinstalace'!$C$50:$J$76,'D.1.4.e - Elektroinstalace'!$C$82:$J$101,'D.1.4.e - Elektroinstalace'!$C$107:$K$302</definedName>
    <definedName name="_xlnm.Print_Area" localSheetId="13">'D.1.4.e - Elektroinstalace_01'!$C$4:$J$41,'D.1.4.e - Elektroinstalace_01'!$C$50:$J$76,'D.1.4.e - Elektroinstalace_01'!$C$82:$J$101,'D.1.4.e - Elektroinstalace_01'!$C$107:$K$302</definedName>
    <definedName name="_xlnm.Print_Area" localSheetId="20">'D.1.4.e - Elektroinstalace_02'!$C$4:$J$41,'D.1.4.e - Elektroinstalace_02'!$C$50:$J$76,'D.1.4.e - Elektroinstalace_02'!$C$82:$J$101,'D.1.4.e - Elektroinstalace_02'!$C$107:$K$302</definedName>
    <definedName name="_xlnm.Print_Area" localSheetId="27">'D.1.4.e - Elektroinstalace_03'!$C$4:$J$41,'D.1.4.e - Elektroinstalace_03'!$C$50:$J$76,'D.1.4.e - Elektroinstalace_03'!$C$82:$J$101,'D.1.4.e - Elektroinstalace_03'!$C$107:$K$302</definedName>
    <definedName name="_xlnm.Print_Area" localSheetId="34">'D.1.4.e - Elektroinstalace_04'!$C$4:$J$41,'D.1.4.e - Elektroinstalace_04'!$C$50:$J$76,'D.1.4.e - Elektroinstalace_04'!$C$82:$J$101,'D.1.4.e - Elektroinstalace_04'!$C$107:$K$296</definedName>
    <definedName name="_xlnm.Print_Area" localSheetId="0">'Rekapitulace stavby'!$D$4:$AO$76,'Rekapitulace stavby'!$C$82:$AQ$140</definedName>
    <definedName name="_xlnm.Print_Area" localSheetId="7">'VRN - VRN a ostatní'!$C$4:$J$41,'VRN - VRN a ostatní'!$C$50:$J$76,'VRN - VRN a ostatní'!$C$82:$J$105,'VRN - VRN a ostatní'!$C$111:$K$147</definedName>
    <definedName name="_xlnm.Print_Area" localSheetId="14">'VRN - VRN a ostatní_01'!$C$4:$J$41,'VRN - VRN a ostatní_01'!$C$50:$J$76,'VRN - VRN a ostatní_01'!$C$82:$J$105,'VRN - VRN a ostatní_01'!$C$111:$K$147</definedName>
    <definedName name="_xlnm.Print_Area" localSheetId="21">'VRN - VRN a ostatní_02'!$C$4:$J$41,'VRN - VRN a ostatní_02'!$C$50:$J$76,'VRN - VRN a ostatní_02'!$C$82:$J$105,'VRN - VRN a ostatní_02'!$C$111:$K$147</definedName>
    <definedName name="_xlnm.Print_Area" localSheetId="28">'VRN - VRN a ostatní_03'!$C$4:$J$41,'VRN - VRN a ostatní_03'!$C$50:$J$76,'VRN - VRN a ostatní_03'!$C$82:$J$105,'VRN - VRN a ostatní_03'!$C$111:$K$147</definedName>
    <definedName name="_xlnm.Print_Area" localSheetId="35">'VRN - VRN a ostatní_04'!$C$4:$J$41,'VRN - VRN a ostatní_04'!$C$50:$J$76,'VRN - VRN a ostatní_04'!$C$82:$J$105,'VRN - VRN a ostatní_04'!$C$111:$K$147</definedName>
  </definedNames>
  <calcPr calcId="191029"/>
</workbook>
</file>

<file path=xl/calcChain.xml><?xml version="1.0" encoding="utf-8"?>
<calcChain xmlns="http://schemas.openxmlformats.org/spreadsheetml/2006/main">
  <c r="J39" i="36" l="1"/>
  <c r="J38" i="36"/>
  <c r="AY139" i="1" s="1"/>
  <c r="J37" i="36"/>
  <c r="AX139" i="1"/>
  <c r="BI146" i="36"/>
  <c r="BH146" i="36"/>
  <c r="BG146" i="36"/>
  <c r="BF146" i="36"/>
  <c r="T146" i="36"/>
  <c r="T145" i="36"/>
  <c r="R146" i="36"/>
  <c r="R145" i="36"/>
  <c r="P146" i="36"/>
  <c r="P145" i="36"/>
  <c r="BI144" i="36"/>
  <c r="BH144" i="36"/>
  <c r="BG144" i="36"/>
  <c r="BF144" i="36"/>
  <c r="T144" i="36"/>
  <c r="T143" i="36"/>
  <c r="R144" i="36"/>
  <c r="R143" i="36"/>
  <c r="P144" i="36"/>
  <c r="P143" i="36" s="1"/>
  <c r="BI140" i="36"/>
  <c r="BH140" i="36"/>
  <c r="BG140" i="36"/>
  <c r="BF140" i="36"/>
  <c r="T140" i="36"/>
  <c r="T139" i="36"/>
  <c r="R140" i="36"/>
  <c r="R139" i="36"/>
  <c r="P140" i="36"/>
  <c r="P139" i="36" s="1"/>
  <c r="BI135" i="36"/>
  <c r="BH135" i="36"/>
  <c r="BG135" i="36"/>
  <c r="BF135" i="36"/>
  <c r="T135" i="36"/>
  <c r="R135" i="36"/>
  <c r="P135" i="36"/>
  <c r="BI134" i="36"/>
  <c r="BH134" i="36"/>
  <c r="BG134" i="36"/>
  <c r="BF134" i="36"/>
  <c r="T134" i="36"/>
  <c r="R134" i="36"/>
  <c r="P134" i="36"/>
  <c r="BI129" i="36"/>
  <c r="BH129" i="36"/>
  <c r="BG129" i="36"/>
  <c r="BF129" i="36"/>
  <c r="T129" i="36"/>
  <c r="T128" i="36" s="1"/>
  <c r="R129" i="36"/>
  <c r="R128" i="36"/>
  <c r="P129" i="36"/>
  <c r="P128" i="36" s="1"/>
  <c r="J122" i="36"/>
  <c r="F122" i="36"/>
  <c r="F120" i="36"/>
  <c r="E118" i="36"/>
  <c r="J93" i="36"/>
  <c r="F93" i="36"/>
  <c r="F91" i="36"/>
  <c r="E89" i="36"/>
  <c r="J26" i="36"/>
  <c r="E26" i="36"/>
  <c r="J123" i="36"/>
  <c r="J25" i="36"/>
  <c r="J20" i="36"/>
  <c r="E20" i="36"/>
  <c r="F94" i="36"/>
  <c r="J19" i="36"/>
  <c r="J14" i="36"/>
  <c r="J120" i="36" s="1"/>
  <c r="E7" i="36"/>
  <c r="E114" i="36"/>
  <c r="J39" i="35"/>
  <c r="J38" i="35"/>
  <c r="AY138" i="1"/>
  <c r="J37" i="35"/>
  <c r="AX138" i="1" s="1"/>
  <c r="BI295" i="35"/>
  <c r="BH295" i="35"/>
  <c r="BG295" i="35"/>
  <c r="BE295" i="35"/>
  <c r="T295" i="35"/>
  <c r="R295" i="35"/>
  <c r="P295" i="35"/>
  <c r="BI293" i="35"/>
  <c r="BH293" i="35"/>
  <c r="BG293" i="35"/>
  <c r="BE293" i="35"/>
  <c r="T293" i="35"/>
  <c r="R293" i="35"/>
  <c r="P293" i="35"/>
  <c r="BI291" i="35"/>
  <c r="BH291" i="35"/>
  <c r="BG291" i="35"/>
  <c r="BE291" i="35"/>
  <c r="T291" i="35"/>
  <c r="R291" i="35"/>
  <c r="P291" i="35"/>
  <c r="BI289" i="35"/>
  <c r="BH289" i="35"/>
  <c r="BG289" i="35"/>
  <c r="BE289" i="35"/>
  <c r="T289" i="35"/>
  <c r="R289" i="35"/>
  <c r="P289" i="35"/>
  <c r="BI287" i="35"/>
  <c r="BH287" i="35"/>
  <c r="BG287" i="35"/>
  <c r="BE287" i="35"/>
  <c r="T287" i="35"/>
  <c r="R287" i="35"/>
  <c r="P287" i="35"/>
  <c r="BI285" i="35"/>
  <c r="BH285" i="35"/>
  <c r="BG285" i="35"/>
  <c r="BE285" i="35"/>
  <c r="T285" i="35"/>
  <c r="R285" i="35"/>
  <c r="P285" i="35"/>
  <c r="BI283" i="35"/>
  <c r="BH283" i="35"/>
  <c r="BG283" i="35"/>
  <c r="BE283" i="35"/>
  <c r="T283" i="35"/>
  <c r="R283" i="35"/>
  <c r="P283" i="35"/>
  <c r="BI281" i="35"/>
  <c r="BH281" i="35"/>
  <c r="BG281" i="35"/>
  <c r="BE281" i="35"/>
  <c r="T281" i="35"/>
  <c r="R281" i="35"/>
  <c r="P281" i="35"/>
  <c r="BI279" i="35"/>
  <c r="BH279" i="35"/>
  <c r="BG279" i="35"/>
  <c r="BE279" i="35"/>
  <c r="T279" i="35"/>
  <c r="R279" i="35"/>
  <c r="P279" i="35"/>
  <c r="BI277" i="35"/>
  <c r="BH277" i="35"/>
  <c r="BG277" i="35"/>
  <c r="BE277" i="35"/>
  <c r="T277" i="35"/>
  <c r="R277" i="35"/>
  <c r="P277" i="35"/>
  <c r="BI275" i="35"/>
  <c r="BH275" i="35"/>
  <c r="BG275" i="35"/>
  <c r="BE275" i="35"/>
  <c r="T275" i="35"/>
  <c r="R275" i="35"/>
  <c r="P275" i="35"/>
  <c r="BI273" i="35"/>
  <c r="BH273" i="35"/>
  <c r="BG273" i="35"/>
  <c r="BE273" i="35"/>
  <c r="T273" i="35"/>
  <c r="R273" i="35"/>
  <c r="P273" i="35"/>
  <c r="BI271" i="35"/>
  <c r="BH271" i="35"/>
  <c r="BG271" i="35"/>
  <c r="BE271" i="35"/>
  <c r="T271" i="35"/>
  <c r="R271" i="35"/>
  <c r="P271" i="35"/>
  <c r="BI269" i="35"/>
  <c r="BH269" i="35"/>
  <c r="BG269" i="35"/>
  <c r="BE269" i="35"/>
  <c r="T269" i="35"/>
  <c r="R269" i="35"/>
  <c r="P269" i="35"/>
  <c r="BI267" i="35"/>
  <c r="BH267" i="35"/>
  <c r="BG267" i="35"/>
  <c r="BE267" i="35"/>
  <c r="T267" i="35"/>
  <c r="R267" i="35"/>
  <c r="P267" i="35"/>
  <c r="BI265" i="35"/>
  <c r="BH265" i="35"/>
  <c r="BG265" i="35"/>
  <c r="BE265" i="35"/>
  <c r="T265" i="35"/>
  <c r="R265" i="35"/>
  <c r="P265" i="35"/>
  <c r="BI263" i="35"/>
  <c r="BH263" i="35"/>
  <c r="BG263" i="35"/>
  <c r="BE263" i="35"/>
  <c r="T263" i="35"/>
  <c r="R263" i="35"/>
  <c r="P263" i="35"/>
  <c r="BI261" i="35"/>
  <c r="BH261" i="35"/>
  <c r="BG261" i="35"/>
  <c r="BE261" i="35"/>
  <c r="T261" i="35"/>
  <c r="R261" i="35"/>
  <c r="P261" i="35"/>
  <c r="BI259" i="35"/>
  <c r="BH259" i="35"/>
  <c r="BG259" i="35"/>
  <c r="BE259" i="35"/>
  <c r="T259" i="35"/>
  <c r="R259" i="35"/>
  <c r="P259" i="35"/>
  <c r="BI257" i="35"/>
  <c r="BH257" i="35"/>
  <c r="BG257" i="35"/>
  <c r="BE257" i="35"/>
  <c r="T257" i="35"/>
  <c r="R257" i="35"/>
  <c r="P257" i="35"/>
  <c r="BI255" i="35"/>
  <c r="BH255" i="35"/>
  <c r="BG255" i="35"/>
  <c r="BE255" i="35"/>
  <c r="T255" i="35"/>
  <c r="R255" i="35"/>
  <c r="P255" i="35"/>
  <c r="BI253" i="35"/>
  <c r="BH253" i="35"/>
  <c r="BG253" i="35"/>
  <c r="BE253" i="35"/>
  <c r="T253" i="35"/>
  <c r="R253" i="35"/>
  <c r="P253" i="35"/>
  <c r="BI251" i="35"/>
  <c r="BH251" i="35"/>
  <c r="BG251" i="35"/>
  <c r="BE251" i="35"/>
  <c r="T251" i="35"/>
  <c r="R251" i="35"/>
  <c r="P251" i="35"/>
  <c r="BI249" i="35"/>
  <c r="BH249" i="35"/>
  <c r="BG249" i="35"/>
  <c r="BE249" i="35"/>
  <c r="T249" i="35"/>
  <c r="R249" i="35"/>
  <c r="P249" i="35"/>
  <c r="BI247" i="35"/>
  <c r="BH247" i="35"/>
  <c r="BG247" i="35"/>
  <c r="BE247" i="35"/>
  <c r="T247" i="35"/>
  <c r="R247" i="35"/>
  <c r="P247" i="35"/>
  <c r="BI245" i="35"/>
  <c r="BH245" i="35"/>
  <c r="BG245" i="35"/>
  <c r="BE245" i="35"/>
  <c r="T245" i="35"/>
  <c r="R245" i="35"/>
  <c r="P245" i="35"/>
  <c r="BI243" i="35"/>
  <c r="BH243" i="35"/>
  <c r="BG243" i="35"/>
  <c r="BE243" i="35"/>
  <c r="T243" i="35"/>
  <c r="R243" i="35"/>
  <c r="P243" i="35"/>
  <c r="BI241" i="35"/>
  <c r="BH241" i="35"/>
  <c r="BG241" i="35"/>
  <c r="BE241" i="35"/>
  <c r="T241" i="35"/>
  <c r="R241" i="35"/>
  <c r="P241" i="35"/>
  <c r="BI239" i="35"/>
  <c r="BH239" i="35"/>
  <c r="BG239" i="35"/>
  <c r="BE239" i="35"/>
  <c r="T239" i="35"/>
  <c r="R239" i="35"/>
  <c r="P239" i="35"/>
  <c r="BI237" i="35"/>
  <c r="BH237" i="35"/>
  <c r="BG237" i="35"/>
  <c r="BE237" i="35"/>
  <c r="T237" i="35"/>
  <c r="R237" i="35"/>
  <c r="P237" i="35"/>
  <c r="BI235" i="35"/>
  <c r="BH235" i="35"/>
  <c r="BG235" i="35"/>
  <c r="BE235" i="35"/>
  <c r="T235" i="35"/>
  <c r="R235" i="35"/>
  <c r="P235" i="35"/>
  <c r="BI233" i="35"/>
  <c r="BH233" i="35"/>
  <c r="BG233" i="35"/>
  <c r="BE233" i="35"/>
  <c r="T233" i="35"/>
  <c r="R233" i="35"/>
  <c r="P233" i="35"/>
  <c r="BI231" i="35"/>
  <c r="BH231" i="35"/>
  <c r="BG231" i="35"/>
  <c r="BE231" i="35"/>
  <c r="T231" i="35"/>
  <c r="R231" i="35"/>
  <c r="P231" i="35"/>
  <c r="BI229" i="35"/>
  <c r="BH229" i="35"/>
  <c r="BG229" i="35"/>
  <c r="BE229" i="35"/>
  <c r="T229" i="35"/>
  <c r="R229" i="35"/>
  <c r="P229" i="35"/>
  <c r="BI227" i="35"/>
  <c r="BH227" i="35"/>
  <c r="BG227" i="35"/>
  <c r="BE227" i="35"/>
  <c r="T227" i="35"/>
  <c r="R227" i="35"/>
  <c r="P227" i="35"/>
  <c r="BI225" i="35"/>
  <c r="BH225" i="35"/>
  <c r="BG225" i="35"/>
  <c r="BE225" i="35"/>
  <c r="T225" i="35"/>
  <c r="R225" i="35"/>
  <c r="P225" i="35"/>
  <c r="BI223" i="35"/>
  <c r="BH223" i="35"/>
  <c r="BG223" i="35"/>
  <c r="BE223" i="35"/>
  <c r="T223" i="35"/>
  <c r="R223" i="35"/>
  <c r="P223" i="35"/>
  <c r="BI221" i="35"/>
  <c r="BH221" i="35"/>
  <c r="BG221" i="35"/>
  <c r="BE221" i="35"/>
  <c r="T221" i="35"/>
  <c r="R221" i="35"/>
  <c r="P221" i="35"/>
  <c r="BI219" i="35"/>
  <c r="BH219" i="35"/>
  <c r="BG219" i="35"/>
  <c r="BE219" i="35"/>
  <c r="T219" i="35"/>
  <c r="R219" i="35"/>
  <c r="P219" i="35"/>
  <c r="BI217" i="35"/>
  <c r="BH217" i="35"/>
  <c r="BG217" i="35"/>
  <c r="BE217" i="35"/>
  <c r="T217" i="35"/>
  <c r="R217" i="35"/>
  <c r="P217" i="35"/>
  <c r="BI215" i="35"/>
  <c r="BH215" i="35"/>
  <c r="BG215" i="35"/>
  <c r="BE215" i="35"/>
  <c r="T215" i="35"/>
  <c r="R215" i="35"/>
  <c r="P215" i="35"/>
  <c r="BI213" i="35"/>
  <c r="BH213" i="35"/>
  <c r="BG213" i="35"/>
  <c r="BE213" i="35"/>
  <c r="T213" i="35"/>
  <c r="R213" i="35"/>
  <c r="P213" i="35"/>
  <c r="BI211" i="35"/>
  <c r="BH211" i="35"/>
  <c r="BG211" i="35"/>
  <c r="BE211" i="35"/>
  <c r="T211" i="35"/>
  <c r="R211" i="35"/>
  <c r="P211" i="35"/>
  <c r="BI209" i="35"/>
  <c r="BH209" i="35"/>
  <c r="BG209" i="35"/>
  <c r="BE209" i="35"/>
  <c r="T209" i="35"/>
  <c r="R209" i="35"/>
  <c r="P209" i="35"/>
  <c r="BI207" i="35"/>
  <c r="BH207" i="35"/>
  <c r="BG207" i="35"/>
  <c r="BE207" i="35"/>
  <c r="T207" i="35"/>
  <c r="R207" i="35"/>
  <c r="P207" i="35"/>
  <c r="BI205" i="35"/>
  <c r="BH205" i="35"/>
  <c r="BG205" i="35"/>
  <c r="BE205" i="35"/>
  <c r="T205" i="35"/>
  <c r="R205" i="35"/>
  <c r="P205" i="35"/>
  <c r="BI203" i="35"/>
  <c r="BH203" i="35"/>
  <c r="BG203" i="35"/>
  <c r="BE203" i="35"/>
  <c r="T203" i="35"/>
  <c r="R203" i="35"/>
  <c r="P203" i="35"/>
  <c r="BI201" i="35"/>
  <c r="BH201" i="35"/>
  <c r="BG201" i="35"/>
  <c r="BE201" i="35"/>
  <c r="T201" i="35"/>
  <c r="R201" i="35"/>
  <c r="P201" i="35"/>
  <c r="BI199" i="35"/>
  <c r="BH199" i="35"/>
  <c r="BG199" i="35"/>
  <c r="BE199" i="35"/>
  <c r="T199" i="35"/>
  <c r="R199" i="35"/>
  <c r="P199" i="35"/>
  <c r="BI197" i="35"/>
  <c r="BH197" i="35"/>
  <c r="BG197" i="35"/>
  <c r="BE197" i="35"/>
  <c r="T197" i="35"/>
  <c r="R197" i="35"/>
  <c r="P197" i="35"/>
  <c r="BI195" i="35"/>
  <c r="BH195" i="35"/>
  <c r="BG195" i="35"/>
  <c r="BE195" i="35"/>
  <c r="T195" i="35"/>
  <c r="R195" i="35"/>
  <c r="P195" i="35"/>
  <c r="BI193" i="35"/>
  <c r="BH193" i="35"/>
  <c r="BG193" i="35"/>
  <c r="BE193" i="35"/>
  <c r="T193" i="35"/>
  <c r="R193" i="35"/>
  <c r="P193" i="35"/>
  <c r="BI191" i="35"/>
  <c r="BH191" i="35"/>
  <c r="BG191" i="35"/>
  <c r="BE191" i="35"/>
  <c r="T191" i="35"/>
  <c r="R191" i="35"/>
  <c r="P191" i="35"/>
  <c r="BI189" i="35"/>
  <c r="BH189" i="35"/>
  <c r="BG189" i="35"/>
  <c r="BE189" i="35"/>
  <c r="T189" i="35"/>
  <c r="R189" i="35"/>
  <c r="P189" i="35"/>
  <c r="BI187" i="35"/>
  <c r="BH187" i="35"/>
  <c r="BG187" i="35"/>
  <c r="BE187" i="35"/>
  <c r="T187" i="35"/>
  <c r="R187" i="35"/>
  <c r="P187" i="35"/>
  <c r="BI185" i="35"/>
  <c r="BH185" i="35"/>
  <c r="BG185" i="35"/>
  <c r="BE185" i="35"/>
  <c r="T185" i="35"/>
  <c r="R185" i="35"/>
  <c r="P185" i="35"/>
  <c r="BI183" i="35"/>
  <c r="BH183" i="35"/>
  <c r="BG183" i="35"/>
  <c r="BE183" i="35"/>
  <c r="T183" i="35"/>
  <c r="R183" i="35"/>
  <c r="P183" i="35"/>
  <c r="BI181" i="35"/>
  <c r="BH181" i="35"/>
  <c r="BG181" i="35"/>
  <c r="BE181" i="35"/>
  <c r="T181" i="35"/>
  <c r="R181" i="35"/>
  <c r="P181" i="35"/>
  <c r="BI179" i="35"/>
  <c r="BH179" i="35"/>
  <c r="BG179" i="35"/>
  <c r="BE179" i="35"/>
  <c r="T179" i="35"/>
  <c r="R179" i="35"/>
  <c r="P179" i="35"/>
  <c r="BI177" i="35"/>
  <c r="BH177" i="35"/>
  <c r="BG177" i="35"/>
  <c r="BE177" i="35"/>
  <c r="T177" i="35"/>
  <c r="R177" i="35"/>
  <c r="P177" i="35"/>
  <c r="BI175" i="35"/>
  <c r="BH175" i="35"/>
  <c r="BG175" i="35"/>
  <c r="BE175" i="35"/>
  <c r="T175" i="35"/>
  <c r="R175" i="35"/>
  <c r="P175" i="35"/>
  <c r="BI173" i="35"/>
  <c r="BH173" i="35"/>
  <c r="BG173" i="35"/>
  <c r="BE173" i="35"/>
  <c r="T173" i="35"/>
  <c r="R173" i="35"/>
  <c r="P173" i="35"/>
  <c r="BI171" i="35"/>
  <c r="BH171" i="35"/>
  <c r="BG171" i="35"/>
  <c r="BE171" i="35"/>
  <c r="T171" i="35"/>
  <c r="R171" i="35"/>
  <c r="P171" i="35"/>
  <c r="BI169" i="35"/>
  <c r="BH169" i="35"/>
  <c r="BG169" i="35"/>
  <c r="BE169" i="35"/>
  <c r="T169" i="35"/>
  <c r="R169" i="35"/>
  <c r="P169" i="35"/>
  <c r="BI167" i="35"/>
  <c r="BH167" i="35"/>
  <c r="BG167" i="35"/>
  <c r="BE167" i="35"/>
  <c r="T167" i="35"/>
  <c r="R167" i="35"/>
  <c r="P167" i="35"/>
  <c r="BI165" i="35"/>
  <c r="BH165" i="35"/>
  <c r="BG165" i="35"/>
  <c r="BE165" i="35"/>
  <c r="T165" i="35"/>
  <c r="R165" i="35"/>
  <c r="P165" i="35"/>
  <c r="BI163" i="35"/>
  <c r="BH163" i="35"/>
  <c r="BG163" i="35"/>
  <c r="BE163" i="35"/>
  <c r="T163" i="35"/>
  <c r="R163" i="35"/>
  <c r="P163" i="35"/>
  <c r="BI161" i="35"/>
  <c r="BH161" i="35"/>
  <c r="BG161" i="35"/>
  <c r="BE161" i="35"/>
  <c r="T161" i="35"/>
  <c r="R161" i="35"/>
  <c r="P161" i="35"/>
  <c r="BI159" i="35"/>
  <c r="BH159" i="35"/>
  <c r="BG159" i="35"/>
  <c r="BE159" i="35"/>
  <c r="T159" i="35"/>
  <c r="R159" i="35"/>
  <c r="P159" i="35"/>
  <c r="BI157" i="35"/>
  <c r="BH157" i="35"/>
  <c r="BG157" i="35"/>
  <c r="BE157" i="35"/>
  <c r="T157" i="35"/>
  <c r="R157" i="35"/>
  <c r="P157" i="35"/>
  <c r="BI155" i="35"/>
  <c r="BH155" i="35"/>
  <c r="BG155" i="35"/>
  <c r="BE155" i="35"/>
  <c r="T155" i="35"/>
  <c r="R155" i="35"/>
  <c r="P155" i="35"/>
  <c r="BI153" i="35"/>
  <c r="BH153" i="35"/>
  <c r="BG153" i="35"/>
  <c r="BE153" i="35"/>
  <c r="T153" i="35"/>
  <c r="R153" i="35"/>
  <c r="P153" i="35"/>
  <c r="BI151" i="35"/>
  <c r="BH151" i="35"/>
  <c r="BG151" i="35"/>
  <c r="BE151" i="35"/>
  <c r="T151" i="35"/>
  <c r="R151" i="35"/>
  <c r="P151" i="35"/>
  <c r="BI149" i="35"/>
  <c r="BH149" i="35"/>
  <c r="BG149" i="35"/>
  <c r="BE149" i="35"/>
  <c r="T149" i="35"/>
  <c r="R149" i="35"/>
  <c r="P149" i="35"/>
  <c r="BI147" i="35"/>
  <c r="BH147" i="35"/>
  <c r="BG147" i="35"/>
  <c r="BE147" i="35"/>
  <c r="T147" i="35"/>
  <c r="R147" i="35"/>
  <c r="P147" i="35"/>
  <c r="BI145" i="35"/>
  <c r="BH145" i="35"/>
  <c r="BG145" i="35"/>
  <c r="BE145" i="35"/>
  <c r="T145" i="35"/>
  <c r="R145" i="35"/>
  <c r="P145" i="35"/>
  <c r="BI143" i="35"/>
  <c r="BH143" i="35"/>
  <c r="BG143" i="35"/>
  <c r="BE143" i="35"/>
  <c r="T143" i="35"/>
  <c r="R143" i="35"/>
  <c r="P143" i="35"/>
  <c r="BI141" i="35"/>
  <c r="BH141" i="35"/>
  <c r="BG141" i="35"/>
  <c r="BE141" i="35"/>
  <c r="T141" i="35"/>
  <c r="R141" i="35"/>
  <c r="P141" i="35"/>
  <c r="BI139" i="35"/>
  <c r="BH139" i="35"/>
  <c r="BG139" i="35"/>
  <c r="BE139" i="35"/>
  <c r="T139" i="35"/>
  <c r="R139" i="35"/>
  <c r="P139" i="35"/>
  <c r="BI137" i="35"/>
  <c r="BH137" i="35"/>
  <c r="BG137" i="35"/>
  <c r="BE137" i="35"/>
  <c r="T137" i="35"/>
  <c r="R137" i="35"/>
  <c r="P137" i="35"/>
  <c r="BI135" i="35"/>
  <c r="BH135" i="35"/>
  <c r="BG135" i="35"/>
  <c r="BE135" i="35"/>
  <c r="T135" i="35"/>
  <c r="R135" i="35"/>
  <c r="P135" i="35"/>
  <c r="BI133" i="35"/>
  <c r="BH133" i="35"/>
  <c r="BG133" i="35"/>
  <c r="BE133" i="35"/>
  <c r="T133" i="35"/>
  <c r="R133" i="35"/>
  <c r="P133" i="35"/>
  <c r="BI131" i="35"/>
  <c r="BH131" i="35"/>
  <c r="BG131" i="35"/>
  <c r="BE131" i="35"/>
  <c r="T131" i="35"/>
  <c r="R131" i="35"/>
  <c r="P131" i="35"/>
  <c r="BI129" i="35"/>
  <c r="BH129" i="35"/>
  <c r="BG129" i="35"/>
  <c r="BE129" i="35"/>
  <c r="T129" i="35"/>
  <c r="R129" i="35"/>
  <c r="P129" i="35"/>
  <c r="BI127" i="35"/>
  <c r="BH127" i="35"/>
  <c r="BG127" i="35"/>
  <c r="BE127" i="35"/>
  <c r="T127" i="35"/>
  <c r="R127" i="35"/>
  <c r="P127" i="35"/>
  <c r="BI125" i="35"/>
  <c r="BH125" i="35"/>
  <c r="BG125" i="35"/>
  <c r="BE125" i="35"/>
  <c r="T125" i="35"/>
  <c r="R125" i="35"/>
  <c r="P125" i="35"/>
  <c r="J118" i="35"/>
  <c r="F118" i="35"/>
  <c r="F116" i="35"/>
  <c r="E114" i="35"/>
  <c r="J93" i="35"/>
  <c r="F93" i="35"/>
  <c r="F91" i="35"/>
  <c r="E89" i="35"/>
  <c r="J26" i="35"/>
  <c r="E26" i="35"/>
  <c r="J94" i="35" s="1"/>
  <c r="J25" i="35"/>
  <c r="J20" i="35"/>
  <c r="E20" i="35"/>
  <c r="F94" i="35" s="1"/>
  <c r="J19" i="35"/>
  <c r="J14" i="35"/>
  <c r="J116" i="35" s="1"/>
  <c r="E7" i="35"/>
  <c r="E85" i="35"/>
  <c r="J41" i="34"/>
  <c r="J40" i="34"/>
  <c r="AY137" i="1" s="1"/>
  <c r="J39" i="34"/>
  <c r="AX137" i="1"/>
  <c r="BI218" i="34"/>
  <c r="BH218" i="34"/>
  <c r="BG218" i="34"/>
  <c r="BE218" i="34"/>
  <c r="T218" i="34"/>
  <c r="R218" i="34"/>
  <c r="P218" i="34"/>
  <c r="BI216" i="34"/>
  <c r="BH216" i="34"/>
  <c r="BG216" i="34"/>
  <c r="BE216" i="34"/>
  <c r="T216" i="34"/>
  <c r="R216" i="34"/>
  <c r="P216" i="34"/>
  <c r="BI212" i="34"/>
  <c r="BH212" i="34"/>
  <c r="BG212" i="34"/>
  <c r="BE212" i="34"/>
  <c r="T212" i="34"/>
  <c r="R212" i="34"/>
  <c r="P212" i="34"/>
  <c r="BI210" i="34"/>
  <c r="BH210" i="34"/>
  <c r="BG210" i="34"/>
  <c r="BE210" i="34"/>
  <c r="T210" i="34"/>
  <c r="R210" i="34"/>
  <c r="P210" i="34"/>
  <c r="BI208" i="34"/>
  <c r="BH208" i="34"/>
  <c r="BG208" i="34"/>
  <c r="BE208" i="34"/>
  <c r="T208" i="34"/>
  <c r="R208" i="34"/>
  <c r="P208" i="34"/>
  <c r="BI204" i="34"/>
  <c r="BH204" i="34"/>
  <c r="BG204" i="34"/>
  <c r="BE204" i="34"/>
  <c r="T204" i="34"/>
  <c r="R204" i="34"/>
  <c r="P204" i="34"/>
  <c r="BI201" i="34"/>
  <c r="BH201" i="34"/>
  <c r="BG201" i="34"/>
  <c r="BE201" i="34"/>
  <c r="T201" i="34"/>
  <c r="R201" i="34"/>
  <c r="P201" i="34"/>
  <c r="BI199" i="34"/>
  <c r="BH199" i="34"/>
  <c r="BG199" i="34"/>
  <c r="BE199" i="34"/>
  <c r="T199" i="34"/>
  <c r="R199" i="34"/>
  <c r="P199" i="34"/>
  <c r="BI195" i="34"/>
  <c r="BH195" i="34"/>
  <c r="BG195" i="34"/>
  <c r="BE195" i="34"/>
  <c r="T195" i="34"/>
  <c r="R195" i="34"/>
  <c r="P195" i="34"/>
  <c r="BI191" i="34"/>
  <c r="BH191" i="34"/>
  <c r="BG191" i="34"/>
  <c r="BE191" i="34"/>
  <c r="T191" i="34"/>
  <c r="R191" i="34"/>
  <c r="P191" i="34"/>
  <c r="BI187" i="34"/>
  <c r="BH187" i="34"/>
  <c r="BG187" i="34"/>
  <c r="BE187" i="34"/>
  <c r="T187" i="34"/>
  <c r="R187" i="34"/>
  <c r="P187" i="34"/>
  <c r="BI183" i="34"/>
  <c r="BH183" i="34"/>
  <c r="BG183" i="34"/>
  <c r="BE183" i="34"/>
  <c r="T183" i="34"/>
  <c r="R183" i="34"/>
  <c r="P183" i="34"/>
  <c r="BI179" i="34"/>
  <c r="BH179" i="34"/>
  <c r="BG179" i="34"/>
  <c r="BE179" i="34"/>
  <c r="T179" i="34"/>
  <c r="R179" i="34"/>
  <c r="P179" i="34"/>
  <c r="BI175" i="34"/>
  <c r="BH175" i="34"/>
  <c r="BG175" i="34"/>
  <c r="BE175" i="34"/>
  <c r="T175" i="34"/>
  <c r="R175" i="34"/>
  <c r="P175" i="34"/>
  <c r="BI171" i="34"/>
  <c r="BH171" i="34"/>
  <c r="BG171" i="34"/>
  <c r="BE171" i="34"/>
  <c r="T171" i="34"/>
  <c r="R171" i="34"/>
  <c r="P171" i="34"/>
  <c r="BI167" i="34"/>
  <c r="BH167" i="34"/>
  <c r="BG167" i="34"/>
  <c r="BE167" i="34"/>
  <c r="T167" i="34"/>
  <c r="R167" i="34"/>
  <c r="P167" i="34"/>
  <c r="BI163" i="34"/>
  <c r="BH163" i="34"/>
  <c r="BG163" i="34"/>
  <c r="BE163" i="34"/>
  <c r="T163" i="34"/>
  <c r="R163" i="34"/>
  <c r="P163" i="34"/>
  <c r="BI159" i="34"/>
  <c r="BH159" i="34"/>
  <c r="BG159" i="34"/>
  <c r="BE159" i="34"/>
  <c r="T159" i="34"/>
  <c r="R159" i="34"/>
  <c r="P159" i="34"/>
  <c r="BI155" i="34"/>
  <c r="BH155" i="34"/>
  <c r="BG155" i="34"/>
  <c r="BE155" i="34"/>
  <c r="T155" i="34"/>
  <c r="R155" i="34"/>
  <c r="P155" i="34"/>
  <c r="BI151" i="34"/>
  <c r="BH151" i="34"/>
  <c r="BG151" i="34"/>
  <c r="BE151" i="34"/>
  <c r="T151" i="34"/>
  <c r="R151" i="34"/>
  <c r="P151" i="34"/>
  <c r="BI147" i="34"/>
  <c r="BH147" i="34"/>
  <c r="BG147" i="34"/>
  <c r="BE147" i="34"/>
  <c r="T147" i="34"/>
  <c r="R147" i="34"/>
  <c r="P147" i="34"/>
  <c r="BI143" i="34"/>
  <c r="BH143" i="34"/>
  <c r="BG143" i="34"/>
  <c r="BE143" i="34"/>
  <c r="T143" i="34"/>
  <c r="R143" i="34"/>
  <c r="P143" i="34"/>
  <c r="BI139" i="34"/>
  <c r="BH139" i="34"/>
  <c r="BG139" i="34"/>
  <c r="BE139" i="34"/>
  <c r="T139" i="34"/>
  <c r="R139" i="34"/>
  <c r="P139" i="34"/>
  <c r="BI135" i="34"/>
  <c r="BH135" i="34"/>
  <c r="BG135" i="34"/>
  <c r="BE135" i="34"/>
  <c r="T135" i="34"/>
  <c r="R135" i="34"/>
  <c r="P135" i="34"/>
  <c r="BI133" i="34"/>
  <c r="BH133" i="34"/>
  <c r="BG133" i="34"/>
  <c r="BE133" i="34"/>
  <c r="T133" i="34"/>
  <c r="R133" i="34"/>
  <c r="P133" i="34"/>
  <c r="BI129" i="34"/>
  <c r="BH129" i="34"/>
  <c r="BG129" i="34"/>
  <c r="BE129" i="34"/>
  <c r="T129" i="34"/>
  <c r="R129" i="34"/>
  <c r="P129" i="34"/>
  <c r="J123" i="34"/>
  <c r="J122" i="34"/>
  <c r="F122" i="34"/>
  <c r="F120" i="34"/>
  <c r="E118" i="34"/>
  <c r="J95" i="34"/>
  <c r="J94" i="34"/>
  <c r="F94" i="34"/>
  <c r="F92" i="34"/>
  <c r="E90" i="34"/>
  <c r="J22" i="34"/>
  <c r="E22" i="34"/>
  <c r="F95" i="34"/>
  <c r="J21" i="34"/>
  <c r="J16" i="34"/>
  <c r="J120" i="34" s="1"/>
  <c r="E7" i="34"/>
  <c r="E84" i="34"/>
  <c r="J41" i="33"/>
  <c r="J40" i="33"/>
  <c r="AY136" i="1"/>
  <c r="J39" i="33"/>
  <c r="AX136" i="1" s="1"/>
  <c r="BI211" i="33"/>
  <c r="BH211" i="33"/>
  <c r="BG211" i="33"/>
  <c r="BE211" i="33"/>
  <c r="T211" i="33"/>
  <c r="R211" i="33"/>
  <c r="P211" i="33"/>
  <c r="BI207" i="33"/>
  <c r="BH207" i="33"/>
  <c r="BG207" i="33"/>
  <c r="BE207" i="33"/>
  <c r="T207" i="33"/>
  <c r="R207" i="33"/>
  <c r="P207" i="33"/>
  <c r="BI204" i="33"/>
  <c r="BH204" i="33"/>
  <c r="BG204" i="33"/>
  <c r="BE204" i="33"/>
  <c r="T204" i="33"/>
  <c r="R204" i="33"/>
  <c r="P204" i="33"/>
  <c r="BI202" i="33"/>
  <c r="BH202" i="33"/>
  <c r="BG202" i="33"/>
  <c r="BE202" i="33"/>
  <c r="T202" i="33"/>
  <c r="R202" i="33"/>
  <c r="P202" i="33"/>
  <c r="BI198" i="33"/>
  <c r="BH198" i="33"/>
  <c r="BG198" i="33"/>
  <c r="BE198" i="33"/>
  <c r="T198" i="33"/>
  <c r="R198" i="33"/>
  <c r="P198" i="33"/>
  <c r="BI196" i="33"/>
  <c r="BH196" i="33"/>
  <c r="BG196" i="33"/>
  <c r="BE196" i="33"/>
  <c r="T196" i="33"/>
  <c r="R196" i="33"/>
  <c r="P196" i="33"/>
  <c r="BI194" i="33"/>
  <c r="BH194" i="33"/>
  <c r="BG194" i="33"/>
  <c r="BE194" i="33"/>
  <c r="T194" i="33"/>
  <c r="R194" i="33"/>
  <c r="P194" i="33"/>
  <c r="BI190" i="33"/>
  <c r="BH190" i="33"/>
  <c r="BG190" i="33"/>
  <c r="BE190" i="33"/>
  <c r="T190" i="33"/>
  <c r="R190" i="33"/>
  <c r="P190" i="33"/>
  <c r="BI186" i="33"/>
  <c r="BH186" i="33"/>
  <c r="BG186" i="33"/>
  <c r="BE186" i="33"/>
  <c r="T186" i="33"/>
  <c r="R186" i="33"/>
  <c r="P186" i="33"/>
  <c r="BI184" i="33"/>
  <c r="BH184" i="33"/>
  <c r="BG184" i="33"/>
  <c r="BE184" i="33"/>
  <c r="T184" i="33"/>
  <c r="R184" i="33"/>
  <c r="P184" i="33"/>
  <c r="BI182" i="33"/>
  <c r="BH182" i="33"/>
  <c r="BG182" i="33"/>
  <c r="BE182" i="33"/>
  <c r="T182" i="33"/>
  <c r="R182" i="33"/>
  <c r="P182" i="33"/>
  <c r="BI178" i="33"/>
  <c r="BH178" i="33"/>
  <c r="BG178" i="33"/>
  <c r="BE178" i="33"/>
  <c r="T178" i="33"/>
  <c r="R178" i="33"/>
  <c r="P178" i="33"/>
  <c r="BI174" i="33"/>
  <c r="BH174" i="33"/>
  <c r="BG174" i="33"/>
  <c r="BE174" i="33"/>
  <c r="T174" i="33"/>
  <c r="R174" i="33"/>
  <c r="P174" i="33"/>
  <c r="BI171" i="33"/>
  <c r="BH171" i="33"/>
  <c r="BG171" i="33"/>
  <c r="BE171" i="33"/>
  <c r="T171" i="33"/>
  <c r="R171" i="33"/>
  <c r="P171" i="33"/>
  <c r="BI169" i="33"/>
  <c r="BH169" i="33"/>
  <c r="BG169" i="33"/>
  <c r="BE169" i="33"/>
  <c r="T169" i="33"/>
  <c r="R169" i="33"/>
  <c r="P169" i="33"/>
  <c r="BI165" i="33"/>
  <c r="BH165" i="33"/>
  <c r="BG165" i="33"/>
  <c r="BE165" i="33"/>
  <c r="T165" i="33"/>
  <c r="R165" i="33"/>
  <c r="P165" i="33"/>
  <c r="BI161" i="33"/>
  <c r="BH161" i="33"/>
  <c r="BG161" i="33"/>
  <c r="BE161" i="33"/>
  <c r="T161" i="33"/>
  <c r="R161" i="33"/>
  <c r="P161" i="33"/>
  <c r="BI157" i="33"/>
  <c r="BH157" i="33"/>
  <c r="BG157" i="33"/>
  <c r="BE157" i="33"/>
  <c r="T157" i="33"/>
  <c r="R157" i="33"/>
  <c r="P157" i="33"/>
  <c r="BI152" i="33"/>
  <c r="BH152" i="33"/>
  <c r="BG152" i="33"/>
  <c r="BE152" i="33"/>
  <c r="T152" i="33"/>
  <c r="R152" i="33"/>
  <c r="P152" i="33"/>
  <c r="BI148" i="33"/>
  <c r="BH148" i="33"/>
  <c r="BG148" i="33"/>
  <c r="BE148" i="33"/>
  <c r="T148" i="33"/>
  <c r="R148" i="33"/>
  <c r="P148" i="33"/>
  <c r="BI144" i="33"/>
  <c r="BH144" i="33"/>
  <c r="BG144" i="33"/>
  <c r="BE144" i="33"/>
  <c r="T144" i="33"/>
  <c r="R144" i="33"/>
  <c r="P144" i="33"/>
  <c r="BI140" i="33"/>
  <c r="BH140" i="33"/>
  <c r="BG140" i="33"/>
  <c r="BE140" i="33"/>
  <c r="T140" i="33"/>
  <c r="R140" i="33"/>
  <c r="P140" i="33"/>
  <c r="BI136" i="33"/>
  <c r="BH136" i="33"/>
  <c r="BG136" i="33"/>
  <c r="BE136" i="33"/>
  <c r="T136" i="33"/>
  <c r="R136" i="33"/>
  <c r="P136" i="33"/>
  <c r="BI132" i="33"/>
  <c r="BH132" i="33"/>
  <c r="BG132" i="33"/>
  <c r="BE132" i="33"/>
  <c r="T132" i="33"/>
  <c r="R132" i="33"/>
  <c r="P132" i="33"/>
  <c r="BI130" i="33"/>
  <c r="BH130" i="33"/>
  <c r="BG130" i="33"/>
  <c r="BE130" i="33"/>
  <c r="T130" i="33"/>
  <c r="R130" i="33"/>
  <c r="P130" i="33"/>
  <c r="J124" i="33"/>
  <c r="J123" i="33"/>
  <c r="F123" i="33"/>
  <c r="F121" i="33"/>
  <c r="E119" i="33"/>
  <c r="J95" i="33"/>
  <c r="J94" i="33"/>
  <c r="F94" i="33"/>
  <c r="F92" i="33"/>
  <c r="E90" i="33"/>
  <c r="J22" i="33"/>
  <c r="E22" i="33"/>
  <c r="F95" i="33" s="1"/>
  <c r="J21" i="33"/>
  <c r="J16" i="33"/>
  <c r="J92" i="33"/>
  <c r="E7" i="33"/>
  <c r="E113" i="33" s="1"/>
  <c r="J39" i="32"/>
  <c r="J38" i="32"/>
  <c r="AY134" i="1" s="1"/>
  <c r="J37" i="32"/>
  <c r="AX134" i="1"/>
  <c r="BI178" i="32"/>
  <c r="BH178" i="32"/>
  <c r="BG178" i="32"/>
  <c r="BE178" i="32"/>
  <c r="T178" i="32"/>
  <c r="R178" i="32"/>
  <c r="P178" i="32"/>
  <c r="BI176" i="32"/>
  <c r="BH176" i="32"/>
  <c r="BG176" i="32"/>
  <c r="BE176" i="32"/>
  <c r="T176" i="32"/>
  <c r="R176" i="32"/>
  <c r="P176" i="32"/>
  <c r="BI172" i="32"/>
  <c r="BH172" i="32"/>
  <c r="BG172" i="32"/>
  <c r="BE172" i="32"/>
  <c r="T172" i="32"/>
  <c r="T171" i="32" s="1"/>
  <c r="R172" i="32"/>
  <c r="R171" i="32" s="1"/>
  <c r="P172" i="32"/>
  <c r="P171" i="32"/>
  <c r="BI169" i="32"/>
  <c r="BH169" i="32"/>
  <c r="BG169" i="32"/>
  <c r="BE169" i="32"/>
  <c r="T169" i="32"/>
  <c r="R169" i="32"/>
  <c r="P169" i="32"/>
  <c r="BI167" i="32"/>
  <c r="BH167" i="32"/>
  <c r="BG167" i="32"/>
  <c r="BE167" i="32"/>
  <c r="T167" i="32"/>
  <c r="R167" i="32"/>
  <c r="P167" i="32"/>
  <c r="BI165" i="32"/>
  <c r="BH165" i="32"/>
  <c r="BG165" i="32"/>
  <c r="BE165" i="32"/>
  <c r="T165" i="32"/>
  <c r="R165" i="32"/>
  <c r="P165" i="32"/>
  <c r="BI163" i="32"/>
  <c r="BH163" i="32"/>
  <c r="BG163" i="32"/>
  <c r="BE163" i="32"/>
  <c r="T163" i="32"/>
  <c r="R163" i="32"/>
  <c r="P163" i="32"/>
  <c r="BI161" i="32"/>
  <c r="BH161" i="32"/>
  <c r="BG161" i="32"/>
  <c r="BE161" i="32"/>
  <c r="T161" i="32"/>
  <c r="R161" i="32"/>
  <c r="P161" i="32"/>
  <c r="BI159" i="32"/>
  <c r="BH159" i="32"/>
  <c r="BG159" i="32"/>
  <c r="BE159" i="32"/>
  <c r="T159" i="32"/>
  <c r="R159" i="32"/>
  <c r="P159" i="32"/>
  <c r="BI157" i="32"/>
  <c r="BH157" i="32"/>
  <c r="BG157" i="32"/>
  <c r="BE157" i="32"/>
  <c r="T157" i="32"/>
  <c r="R157" i="32"/>
  <c r="P157" i="32"/>
  <c r="BI155" i="32"/>
  <c r="BH155" i="32"/>
  <c r="BG155" i="32"/>
  <c r="BE155" i="32"/>
  <c r="T155" i="32"/>
  <c r="R155" i="32"/>
  <c r="P155" i="32"/>
  <c r="BI153" i="32"/>
  <c r="BH153" i="32"/>
  <c r="BG153" i="32"/>
  <c r="BE153" i="32"/>
  <c r="T153" i="32"/>
  <c r="R153" i="32"/>
  <c r="P153" i="32"/>
  <c r="BI151" i="32"/>
  <c r="BH151" i="32"/>
  <c r="BG151" i="32"/>
  <c r="BE151" i="32"/>
  <c r="T151" i="32"/>
  <c r="R151" i="32"/>
  <c r="P151" i="32"/>
  <c r="BI149" i="32"/>
  <c r="BH149" i="32"/>
  <c r="BG149" i="32"/>
  <c r="BE149" i="32"/>
  <c r="T149" i="32"/>
  <c r="R149" i="32"/>
  <c r="P149" i="32"/>
  <c r="BI147" i="32"/>
  <c r="BH147" i="32"/>
  <c r="BG147" i="32"/>
  <c r="BE147" i="32"/>
  <c r="T147" i="32"/>
  <c r="R147" i="32"/>
  <c r="P147" i="32"/>
  <c r="BI145" i="32"/>
  <c r="BH145" i="32"/>
  <c r="BG145" i="32"/>
  <c r="BE145" i="32"/>
  <c r="T145" i="32"/>
  <c r="R145" i="32"/>
  <c r="P145" i="32"/>
  <c r="BI143" i="32"/>
  <c r="BH143" i="32"/>
  <c r="BG143" i="32"/>
  <c r="BE143" i="32"/>
  <c r="T143" i="32"/>
  <c r="R143" i="32"/>
  <c r="P143" i="32"/>
  <c r="BI141" i="32"/>
  <c r="BH141" i="32"/>
  <c r="BG141" i="32"/>
  <c r="BE141" i="32"/>
  <c r="T141" i="32"/>
  <c r="R141" i="32"/>
  <c r="P141" i="32"/>
  <c r="BI139" i="32"/>
  <c r="BH139" i="32"/>
  <c r="BG139" i="32"/>
  <c r="BE139" i="32"/>
  <c r="T139" i="32"/>
  <c r="R139" i="32"/>
  <c r="P139" i="32"/>
  <c r="BI137" i="32"/>
  <c r="BH137" i="32"/>
  <c r="BG137" i="32"/>
  <c r="BE137" i="32"/>
  <c r="T137" i="32"/>
  <c r="R137" i="32"/>
  <c r="P137" i="32"/>
  <c r="BI135" i="32"/>
  <c r="BH135" i="32"/>
  <c r="BG135" i="32"/>
  <c r="BE135" i="32"/>
  <c r="T135" i="32"/>
  <c r="R135" i="32"/>
  <c r="P135" i="32"/>
  <c r="BI133" i="32"/>
  <c r="BH133" i="32"/>
  <c r="BG133" i="32"/>
  <c r="BE133" i="32"/>
  <c r="T133" i="32"/>
  <c r="R133" i="32"/>
  <c r="P133" i="32"/>
  <c r="BI131" i="32"/>
  <c r="BH131" i="32"/>
  <c r="BG131" i="32"/>
  <c r="BE131" i="32"/>
  <c r="T131" i="32"/>
  <c r="R131" i="32"/>
  <c r="P131" i="32"/>
  <c r="BI128" i="32"/>
  <c r="BH128" i="32"/>
  <c r="BG128" i="32"/>
  <c r="BE128" i="32"/>
  <c r="T128" i="32"/>
  <c r="R128" i="32"/>
  <c r="P128" i="32"/>
  <c r="BI125" i="32"/>
  <c r="BH125" i="32"/>
  <c r="BG125" i="32"/>
  <c r="BE125" i="32"/>
  <c r="T125" i="32"/>
  <c r="R125" i="32"/>
  <c r="P125" i="32"/>
  <c r="J119" i="32"/>
  <c r="F119" i="32"/>
  <c r="F117" i="32"/>
  <c r="E115" i="32"/>
  <c r="J93" i="32"/>
  <c r="F93" i="32"/>
  <c r="F91" i="32"/>
  <c r="E89" i="32"/>
  <c r="J26" i="32"/>
  <c r="E26" i="32"/>
  <c r="J120" i="32"/>
  <c r="J25" i="32"/>
  <c r="J20" i="32"/>
  <c r="E20" i="32"/>
  <c r="F94" i="32"/>
  <c r="J19" i="32"/>
  <c r="J14" i="32"/>
  <c r="J91" i="32" s="1"/>
  <c r="E7" i="32"/>
  <c r="E85" i="32" s="1"/>
  <c r="J39" i="31"/>
  <c r="J38" i="31"/>
  <c r="AY133" i="1"/>
  <c r="J37" i="31"/>
  <c r="AX133" i="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0" i="31"/>
  <c r="BH210" i="31"/>
  <c r="BG210" i="31"/>
  <c r="BF210" i="31"/>
  <c r="T210" i="31"/>
  <c r="R210" i="31"/>
  <c r="P210" i="31"/>
  <c r="BI208" i="31"/>
  <c r="BH208" i="31"/>
  <c r="BG208" i="31"/>
  <c r="BF208" i="31"/>
  <c r="T208" i="31"/>
  <c r="R208" i="31"/>
  <c r="P208" i="31"/>
  <c r="BI206" i="31"/>
  <c r="BH206" i="31"/>
  <c r="BG206" i="31"/>
  <c r="BF206" i="31"/>
  <c r="T206" i="31"/>
  <c r="R206" i="31"/>
  <c r="P206" i="31"/>
  <c r="BI204" i="31"/>
  <c r="BH204" i="31"/>
  <c r="BG204" i="31"/>
  <c r="BF204" i="31"/>
  <c r="T204" i="31"/>
  <c r="R204" i="31"/>
  <c r="P204" i="31"/>
  <c r="BI202" i="31"/>
  <c r="BH202" i="31"/>
  <c r="BG202" i="31"/>
  <c r="BF202" i="31"/>
  <c r="T202" i="31"/>
  <c r="R202" i="31"/>
  <c r="P202"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4" i="31"/>
  <c r="BH174" i="31"/>
  <c r="BG174" i="31"/>
  <c r="BF174" i="31"/>
  <c r="T174" i="31"/>
  <c r="R174" i="31"/>
  <c r="P174" i="31"/>
  <c r="BI172" i="31"/>
  <c r="BH172" i="31"/>
  <c r="BG172" i="31"/>
  <c r="BF172" i="31"/>
  <c r="T172" i="31"/>
  <c r="R172" i="31"/>
  <c r="P172" i="31"/>
  <c r="BI170" i="31"/>
  <c r="BH170" i="31"/>
  <c r="BG170" i="31"/>
  <c r="BF170" i="31"/>
  <c r="T170" i="31"/>
  <c r="R170" i="31"/>
  <c r="P170" i="31"/>
  <c r="BI168" i="31"/>
  <c r="BH168" i="31"/>
  <c r="BG168" i="31"/>
  <c r="BF168" i="31"/>
  <c r="T168" i="31"/>
  <c r="R168" i="31"/>
  <c r="P168" i="31"/>
  <c r="BI166" i="31"/>
  <c r="BH166" i="31"/>
  <c r="BG166" i="31"/>
  <c r="BF166" i="31"/>
  <c r="T166" i="31"/>
  <c r="R166" i="31"/>
  <c r="P166" i="31"/>
  <c r="BI164" i="31"/>
  <c r="BH164" i="31"/>
  <c r="BG164" i="31"/>
  <c r="BF164" i="31"/>
  <c r="T164" i="31"/>
  <c r="R164" i="31"/>
  <c r="P164" i="31"/>
  <c r="BI162" i="31"/>
  <c r="BH162" i="31"/>
  <c r="BG162" i="31"/>
  <c r="BF162" i="31"/>
  <c r="T162" i="31"/>
  <c r="R162" i="31"/>
  <c r="P162" i="31"/>
  <c r="BI160" i="31"/>
  <c r="BH160" i="31"/>
  <c r="BG160" i="31"/>
  <c r="BF160" i="31"/>
  <c r="T160" i="31"/>
  <c r="R160" i="31"/>
  <c r="P160" i="31"/>
  <c r="BI158" i="31"/>
  <c r="BH158" i="31"/>
  <c r="BG158" i="31"/>
  <c r="BF158" i="31"/>
  <c r="T158" i="31"/>
  <c r="R158" i="31"/>
  <c r="P158" i="31"/>
  <c r="BI156" i="31"/>
  <c r="BH156" i="31"/>
  <c r="BG156" i="31"/>
  <c r="BF156" i="31"/>
  <c r="T156" i="31"/>
  <c r="R156" i="31"/>
  <c r="P156" i="31"/>
  <c r="BI154" i="31"/>
  <c r="BH154" i="31"/>
  <c r="BG154" i="31"/>
  <c r="BF154" i="31"/>
  <c r="T154" i="31"/>
  <c r="R154" i="31"/>
  <c r="P154" i="31"/>
  <c r="BI152" i="31"/>
  <c r="BH152" i="31"/>
  <c r="BG152" i="31"/>
  <c r="BF152" i="31"/>
  <c r="T152" i="31"/>
  <c r="R152" i="31"/>
  <c r="P152" i="31"/>
  <c r="BI150" i="31"/>
  <c r="BH150" i="31"/>
  <c r="BG150" i="31"/>
  <c r="BF150" i="31"/>
  <c r="T150" i="31"/>
  <c r="R150" i="31"/>
  <c r="P150" i="31"/>
  <c r="BI148" i="31"/>
  <c r="BH148" i="31"/>
  <c r="BG148" i="31"/>
  <c r="BF148" i="31"/>
  <c r="T148" i="31"/>
  <c r="R148" i="31"/>
  <c r="P148" i="31"/>
  <c r="BI146" i="31"/>
  <c r="BH146" i="31"/>
  <c r="BG146" i="31"/>
  <c r="BF146" i="31"/>
  <c r="T146" i="31"/>
  <c r="R146" i="31"/>
  <c r="P146" i="31"/>
  <c r="BI144" i="31"/>
  <c r="BH144" i="31"/>
  <c r="BG144" i="31"/>
  <c r="BF144" i="31"/>
  <c r="T144" i="31"/>
  <c r="R144" i="31"/>
  <c r="P144" i="31"/>
  <c r="BI142" i="31"/>
  <c r="BH142" i="31"/>
  <c r="BG142" i="31"/>
  <c r="BF142" i="31"/>
  <c r="T142" i="31"/>
  <c r="R142" i="31"/>
  <c r="P142" i="31"/>
  <c r="BI140" i="31"/>
  <c r="BH140" i="31"/>
  <c r="BG140" i="31"/>
  <c r="BF140" i="31"/>
  <c r="T140" i="31"/>
  <c r="R140" i="31"/>
  <c r="P140" i="31"/>
  <c r="BI138" i="31"/>
  <c r="BH138" i="31"/>
  <c r="BG138" i="31"/>
  <c r="BF138" i="31"/>
  <c r="T138" i="31"/>
  <c r="R138" i="31"/>
  <c r="P138"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J121" i="31"/>
  <c r="F121" i="31"/>
  <c r="F119" i="31"/>
  <c r="E117" i="31"/>
  <c r="J93" i="31"/>
  <c r="F93" i="31"/>
  <c r="F91" i="31"/>
  <c r="E89" i="31"/>
  <c r="J26" i="31"/>
  <c r="E26" i="31"/>
  <c r="J122" i="31" s="1"/>
  <c r="J25" i="31"/>
  <c r="J20" i="31"/>
  <c r="E20" i="31"/>
  <c r="F122" i="31" s="1"/>
  <c r="J19" i="31"/>
  <c r="J14" i="31"/>
  <c r="J119" i="31" s="1"/>
  <c r="E7" i="31"/>
  <c r="E113" i="31"/>
  <c r="J39" i="30"/>
  <c r="J38" i="30"/>
  <c r="AY132" i="1" s="1"/>
  <c r="J37" i="30"/>
  <c r="AX132" i="1"/>
  <c r="BI629" i="30"/>
  <c r="BH629" i="30"/>
  <c r="BG629" i="30"/>
  <c r="BE629" i="30"/>
  <c r="T629" i="30"/>
  <c r="R629" i="30"/>
  <c r="P629" i="30"/>
  <c r="BI623" i="30"/>
  <c r="BH623" i="30"/>
  <c r="BG623" i="30"/>
  <c r="BE623" i="30"/>
  <c r="T623" i="30"/>
  <c r="R623" i="30"/>
  <c r="P623" i="30"/>
  <c r="BI617" i="30"/>
  <c r="BH617" i="30"/>
  <c r="BG617" i="30"/>
  <c r="BE617" i="30"/>
  <c r="T617" i="30"/>
  <c r="R617" i="30"/>
  <c r="P617" i="30"/>
  <c r="BI614" i="30"/>
  <c r="BH614" i="30"/>
  <c r="BG614" i="30"/>
  <c r="BE614" i="30"/>
  <c r="T614" i="30"/>
  <c r="R614" i="30"/>
  <c r="P614" i="30"/>
  <c r="BI608" i="30"/>
  <c r="BH608" i="30"/>
  <c r="BG608" i="30"/>
  <c r="BE608" i="30"/>
  <c r="T608" i="30"/>
  <c r="R608" i="30"/>
  <c r="P608" i="30"/>
  <c r="BI605" i="30"/>
  <c r="BH605" i="30"/>
  <c r="BG605" i="30"/>
  <c r="BE605" i="30"/>
  <c r="T605" i="30"/>
  <c r="R605" i="30"/>
  <c r="P605" i="30"/>
  <c r="BI602" i="30"/>
  <c r="BH602" i="30"/>
  <c r="BG602" i="30"/>
  <c r="BE602" i="30"/>
  <c r="T602" i="30"/>
  <c r="R602" i="30"/>
  <c r="P602" i="30"/>
  <c r="BI599" i="30"/>
  <c r="BH599" i="30"/>
  <c r="BG599" i="30"/>
  <c r="BE599" i="30"/>
  <c r="T599" i="30"/>
  <c r="R599" i="30"/>
  <c r="P599" i="30"/>
  <c r="BI598" i="30"/>
  <c r="BH598" i="30"/>
  <c r="BG598" i="30"/>
  <c r="BE598" i="30"/>
  <c r="T598" i="30"/>
  <c r="R598" i="30"/>
  <c r="P598" i="30"/>
  <c r="BI595" i="30"/>
  <c r="BH595" i="30"/>
  <c r="BG595" i="30"/>
  <c r="BE595" i="30"/>
  <c r="T595" i="30"/>
  <c r="R595" i="30"/>
  <c r="P595" i="30"/>
  <c r="BI589" i="30"/>
  <c r="BH589" i="30"/>
  <c r="BG589" i="30"/>
  <c r="BE589" i="30"/>
  <c r="T589" i="30"/>
  <c r="R589" i="30"/>
  <c r="P589" i="30"/>
  <c r="BI587" i="30"/>
  <c r="BH587" i="30"/>
  <c r="BG587" i="30"/>
  <c r="BE587" i="30"/>
  <c r="T587" i="30"/>
  <c r="R587" i="30"/>
  <c r="P587" i="30"/>
  <c r="BI580" i="30"/>
  <c r="BH580" i="30"/>
  <c r="BG580" i="30"/>
  <c r="BE580" i="30"/>
  <c r="T580" i="30"/>
  <c r="R580" i="30"/>
  <c r="P580" i="30"/>
  <c r="BI578" i="30"/>
  <c r="BH578" i="30"/>
  <c r="BG578" i="30"/>
  <c r="BE578" i="30"/>
  <c r="T578" i="30"/>
  <c r="R578" i="30"/>
  <c r="P578" i="30"/>
  <c r="BI572" i="30"/>
  <c r="BH572" i="30"/>
  <c r="BG572" i="30"/>
  <c r="BE572" i="30"/>
  <c r="T572" i="30"/>
  <c r="R572" i="30"/>
  <c r="P572" i="30"/>
  <c r="BI565" i="30"/>
  <c r="BH565" i="30"/>
  <c r="BG565" i="30"/>
  <c r="BE565" i="30"/>
  <c r="T565" i="30"/>
  <c r="R565" i="30"/>
  <c r="P565" i="30"/>
  <c r="BI562" i="30"/>
  <c r="BH562" i="30"/>
  <c r="BG562" i="30"/>
  <c r="BE562" i="30"/>
  <c r="T562" i="30"/>
  <c r="R562" i="30"/>
  <c r="P562" i="30"/>
  <c r="BI558" i="30"/>
  <c r="BH558" i="30"/>
  <c r="BG558" i="30"/>
  <c r="BE558" i="30"/>
  <c r="T558" i="30"/>
  <c r="R558" i="30"/>
  <c r="P558" i="30"/>
  <c r="BI555" i="30"/>
  <c r="BH555" i="30"/>
  <c r="BG555" i="30"/>
  <c r="BE555" i="30"/>
  <c r="T555" i="30"/>
  <c r="R555" i="30"/>
  <c r="P555" i="30"/>
  <c r="BI552" i="30"/>
  <c r="BH552" i="30"/>
  <c r="BG552" i="30"/>
  <c r="BE552" i="30"/>
  <c r="T552" i="30"/>
  <c r="R552" i="30"/>
  <c r="P552" i="30"/>
  <c r="BI549" i="30"/>
  <c r="BH549" i="30"/>
  <c r="BG549" i="30"/>
  <c r="BE549" i="30"/>
  <c r="T549" i="30"/>
  <c r="R549" i="30"/>
  <c r="P549" i="30"/>
  <c r="BI546" i="30"/>
  <c r="BH546" i="30"/>
  <c r="BG546" i="30"/>
  <c r="BE546" i="30"/>
  <c r="T546" i="30"/>
  <c r="R546" i="30"/>
  <c r="P546" i="30"/>
  <c r="BI543" i="30"/>
  <c r="BH543" i="30"/>
  <c r="BG543" i="30"/>
  <c r="BE543" i="30"/>
  <c r="T543" i="30"/>
  <c r="R543" i="30"/>
  <c r="P543" i="30"/>
  <c r="BI537" i="30"/>
  <c r="BH537" i="30"/>
  <c r="BG537" i="30"/>
  <c r="BE537" i="30"/>
  <c r="T537" i="30"/>
  <c r="R537" i="30"/>
  <c r="P537" i="30"/>
  <c r="BI534" i="30"/>
  <c r="BH534" i="30"/>
  <c r="BG534" i="30"/>
  <c r="BE534" i="30"/>
  <c r="T534" i="30"/>
  <c r="R534" i="30"/>
  <c r="P534" i="30"/>
  <c r="BI532" i="30"/>
  <c r="BH532" i="30"/>
  <c r="BG532" i="30"/>
  <c r="BE532" i="30"/>
  <c r="T532" i="30"/>
  <c r="R532" i="30"/>
  <c r="P532" i="30"/>
  <c r="BI526" i="30"/>
  <c r="BH526" i="30"/>
  <c r="BG526" i="30"/>
  <c r="BE526" i="30"/>
  <c r="T526" i="30"/>
  <c r="R526" i="30"/>
  <c r="P526" i="30"/>
  <c r="BI524" i="30"/>
  <c r="BH524" i="30"/>
  <c r="BG524" i="30"/>
  <c r="BE524" i="30"/>
  <c r="T524" i="30"/>
  <c r="R524" i="30"/>
  <c r="P524" i="30"/>
  <c r="BI519" i="30"/>
  <c r="BH519" i="30"/>
  <c r="BG519" i="30"/>
  <c r="BE519" i="30"/>
  <c r="T519" i="30"/>
  <c r="R519" i="30"/>
  <c r="P519" i="30"/>
  <c r="BI513" i="30"/>
  <c r="BH513" i="30"/>
  <c r="BG513" i="30"/>
  <c r="BE513" i="30"/>
  <c r="T513" i="30"/>
  <c r="R513" i="30"/>
  <c r="P513" i="30"/>
  <c r="BI510" i="30"/>
  <c r="BH510" i="30"/>
  <c r="BG510" i="30"/>
  <c r="BE510" i="30"/>
  <c r="T510" i="30"/>
  <c r="R510" i="30"/>
  <c r="P510" i="30"/>
  <c r="BI508" i="30"/>
  <c r="BH508" i="30"/>
  <c r="BG508" i="30"/>
  <c r="BE508" i="30"/>
  <c r="T508" i="30"/>
  <c r="R508" i="30"/>
  <c r="P508" i="30"/>
  <c r="BI505" i="30"/>
  <c r="BH505" i="30"/>
  <c r="BG505" i="30"/>
  <c r="BE505" i="30"/>
  <c r="T505" i="30"/>
  <c r="R505" i="30"/>
  <c r="P505" i="30"/>
  <c r="BI503" i="30"/>
  <c r="BH503" i="30"/>
  <c r="BG503" i="30"/>
  <c r="BE503" i="30"/>
  <c r="T503" i="30"/>
  <c r="R503" i="30"/>
  <c r="P503" i="30"/>
  <c r="BI501" i="30"/>
  <c r="BH501" i="30"/>
  <c r="BG501" i="30"/>
  <c r="BE501" i="30"/>
  <c r="T501" i="30"/>
  <c r="R501" i="30"/>
  <c r="P501" i="30"/>
  <c r="BI499" i="30"/>
  <c r="BH499" i="30"/>
  <c r="BG499" i="30"/>
  <c r="BE499" i="30"/>
  <c r="T499" i="30"/>
  <c r="R499" i="30"/>
  <c r="P499" i="30"/>
  <c r="BI497" i="30"/>
  <c r="BH497" i="30"/>
  <c r="BG497" i="30"/>
  <c r="BE497" i="30"/>
  <c r="T497" i="30"/>
  <c r="R497" i="30"/>
  <c r="P497" i="30"/>
  <c r="BI495" i="30"/>
  <c r="BH495" i="30"/>
  <c r="BG495" i="30"/>
  <c r="BE495" i="30"/>
  <c r="T495" i="30"/>
  <c r="R495" i="30"/>
  <c r="P495" i="30"/>
  <c r="BI493" i="30"/>
  <c r="BH493" i="30"/>
  <c r="BG493" i="30"/>
  <c r="BE493" i="30"/>
  <c r="T493" i="30"/>
  <c r="R493" i="30"/>
  <c r="P493" i="30"/>
  <c r="BI491" i="30"/>
  <c r="BH491" i="30"/>
  <c r="BG491" i="30"/>
  <c r="BE491" i="30"/>
  <c r="T491" i="30"/>
  <c r="R491" i="30"/>
  <c r="P491" i="30"/>
  <c r="BI489" i="30"/>
  <c r="BH489" i="30"/>
  <c r="BG489" i="30"/>
  <c r="BE489" i="30"/>
  <c r="T489" i="30"/>
  <c r="R489" i="30"/>
  <c r="P489" i="30"/>
  <c r="BI487" i="30"/>
  <c r="BH487" i="30"/>
  <c r="BG487" i="30"/>
  <c r="BE487" i="30"/>
  <c r="T487" i="30"/>
  <c r="R487" i="30"/>
  <c r="P487" i="30"/>
  <c r="BI485" i="30"/>
  <c r="BH485" i="30"/>
  <c r="BG485" i="30"/>
  <c r="BE485" i="30"/>
  <c r="T485" i="30"/>
  <c r="R485" i="30"/>
  <c r="P485" i="30"/>
  <c r="BI482" i="30"/>
  <c r="BH482" i="30"/>
  <c r="BG482" i="30"/>
  <c r="BE482" i="30"/>
  <c r="T482" i="30"/>
  <c r="R482" i="30"/>
  <c r="P482" i="30"/>
  <c r="BI479" i="30"/>
  <c r="BH479" i="30"/>
  <c r="BG479" i="30"/>
  <c r="BE479" i="30"/>
  <c r="T479" i="30"/>
  <c r="R479" i="30"/>
  <c r="P479" i="30"/>
  <c r="BI476" i="30"/>
  <c r="BH476" i="30"/>
  <c r="BG476" i="30"/>
  <c r="BE476" i="30"/>
  <c r="T476" i="30"/>
  <c r="R476" i="30"/>
  <c r="P476" i="30"/>
  <c r="BI475" i="30"/>
  <c r="BH475" i="30"/>
  <c r="BG475" i="30"/>
  <c r="BE475" i="30"/>
  <c r="T475" i="30"/>
  <c r="R475" i="30"/>
  <c r="P475" i="30"/>
  <c r="BI473" i="30"/>
  <c r="BH473" i="30"/>
  <c r="BG473" i="30"/>
  <c r="BE473" i="30"/>
  <c r="T473" i="30"/>
  <c r="R473" i="30"/>
  <c r="P473" i="30"/>
  <c r="BI471" i="30"/>
  <c r="BH471" i="30"/>
  <c r="BG471" i="30"/>
  <c r="BE471" i="30"/>
  <c r="T471" i="30"/>
  <c r="R471" i="30"/>
  <c r="P471" i="30"/>
  <c r="BI469" i="30"/>
  <c r="BH469" i="30"/>
  <c r="BG469" i="30"/>
  <c r="BE469" i="30"/>
  <c r="T469" i="30"/>
  <c r="R469" i="30"/>
  <c r="P469" i="30"/>
  <c r="BI466" i="30"/>
  <c r="BH466" i="30"/>
  <c r="BG466" i="30"/>
  <c r="BE466" i="30"/>
  <c r="T466" i="30"/>
  <c r="R466" i="30"/>
  <c r="P466" i="30"/>
  <c r="BI461" i="30"/>
  <c r="BH461" i="30"/>
  <c r="BG461" i="30"/>
  <c r="BE461" i="30"/>
  <c r="T461" i="30"/>
  <c r="R461" i="30"/>
  <c r="P461" i="30"/>
  <c r="BI456" i="30"/>
  <c r="BH456" i="30"/>
  <c r="BG456" i="30"/>
  <c r="BE456" i="30"/>
  <c r="T456" i="30"/>
  <c r="R456" i="30"/>
  <c r="P456" i="30"/>
  <c r="BI453" i="30"/>
  <c r="BH453" i="30"/>
  <c r="BG453" i="30"/>
  <c r="BE453" i="30"/>
  <c r="T453" i="30"/>
  <c r="R453" i="30"/>
  <c r="P453" i="30"/>
  <c r="BI447" i="30"/>
  <c r="BH447" i="30"/>
  <c r="BG447" i="30"/>
  <c r="BE447" i="30"/>
  <c r="T447" i="30"/>
  <c r="R447" i="30"/>
  <c r="P447" i="30"/>
  <c r="BI445" i="30"/>
  <c r="BH445" i="30"/>
  <c r="BG445" i="30"/>
  <c r="BE445" i="30"/>
  <c r="T445" i="30"/>
  <c r="R445" i="30"/>
  <c r="P445" i="30"/>
  <c r="BI443" i="30"/>
  <c r="BH443" i="30"/>
  <c r="BG443" i="30"/>
  <c r="BE443" i="30"/>
  <c r="T443" i="30"/>
  <c r="R443" i="30"/>
  <c r="P443" i="30"/>
  <c r="BI437" i="30"/>
  <c r="BH437" i="30"/>
  <c r="BG437" i="30"/>
  <c r="BE437" i="30"/>
  <c r="T437" i="30"/>
  <c r="R437" i="30"/>
  <c r="P437" i="30"/>
  <c r="BI432" i="30"/>
  <c r="BH432" i="30"/>
  <c r="BG432" i="30"/>
  <c r="BE432" i="30"/>
  <c r="T432" i="30"/>
  <c r="R432" i="30"/>
  <c r="P432" i="30"/>
  <c r="BI427" i="30"/>
  <c r="BH427" i="30"/>
  <c r="BG427" i="30"/>
  <c r="BE427" i="30"/>
  <c r="T427" i="30"/>
  <c r="R427" i="30"/>
  <c r="P427" i="30"/>
  <c r="BI422" i="30"/>
  <c r="BH422" i="30"/>
  <c r="BG422" i="30"/>
  <c r="BE422" i="30"/>
  <c r="T422" i="30"/>
  <c r="R422" i="30"/>
  <c r="P422" i="30"/>
  <c r="BI416" i="30"/>
  <c r="BH416" i="30"/>
  <c r="BG416" i="30"/>
  <c r="BE416" i="30"/>
  <c r="T416" i="30"/>
  <c r="R416" i="30"/>
  <c r="P416" i="30"/>
  <c r="BI409" i="30"/>
  <c r="BH409" i="30"/>
  <c r="BG409" i="30"/>
  <c r="BE409" i="30"/>
  <c r="T409" i="30"/>
  <c r="R409" i="30"/>
  <c r="P409" i="30"/>
  <c r="BI406" i="30"/>
  <c r="BH406" i="30"/>
  <c r="BG406" i="30"/>
  <c r="BE406" i="30"/>
  <c r="T406" i="30"/>
  <c r="R406" i="30"/>
  <c r="P406" i="30"/>
  <c r="BI402" i="30"/>
  <c r="BH402" i="30"/>
  <c r="BG402" i="30"/>
  <c r="BE402" i="30"/>
  <c r="T402" i="30"/>
  <c r="R402" i="30"/>
  <c r="P402" i="30"/>
  <c r="BI399" i="30"/>
  <c r="BH399" i="30"/>
  <c r="BG399" i="30"/>
  <c r="BE399" i="30"/>
  <c r="T399" i="30"/>
  <c r="R399" i="30"/>
  <c r="P399" i="30"/>
  <c r="BI393" i="30"/>
  <c r="BH393" i="30"/>
  <c r="BG393" i="30"/>
  <c r="BE393" i="30"/>
  <c r="T393" i="30"/>
  <c r="R393" i="30"/>
  <c r="P393" i="30"/>
  <c r="BI390" i="30"/>
  <c r="BH390" i="30"/>
  <c r="BG390" i="30"/>
  <c r="BE390" i="30"/>
  <c r="T390" i="30"/>
  <c r="R390" i="30"/>
  <c r="P390" i="30"/>
  <c r="BI386" i="30"/>
  <c r="BH386" i="30"/>
  <c r="BG386" i="30"/>
  <c r="BE386" i="30"/>
  <c r="T386" i="30"/>
  <c r="R386" i="30"/>
  <c r="P386" i="30"/>
  <c r="BI384" i="30"/>
  <c r="BH384" i="30"/>
  <c r="BG384" i="30"/>
  <c r="BE384" i="30"/>
  <c r="T384" i="30"/>
  <c r="R384" i="30"/>
  <c r="P384" i="30"/>
  <c r="BI377" i="30"/>
  <c r="BH377" i="30"/>
  <c r="BG377" i="30"/>
  <c r="BE377" i="30"/>
  <c r="T377" i="30"/>
  <c r="R377" i="30"/>
  <c r="P377" i="30"/>
  <c r="BI370" i="30"/>
  <c r="BH370" i="30"/>
  <c r="BG370" i="30"/>
  <c r="BE370" i="30"/>
  <c r="T370" i="30"/>
  <c r="R370" i="30"/>
  <c r="P370" i="30"/>
  <c r="BI367" i="30"/>
  <c r="BH367" i="30"/>
  <c r="BG367" i="30"/>
  <c r="BE367" i="30"/>
  <c r="T367" i="30"/>
  <c r="R367" i="30"/>
  <c r="P367" i="30"/>
  <c r="BI364" i="30"/>
  <c r="BH364" i="30"/>
  <c r="BG364" i="30"/>
  <c r="BE364" i="30"/>
  <c r="T364" i="30"/>
  <c r="R364" i="30"/>
  <c r="P364" i="30"/>
  <c r="BI361" i="30"/>
  <c r="BH361" i="30"/>
  <c r="BG361" i="30"/>
  <c r="BE361" i="30"/>
  <c r="T361" i="30"/>
  <c r="R361" i="30"/>
  <c r="P361" i="30"/>
  <c r="BI356" i="30"/>
  <c r="BH356" i="30"/>
  <c r="BG356" i="30"/>
  <c r="BE356" i="30"/>
  <c r="T356" i="30"/>
  <c r="R356" i="30"/>
  <c r="P356" i="30"/>
  <c r="BI346" i="30"/>
  <c r="BH346" i="30"/>
  <c r="BG346" i="30"/>
  <c r="BE346" i="30"/>
  <c r="T346" i="30"/>
  <c r="R346" i="30"/>
  <c r="P346" i="30"/>
  <c r="BI336" i="30"/>
  <c r="BH336" i="30"/>
  <c r="BG336" i="30"/>
  <c r="BE336" i="30"/>
  <c r="T336" i="30"/>
  <c r="R336" i="30"/>
  <c r="P336" i="30"/>
  <c r="BI333" i="30"/>
  <c r="BH333" i="30"/>
  <c r="BG333" i="30"/>
  <c r="BE333" i="30"/>
  <c r="T333" i="30"/>
  <c r="R333" i="30"/>
  <c r="P333" i="30"/>
  <c r="BI330" i="30"/>
  <c r="BH330" i="30"/>
  <c r="BG330" i="30"/>
  <c r="BE330" i="30"/>
  <c r="T330" i="30"/>
  <c r="R330" i="30"/>
  <c r="P330" i="30"/>
  <c r="BI325" i="30"/>
  <c r="BH325" i="30"/>
  <c r="BG325" i="30"/>
  <c r="BE325" i="30"/>
  <c r="T325" i="30"/>
  <c r="R325" i="30"/>
  <c r="P325" i="30"/>
  <c r="BI320" i="30"/>
  <c r="BH320" i="30"/>
  <c r="BG320" i="30"/>
  <c r="BE320" i="30"/>
  <c r="T320" i="30"/>
  <c r="R320" i="30"/>
  <c r="P320" i="30"/>
  <c r="BI315" i="30"/>
  <c r="BH315" i="30"/>
  <c r="BG315" i="30"/>
  <c r="BE315" i="30"/>
  <c r="T315" i="30"/>
  <c r="R315" i="30"/>
  <c r="P315" i="30"/>
  <c r="BI306" i="30"/>
  <c r="BH306" i="30"/>
  <c r="BG306" i="30"/>
  <c r="BE306" i="30"/>
  <c r="T306" i="30"/>
  <c r="R306" i="30"/>
  <c r="P306" i="30"/>
  <c r="BI297" i="30"/>
  <c r="BH297" i="30"/>
  <c r="BG297" i="30"/>
  <c r="BE297" i="30"/>
  <c r="T297" i="30"/>
  <c r="R297" i="30"/>
  <c r="P297" i="30"/>
  <c r="BI294" i="30"/>
  <c r="BH294" i="30"/>
  <c r="BG294" i="30"/>
  <c r="BE294" i="30"/>
  <c r="T294" i="30"/>
  <c r="R294" i="30"/>
  <c r="P294" i="30"/>
  <c r="BI288" i="30"/>
  <c r="BH288" i="30"/>
  <c r="BG288" i="30"/>
  <c r="BE288" i="30"/>
  <c r="T288" i="30"/>
  <c r="R288" i="30"/>
  <c r="P288" i="30"/>
  <c r="BI282" i="30"/>
  <c r="BH282" i="30"/>
  <c r="BG282" i="30"/>
  <c r="BE282" i="30"/>
  <c r="T282" i="30"/>
  <c r="R282" i="30"/>
  <c r="P282" i="30"/>
  <c r="BI279" i="30"/>
  <c r="BH279" i="30"/>
  <c r="BG279" i="30"/>
  <c r="BE279" i="30"/>
  <c r="T279" i="30"/>
  <c r="R279" i="30"/>
  <c r="P279" i="30"/>
  <c r="BI277" i="30"/>
  <c r="BH277" i="30"/>
  <c r="BG277" i="30"/>
  <c r="BE277" i="30"/>
  <c r="T277" i="30"/>
  <c r="R277" i="30"/>
  <c r="P277" i="30"/>
  <c r="BI271" i="30"/>
  <c r="BH271" i="30"/>
  <c r="BG271" i="30"/>
  <c r="BE271" i="30"/>
  <c r="T271" i="30"/>
  <c r="R271" i="30"/>
  <c r="P271" i="30"/>
  <c r="BI266" i="30"/>
  <c r="BH266" i="30"/>
  <c r="BG266" i="30"/>
  <c r="BE266" i="30"/>
  <c r="T266" i="30"/>
  <c r="R266" i="30"/>
  <c r="P266" i="30"/>
  <c r="BI261" i="30"/>
  <c r="BH261" i="30"/>
  <c r="BG261" i="30"/>
  <c r="BE261" i="30"/>
  <c r="T261" i="30"/>
  <c r="R261" i="30"/>
  <c r="P261" i="30"/>
  <c r="BI256" i="30"/>
  <c r="BH256" i="30"/>
  <c r="BG256" i="30"/>
  <c r="BE256" i="30"/>
  <c r="T256" i="30"/>
  <c r="R256" i="30"/>
  <c r="P256" i="30"/>
  <c r="BI254" i="30"/>
  <c r="BH254" i="30"/>
  <c r="BG254" i="30"/>
  <c r="BE254" i="30"/>
  <c r="T254" i="30"/>
  <c r="R254" i="30"/>
  <c r="P254" i="30"/>
  <c r="BI248" i="30"/>
  <c r="BH248" i="30"/>
  <c r="BG248" i="30"/>
  <c r="BE248" i="30"/>
  <c r="T248" i="30"/>
  <c r="R248" i="30"/>
  <c r="P248" i="30"/>
  <c r="BI245" i="30"/>
  <c r="BH245" i="30"/>
  <c r="BG245" i="30"/>
  <c r="BE245" i="30"/>
  <c r="T245" i="30"/>
  <c r="R245" i="30"/>
  <c r="P245" i="30"/>
  <c r="BI243" i="30"/>
  <c r="BH243" i="30"/>
  <c r="BG243" i="30"/>
  <c r="BE243" i="30"/>
  <c r="T243" i="30"/>
  <c r="R243" i="30"/>
  <c r="P243" i="30"/>
  <c r="BI240" i="30"/>
  <c r="BH240" i="30"/>
  <c r="BG240" i="30"/>
  <c r="BE240" i="30"/>
  <c r="T240" i="30"/>
  <c r="R240" i="30"/>
  <c r="P240" i="30"/>
  <c r="BI238" i="30"/>
  <c r="BH238" i="30"/>
  <c r="BG238" i="30"/>
  <c r="BE238" i="30"/>
  <c r="T238" i="30"/>
  <c r="R238" i="30"/>
  <c r="P238" i="30"/>
  <c r="BI234" i="30"/>
  <c r="BH234" i="30"/>
  <c r="BG234" i="30"/>
  <c r="BE234" i="30"/>
  <c r="T234" i="30"/>
  <c r="R234" i="30"/>
  <c r="P234" i="30"/>
  <c r="BI228" i="30"/>
  <c r="BH228" i="30"/>
  <c r="BG228" i="30"/>
  <c r="BE228" i="30"/>
  <c r="T228" i="30"/>
  <c r="R228" i="30"/>
  <c r="P228" i="30"/>
  <c r="BI227" i="30"/>
  <c r="BH227" i="30"/>
  <c r="BG227" i="30"/>
  <c r="BE227" i="30"/>
  <c r="T227" i="30"/>
  <c r="R227" i="30"/>
  <c r="P227" i="30"/>
  <c r="BI221" i="30"/>
  <c r="BH221" i="30"/>
  <c r="BG221" i="30"/>
  <c r="BE221" i="30"/>
  <c r="T221" i="30"/>
  <c r="R221" i="30"/>
  <c r="P221" i="30"/>
  <c r="BI215" i="30"/>
  <c r="BH215" i="30"/>
  <c r="BG215" i="30"/>
  <c r="BE215" i="30"/>
  <c r="T215" i="30"/>
  <c r="R215" i="30"/>
  <c r="P215" i="30"/>
  <c r="BI211" i="30"/>
  <c r="BH211" i="30"/>
  <c r="BG211" i="30"/>
  <c r="BE211" i="30"/>
  <c r="T211" i="30"/>
  <c r="T210" i="30" s="1"/>
  <c r="R211" i="30"/>
  <c r="R210" i="30" s="1"/>
  <c r="P211" i="30"/>
  <c r="P210" i="30" s="1"/>
  <c r="BI208" i="30"/>
  <c r="BH208" i="30"/>
  <c r="BG208" i="30"/>
  <c r="BE208" i="30"/>
  <c r="T208" i="30"/>
  <c r="R208" i="30"/>
  <c r="P208" i="30"/>
  <c r="BI207" i="30"/>
  <c r="BH207" i="30"/>
  <c r="BG207" i="30"/>
  <c r="BE207" i="30"/>
  <c r="T207" i="30"/>
  <c r="R207" i="30"/>
  <c r="P207" i="30"/>
  <c r="BI205" i="30"/>
  <c r="BH205" i="30"/>
  <c r="BG205" i="30"/>
  <c r="BE205" i="30"/>
  <c r="T205" i="30"/>
  <c r="R205" i="30"/>
  <c r="P205" i="30"/>
  <c r="BI202" i="30"/>
  <c r="BH202" i="30"/>
  <c r="BG202" i="30"/>
  <c r="BE202" i="30"/>
  <c r="T202" i="30"/>
  <c r="R202" i="30"/>
  <c r="P202" i="30"/>
  <c r="BI200" i="30"/>
  <c r="BH200" i="30"/>
  <c r="BG200" i="30"/>
  <c r="BE200" i="30"/>
  <c r="T200" i="30"/>
  <c r="R200" i="30"/>
  <c r="P200" i="30"/>
  <c r="BI198" i="30"/>
  <c r="BH198" i="30"/>
  <c r="BG198" i="30"/>
  <c r="BE198" i="30"/>
  <c r="T198" i="30"/>
  <c r="R198" i="30"/>
  <c r="P198" i="30"/>
  <c r="BI195" i="30"/>
  <c r="BH195" i="30"/>
  <c r="BG195" i="30"/>
  <c r="BE195" i="30"/>
  <c r="T195" i="30"/>
  <c r="R195" i="30"/>
  <c r="P195" i="30"/>
  <c r="BI189" i="30"/>
  <c r="BH189" i="30"/>
  <c r="BG189" i="30"/>
  <c r="BE189" i="30"/>
  <c r="T189" i="30"/>
  <c r="R189" i="30"/>
  <c r="P189" i="30"/>
  <c r="BI183" i="30"/>
  <c r="BH183" i="30"/>
  <c r="BG183" i="30"/>
  <c r="BE183" i="30"/>
  <c r="T183" i="30"/>
  <c r="R183" i="30"/>
  <c r="P183" i="30"/>
  <c r="BI176" i="30"/>
  <c r="BH176" i="30"/>
  <c r="BG176" i="30"/>
  <c r="BE176" i="30"/>
  <c r="T176" i="30"/>
  <c r="R176" i="30"/>
  <c r="P176" i="30"/>
  <c r="BI170" i="30"/>
  <c r="BH170" i="30"/>
  <c r="BG170" i="30"/>
  <c r="BE170" i="30"/>
  <c r="T170" i="30"/>
  <c r="R170" i="30"/>
  <c r="P170" i="30"/>
  <c r="BI163" i="30"/>
  <c r="BH163" i="30"/>
  <c r="BG163" i="30"/>
  <c r="BE163" i="30"/>
  <c r="T163" i="30"/>
  <c r="R163" i="30"/>
  <c r="P163" i="30"/>
  <c r="BI161" i="30"/>
  <c r="BH161" i="30"/>
  <c r="BG161" i="30"/>
  <c r="BE161" i="30"/>
  <c r="T161" i="30"/>
  <c r="R161" i="30"/>
  <c r="P161" i="30"/>
  <c r="BI159" i="30"/>
  <c r="BH159" i="30"/>
  <c r="BG159" i="30"/>
  <c r="BE159" i="30"/>
  <c r="T159" i="30"/>
  <c r="R159" i="30"/>
  <c r="P159" i="30"/>
  <c r="BI156" i="30"/>
  <c r="BH156" i="30"/>
  <c r="BG156" i="30"/>
  <c r="BE156" i="30"/>
  <c r="T156" i="30"/>
  <c r="R156" i="30"/>
  <c r="P156" i="30"/>
  <c r="BI151" i="30"/>
  <c r="BH151" i="30"/>
  <c r="BG151" i="30"/>
  <c r="BE151" i="30"/>
  <c r="T151" i="30"/>
  <c r="R151" i="30"/>
  <c r="P151" i="30"/>
  <c r="BI144" i="30"/>
  <c r="BH144" i="30"/>
  <c r="BG144" i="30"/>
  <c r="BE144" i="30"/>
  <c r="T144" i="30"/>
  <c r="R144" i="30"/>
  <c r="P144" i="30"/>
  <c r="BI140" i="30"/>
  <c r="BH140" i="30"/>
  <c r="BG140" i="30"/>
  <c r="BE140" i="30"/>
  <c r="T140" i="30"/>
  <c r="R140" i="30"/>
  <c r="P140" i="30"/>
  <c r="J133" i="30"/>
  <c r="F133" i="30"/>
  <c r="F131" i="30"/>
  <c r="E129" i="30"/>
  <c r="J93" i="30"/>
  <c r="F93" i="30"/>
  <c r="F91" i="30"/>
  <c r="E89" i="30"/>
  <c r="J26" i="30"/>
  <c r="E26" i="30"/>
  <c r="J94" i="30" s="1"/>
  <c r="J25" i="30"/>
  <c r="J20" i="30"/>
  <c r="E20" i="30"/>
  <c r="F134" i="30" s="1"/>
  <c r="J19" i="30"/>
  <c r="J14" i="30"/>
  <c r="J91" i="30" s="1"/>
  <c r="E7" i="30"/>
  <c r="E85" i="30"/>
  <c r="J39" i="29"/>
  <c r="J38" i="29"/>
  <c r="AY130" i="1" s="1"/>
  <c r="J37" i="29"/>
  <c r="AX130" i="1"/>
  <c r="BI146" i="29"/>
  <c r="BH146" i="29"/>
  <c r="BG146" i="29"/>
  <c r="BF146" i="29"/>
  <c r="T146" i="29"/>
  <c r="T145" i="29" s="1"/>
  <c r="R146" i="29"/>
  <c r="R145" i="29"/>
  <c r="P146" i="29"/>
  <c r="P145" i="29" s="1"/>
  <c r="BI144" i="29"/>
  <c r="BH144" i="29"/>
  <c r="BG144" i="29"/>
  <c r="BF144" i="29"/>
  <c r="T144" i="29"/>
  <c r="T143" i="29"/>
  <c r="R144" i="29"/>
  <c r="R143" i="29" s="1"/>
  <c r="P144" i="29"/>
  <c r="P143" i="29"/>
  <c r="BI140" i="29"/>
  <c r="BH140" i="29"/>
  <c r="BG140" i="29"/>
  <c r="BF140" i="29"/>
  <c r="T140" i="29"/>
  <c r="T139" i="29" s="1"/>
  <c r="R140" i="29"/>
  <c r="R139" i="29"/>
  <c r="P140" i="29"/>
  <c r="P139" i="29" s="1"/>
  <c r="BI135" i="29"/>
  <c r="BH135" i="29"/>
  <c r="BG135" i="29"/>
  <c r="BF135" i="29"/>
  <c r="T135" i="29"/>
  <c r="R135" i="29"/>
  <c r="P135" i="29"/>
  <c r="BI134" i="29"/>
  <c r="BH134" i="29"/>
  <c r="BG134" i="29"/>
  <c r="BF134" i="29"/>
  <c r="T134" i="29"/>
  <c r="R134" i="29"/>
  <c r="P134" i="29"/>
  <c r="BI129" i="29"/>
  <c r="BH129" i="29"/>
  <c r="BG129" i="29"/>
  <c r="BF129" i="29"/>
  <c r="T129" i="29"/>
  <c r="T128" i="29" s="1"/>
  <c r="R129" i="29"/>
  <c r="R128" i="29"/>
  <c r="P129" i="29"/>
  <c r="P128" i="29" s="1"/>
  <c r="J122" i="29"/>
  <c r="F122" i="29"/>
  <c r="F120" i="29"/>
  <c r="E118" i="29"/>
  <c r="J93" i="29"/>
  <c r="F93" i="29"/>
  <c r="F91" i="29"/>
  <c r="E89" i="29"/>
  <c r="J26" i="29"/>
  <c r="E26" i="29"/>
  <c r="J94" i="29" s="1"/>
  <c r="J25" i="29"/>
  <c r="J20" i="29"/>
  <c r="E20" i="29"/>
  <c r="F94" i="29" s="1"/>
  <c r="J19" i="29"/>
  <c r="J14" i="29"/>
  <c r="J120" i="29"/>
  <c r="E7" i="29"/>
  <c r="E85" i="29" s="1"/>
  <c r="J39" i="28"/>
  <c r="J38" i="28"/>
  <c r="AY129" i="1" s="1"/>
  <c r="J37" i="28"/>
  <c r="AX129" i="1"/>
  <c r="BI301" i="28"/>
  <c r="BH301" i="28"/>
  <c r="BG301" i="28"/>
  <c r="BE301" i="28"/>
  <c r="T301" i="28"/>
  <c r="R301" i="28"/>
  <c r="P301" i="28"/>
  <c r="BI299" i="28"/>
  <c r="BH299" i="28"/>
  <c r="BG299" i="28"/>
  <c r="BE299" i="28"/>
  <c r="T299" i="28"/>
  <c r="R299" i="28"/>
  <c r="P299" i="28"/>
  <c r="BI297" i="28"/>
  <c r="BH297" i="28"/>
  <c r="BG297" i="28"/>
  <c r="BE297" i="28"/>
  <c r="T297" i="28"/>
  <c r="R297" i="28"/>
  <c r="P297" i="28"/>
  <c r="BI295" i="28"/>
  <c r="BH295" i="28"/>
  <c r="BG295" i="28"/>
  <c r="BE295" i="28"/>
  <c r="T295" i="28"/>
  <c r="R295" i="28"/>
  <c r="P295" i="28"/>
  <c r="BI293" i="28"/>
  <c r="BH293" i="28"/>
  <c r="BG293" i="28"/>
  <c r="BE293" i="28"/>
  <c r="T293" i="28"/>
  <c r="R293" i="28"/>
  <c r="P293" i="28"/>
  <c r="BI291" i="28"/>
  <c r="BH291" i="28"/>
  <c r="BG291" i="28"/>
  <c r="BE291" i="28"/>
  <c r="T291" i="28"/>
  <c r="R291" i="28"/>
  <c r="P291" i="28"/>
  <c r="BI289" i="28"/>
  <c r="BH289" i="28"/>
  <c r="BG289" i="28"/>
  <c r="BE289" i="28"/>
  <c r="T289" i="28"/>
  <c r="R289" i="28"/>
  <c r="P289" i="28"/>
  <c r="BI287" i="28"/>
  <c r="BH287" i="28"/>
  <c r="BG287" i="28"/>
  <c r="BE287" i="28"/>
  <c r="T287" i="28"/>
  <c r="R287" i="28"/>
  <c r="P287" i="28"/>
  <c r="BI285" i="28"/>
  <c r="BH285" i="28"/>
  <c r="BG285" i="28"/>
  <c r="BE285" i="28"/>
  <c r="T285" i="28"/>
  <c r="R285" i="28"/>
  <c r="P285" i="28"/>
  <c r="BI283" i="28"/>
  <c r="BH283" i="28"/>
  <c r="BG283" i="28"/>
  <c r="BE283" i="28"/>
  <c r="T283" i="28"/>
  <c r="R283" i="28"/>
  <c r="P283" i="28"/>
  <c r="BI281" i="28"/>
  <c r="BH281" i="28"/>
  <c r="BG281" i="28"/>
  <c r="BE281" i="28"/>
  <c r="T281" i="28"/>
  <c r="R281" i="28"/>
  <c r="P281" i="28"/>
  <c r="BI279" i="28"/>
  <c r="BH279" i="28"/>
  <c r="BG279" i="28"/>
  <c r="BE279" i="28"/>
  <c r="T279" i="28"/>
  <c r="R279" i="28"/>
  <c r="P279" i="28"/>
  <c r="BI277" i="28"/>
  <c r="BH277" i="28"/>
  <c r="BG277" i="28"/>
  <c r="BE277" i="28"/>
  <c r="T277" i="28"/>
  <c r="R277" i="28"/>
  <c r="P277" i="28"/>
  <c r="BI275" i="28"/>
  <c r="BH275" i="28"/>
  <c r="BG275" i="28"/>
  <c r="BE275" i="28"/>
  <c r="T275" i="28"/>
  <c r="R275" i="28"/>
  <c r="P275" i="28"/>
  <c r="BI273" i="28"/>
  <c r="BH273" i="28"/>
  <c r="BG273" i="28"/>
  <c r="BE273" i="28"/>
  <c r="T273" i="28"/>
  <c r="R273" i="28"/>
  <c r="P273" i="28"/>
  <c r="BI271" i="28"/>
  <c r="BH271" i="28"/>
  <c r="BG271" i="28"/>
  <c r="BE271" i="28"/>
  <c r="T271" i="28"/>
  <c r="R271" i="28"/>
  <c r="P271" i="28"/>
  <c r="BI269" i="28"/>
  <c r="BH269" i="28"/>
  <c r="BG269" i="28"/>
  <c r="BE269" i="28"/>
  <c r="T269" i="28"/>
  <c r="R269" i="28"/>
  <c r="P269" i="28"/>
  <c r="BI267" i="28"/>
  <c r="BH267" i="28"/>
  <c r="BG267" i="28"/>
  <c r="BE267" i="28"/>
  <c r="T267" i="28"/>
  <c r="R267" i="28"/>
  <c r="P267" i="28"/>
  <c r="BI265" i="28"/>
  <c r="BH265" i="28"/>
  <c r="BG265" i="28"/>
  <c r="BE265" i="28"/>
  <c r="T265" i="28"/>
  <c r="R265" i="28"/>
  <c r="P265" i="28"/>
  <c r="BI263" i="28"/>
  <c r="BH263" i="28"/>
  <c r="BG263" i="28"/>
  <c r="BE263" i="28"/>
  <c r="T263" i="28"/>
  <c r="R263" i="28"/>
  <c r="P263" i="28"/>
  <c r="BI261" i="28"/>
  <c r="BH261" i="28"/>
  <c r="BG261" i="28"/>
  <c r="BE261" i="28"/>
  <c r="T261" i="28"/>
  <c r="R261" i="28"/>
  <c r="P261" i="28"/>
  <c r="BI259" i="28"/>
  <c r="BH259" i="28"/>
  <c r="BG259" i="28"/>
  <c r="BE259" i="28"/>
  <c r="T259" i="28"/>
  <c r="R259" i="28"/>
  <c r="P259" i="28"/>
  <c r="BI257" i="28"/>
  <c r="BH257" i="28"/>
  <c r="BG257" i="28"/>
  <c r="BE257" i="28"/>
  <c r="T257" i="28"/>
  <c r="R257" i="28"/>
  <c r="P257" i="28"/>
  <c r="BI255" i="28"/>
  <c r="BH255" i="28"/>
  <c r="BG255" i="28"/>
  <c r="BE255" i="28"/>
  <c r="T255" i="28"/>
  <c r="R255" i="28"/>
  <c r="P255" i="28"/>
  <c r="BI253" i="28"/>
  <c r="BH253" i="28"/>
  <c r="BG253" i="28"/>
  <c r="BE253" i="28"/>
  <c r="T253" i="28"/>
  <c r="R253" i="28"/>
  <c r="P253" i="28"/>
  <c r="BI251" i="28"/>
  <c r="BH251" i="28"/>
  <c r="BG251" i="28"/>
  <c r="BE251" i="28"/>
  <c r="T251" i="28"/>
  <c r="R251" i="28"/>
  <c r="P251" i="28"/>
  <c r="BI249" i="28"/>
  <c r="BH249" i="28"/>
  <c r="BG249" i="28"/>
  <c r="BE249" i="28"/>
  <c r="T249" i="28"/>
  <c r="R249" i="28"/>
  <c r="P249" i="28"/>
  <c r="BI247" i="28"/>
  <c r="BH247" i="28"/>
  <c r="BG247" i="28"/>
  <c r="BE247" i="28"/>
  <c r="T247" i="28"/>
  <c r="R247" i="28"/>
  <c r="P247" i="28"/>
  <c r="BI245" i="28"/>
  <c r="BH245" i="28"/>
  <c r="BG245" i="28"/>
  <c r="BE245" i="28"/>
  <c r="T245" i="28"/>
  <c r="R245" i="28"/>
  <c r="P245" i="28"/>
  <c r="BI243" i="28"/>
  <c r="BH243" i="28"/>
  <c r="BG243" i="28"/>
  <c r="BE243" i="28"/>
  <c r="T243" i="28"/>
  <c r="R243" i="28"/>
  <c r="P243" i="28"/>
  <c r="BI241" i="28"/>
  <c r="BH241" i="28"/>
  <c r="BG241" i="28"/>
  <c r="BE241" i="28"/>
  <c r="T241" i="28"/>
  <c r="R241" i="28"/>
  <c r="P241" i="28"/>
  <c r="BI239" i="28"/>
  <c r="BH239" i="28"/>
  <c r="BG239" i="28"/>
  <c r="BE239" i="28"/>
  <c r="T239" i="28"/>
  <c r="R239" i="28"/>
  <c r="P239" i="28"/>
  <c r="BI237" i="28"/>
  <c r="BH237" i="28"/>
  <c r="BG237" i="28"/>
  <c r="BE237" i="28"/>
  <c r="T237" i="28"/>
  <c r="R237" i="28"/>
  <c r="P237" i="28"/>
  <c r="BI235" i="28"/>
  <c r="BH235" i="28"/>
  <c r="BG235" i="28"/>
  <c r="BE235" i="28"/>
  <c r="T235" i="28"/>
  <c r="R235" i="28"/>
  <c r="P235" i="28"/>
  <c r="BI233" i="28"/>
  <c r="BH233" i="28"/>
  <c r="BG233" i="28"/>
  <c r="BE233" i="28"/>
  <c r="T233" i="28"/>
  <c r="R233" i="28"/>
  <c r="P233" i="28"/>
  <c r="BI231" i="28"/>
  <c r="BH231" i="28"/>
  <c r="BG231" i="28"/>
  <c r="BE231" i="28"/>
  <c r="T231" i="28"/>
  <c r="R231" i="28"/>
  <c r="P231" i="28"/>
  <c r="BI229" i="28"/>
  <c r="BH229" i="28"/>
  <c r="BG229" i="28"/>
  <c r="BE229" i="28"/>
  <c r="T229" i="28"/>
  <c r="R229" i="28"/>
  <c r="P229" i="28"/>
  <c r="BI227" i="28"/>
  <c r="BH227" i="28"/>
  <c r="BG227" i="28"/>
  <c r="BE227" i="28"/>
  <c r="T227" i="28"/>
  <c r="R227" i="28"/>
  <c r="P227" i="28"/>
  <c r="BI225" i="28"/>
  <c r="BH225" i="28"/>
  <c r="BG225" i="28"/>
  <c r="BE225" i="28"/>
  <c r="T225" i="28"/>
  <c r="R225" i="28"/>
  <c r="P225" i="28"/>
  <c r="BI223" i="28"/>
  <c r="BH223" i="28"/>
  <c r="BG223" i="28"/>
  <c r="BE223" i="28"/>
  <c r="T223" i="28"/>
  <c r="R223" i="28"/>
  <c r="P223" i="28"/>
  <c r="BI221" i="28"/>
  <c r="BH221" i="28"/>
  <c r="BG221" i="28"/>
  <c r="BE221" i="28"/>
  <c r="T221" i="28"/>
  <c r="R221" i="28"/>
  <c r="P221" i="28"/>
  <c r="BI219" i="28"/>
  <c r="BH219" i="28"/>
  <c r="BG219" i="28"/>
  <c r="BE219" i="28"/>
  <c r="T219" i="28"/>
  <c r="R219" i="28"/>
  <c r="P219" i="28"/>
  <c r="BI217" i="28"/>
  <c r="BH217" i="28"/>
  <c r="BG217" i="28"/>
  <c r="BE217" i="28"/>
  <c r="T217" i="28"/>
  <c r="R217" i="28"/>
  <c r="P217" i="28"/>
  <c r="BI215" i="28"/>
  <c r="BH215" i="28"/>
  <c r="BG215" i="28"/>
  <c r="BE215" i="28"/>
  <c r="T215" i="28"/>
  <c r="R215" i="28"/>
  <c r="P215" i="28"/>
  <c r="BI213" i="28"/>
  <c r="BH213" i="28"/>
  <c r="BG213" i="28"/>
  <c r="BE213" i="28"/>
  <c r="T213" i="28"/>
  <c r="R213" i="28"/>
  <c r="P213" i="28"/>
  <c r="BI211" i="28"/>
  <c r="BH211" i="28"/>
  <c r="BG211" i="28"/>
  <c r="BE211" i="28"/>
  <c r="T211" i="28"/>
  <c r="R211" i="28"/>
  <c r="P211" i="28"/>
  <c r="BI209" i="28"/>
  <c r="BH209" i="28"/>
  <c r="BG209" i="28"/>
  <c r="BE209" i="28"/>
  <c r="T209" i="28"/>
  <c r="R209" i="28"/>
  <c r="P209" i="28"/>
  <c r="BI207" i="28"/>
  <c r="BH207" i="28"/>
  <c r="BG207" i="28"/>
  <c r="BE207" i="28"/>
  <c r="T207" i="28"/>
  <c r="R207" i="28"/>
  <c r="P207" i="28"/>
  <c r="BI205" i="28"/>
  <c r="BH205" i="28"/>
  <c r="BG205" i="28"/>
  <c r="BE205" i="28"/>
  <c r="T205" i="28"/>
  <c r="R205" i="28"/>
  <c r="P205" i="28"/>
  <c r="BI203" i="28"/>
  <c r="BH203" i="28"/>
  <c r="BG203" i="28"/>
  <c r="BE203" i="28"/>
  <c r="T203" i="28"/>
  <c r="R203" i="28"/>
  <c r="P203" i="28"/>
  <c r="BI201" i="28"/>
  <c r="BH201" i="28"/>
  <c r="BG201" i="28"/>
  <c r="BE201" i="28"/>
  <c r="T201" i="28"/>
  <c r="R201" i="28"/>
  <c r="P201" i="28"/>
  <c r="BI199" i="28"/>
  <c r="BH199" i="28"/>
  <c r="BG199" i="28"/>
  <c r="BE199" i="28"/>
  <c r="T199" i="28"/>
  <c r="R199" i="28"/>
  <c r="P199" i="28"/>
  <c r="BI197" i="28"/>
  <c r="BH197" i="28"/>
  <c r="BG197" i="28"/>
  <c r="BE197" i="28"/>
  <c r="T197" i="28"/>
  <c r="R197" i="28"/>
  <c r="P197" i="28"/>
  <c r="BI195" i="28"/>
  <c r="BH195" i="28"/>
  <c r="BG195" i="28"/>
  <c r="BE195" i="28"/>
  <c r="T195" i="28"/>
  <c r="R195" i="28"/>
  <c r="P195" i="28"/>
  <c r="BI193" i="28"/>
  <c r="BH193" i="28"/>
  <c r="BG193" i="28"/>
  <c r="BE193" i="28"/>
  <c r="T193" i="28"/>
  <c r="R193" i="28"/>
  <c r="P193" i="28"/>
  <c r="BI191" i="28"/>
  <c r="BH191" i="28"/>
  <c r="BG191" i="28"/>
  <c r="BE191" i="28"/>
  <c r="T191" i="28"/>
  <c r="R191" i="28"/>
  <c r="P191" i="28"/>
  <c r="BI189" i="28"/>
  <c r="BH189" i="28"/>
  <c r="BG189" i="28"/>
  <c r="BE189" i="28"/>
  <c r="T189" i="28"/>
  <c r="R189" i="28"/>
  <c r="P189" i="28"/>
  <c r="BI187" i="28"/>
  <c r="BH187" i="28"/>
  <c r="BG187" i="28"/>
  <c r="BE187" i="28"/>
  <c r="T187" i="28"/>
  <c r="R187" i="28"/>
  <c r="P187" i="28"/>
  <c r="BI185" i="28"/>
  <c r="BH185" i="28"/>
  <c r="BG185" i="28"/>
  <c r="BE185" i="28"/>
  <c r="T185" i="28"/>
  <c r="R185" i="28"/>
  <c r="P185" i="28"/>
  <c r="BI183" i="28"/>
  <c r="BH183" i="28"/>
  <c r="BG183" i="28"/>
  <c r="BE183" i="28"/>
  <c r="T183" i="28"/>
  <c r="R183" i="28"/>
  <c r="P183" i="28"/>
  <c r="BI181" i="28"/>
  <c r="BH181" i="28"/>
  <c r="BG181" i="28"/>
  <c r="BE181" i="28"/>
  <c r="T181" i="28"/>
  <c r="R181" i="28"/>
  <c r="P181" i="28"/>
  <c r="BI179" i="28"/>
  <c r="BH179" i="28"/>
  <c r="BG179" i="28"/>
  <c r="BE179" i="28"/>
  <c r="T179" i="28"/>
  <c r="R179" i="28"/>
  <c r="P179" i="28"/>
  <c r="BI177" i="28"/>
  <c r="BH177" i="28"/>
  <c r="BG177" i="28"/>
  <c r="BE177" i="28"/>
  <c r="T177" i="28"/>
  <c r="R177" i="28"/>
  <c r="P177" i="28"/>
  <c r="BI175" i="28"/>
  <c r="BH175" i="28"/>
  <c r="BG175" i="28"/>
  <c r="BE175" i="28"/>
  <c r="T175" i="28"/>
  <c r="R175" i="28"/>
  <c r="P175" i="28"/>
  <c r="BI173" i="28"/>
  <c r="BH173" i="28"/>
  <c r="BG173" i="28"/>
  <c r="BE173" i="28"/>
  <c r="T173" i="28"/>
  <c r="R173" i="28"/>
  <c r="P173" i="28"/>
  <c r="BI171" i="28"/>
  <c r="BH171" i="28"/>
  <c r="BG171" i="28"/>
  <c r="BE171" i="28"/>
  <c r="T171" i="28"/>
  <c r="R171" i="28"/>
  <c r="P171" i="28"/>
  <c r="BI169" i="28"/>
  <c r="BH169" i="28"/>
  <c r="BG169" i="28"/>
  <c r="BE169" i="28"/>
  <c r="T169" i="28"/>
  <c r="R169" i="28"/>
  <c r="P169" i="28"/>
  <c r="BI167" i="28"/>
  <c r="BH167" i="28"/>
  <c r="BG167" i="28"/>
  <c r="BE167" i="28"/>
  <c r="T167" i="28"/>
  <c r="R167" i="28"/>
  <c r="P167" i="28"/>
  <c r="BI165" i="28"/>
  <c r="BH165" i="28"/>
  <c r="BG165" i="28"/>
  <c r="BE165" i="28"/>
  <c r="T165" i="28"/>
  <c r="R165" i="28"/>
  <c r="P165" i="28"/>
  <c r="BI163" i="28"/>
  <c r="BH163" i="28"/>
  <c r="BG163" i="28"/>
  <c r="BE163" i="28"/>
  <c r="T163" i="28"/>
  <c r="R163" i="28"/>
  <c r="P163" i="28"/>
  <c r="BI161" i="28"/>
  <c r="BH161" i="28"/>
  <c r="BG161" i="28"/>
  <c r="BE161" i="28"/>
  <c r="T161" i="28"/>
  <c r="R161" i="28"/>
  <c r="P161" i="28"/>
  <c r="BI159" i="28"/>
  <c r="BH159" i="28"/>
  <c r="BG159" i="28"/>
  <c r="BE159" i="28"/>
  <c r="T159" i="28"/>
  <c r="R159" i="28"/>
  <c r="P159" i="28"/>
  <c r="BI157" i="28"/>
  <c r="BH157" i="28"/>
  <c r="BG157" i="28"/>
  <c r="BE157" i="28"/>
  <c r="T157" i="28"/>
  <c r="R157" i="28"/>
  <c r="P157" i="28"/>
  <c r="BI155" i="28"/>
  <c r="BH155" i="28"/>
  <c r="BG155" i="28"/>
  <c r="BE155" i="28"/>
  <c r="T155" i="28"/>
  <c r="R155" i="28"/>
  <c r="P155" i="28"/>
  <c r="BI153" i="28"/>
  <c r="BH153" i="28"/>
  <c r="BG153" i="28"/>
  <c r="BE153" i="28"/>
  <c r="T153" i="28"/>
  <c r="R153" i="28"/>
  <c r="P153" i="28"/>
  <c r="BI151" i="28"/>
  <c r="BH151" i="28"/>
  <c r="BG151" i="28"/>
  <c r="BE151" i="28"/>
  <c r="T151" i="28"/>
  <c r="R151" i="28"/>
  <c r="P151" i="28"/>
  <c r="BI149" i="28"/>
  <c r="BH149" i="28"/>
  <c r="BG149" i="28"/>
  <c r="BE149" i="28"/>
  <c r="T149" i="28"/>
  <c r="R149" i="28"/>
  <c r="P149" i="28"/>
  <c r="BI147" i="28"/>
  <c r="BH147" i="28"/>
  <c r="BG147" i="28"/>
  <c r="BE147" i="28"/>
  <c r="T147" i="28"/>
  <c r="R147" i="28"/>
  <c r="P147" i="28"/>
  <c r="BI145" i="28"/>
  <c r="BH145" i="28"/>
  <c r="BG145" i="28"/>
  <c r="BE145" i="28"/>
  <c r="T145" i="28"/>
  <c r="R145" i="28"/>
  <c r="P145" i="28"/>
  <c r="BI143" i="28"/>
  <c r="BH143" i="28"/>
  <c r="BG143" i="28"/>
  <c r="BE143" i="28"/>
  <c r="T143" i="28"/>
  <c r="R143" i="28"/>
  <c r="P143" i="28"/>
  <c r="BI141" i="28"/>
  <c r="BH141" i="28"/>
  <c r="BG141" i="28"/>
  <c r="BE141" i="28"/>
  <c r="T141" i="28"/>
  <c r="R141" i="28"/>
  <c r="P141" i="28"/>
  <c r="BI139" i="28"/>
  <c r="BH139" i="28"/>
  <c r="BG139" i="28"/>
  <c r="BE139" i="28"/>
  <c r="T139" i="28"/>
  <c r="R139" i="28"/>
  <c r="P139" i="28"/>
  <c r="BI137" i="28"/>
  <c r="BH137" i="28"/>
  <c r="BG137" i="28"/>
  <c r="BE137" i="28"/>
  <c r="T137" i="28"/>
  <c r="R137" i="28"/>
  <c r="P137" i="28"/>
  <c r="BI135" i="28"/>
  <c r="BH135" i="28"/>
  <c r="BG135" i="28"/>
  <c r="BE135" i="28"/>
  <c r="T135" i="28"/>
  <c r="R135" i="28"/>
  <c r="P135" i="28"/>
  <c r="BI133" i="28"/>
  <c r="BH133" i="28"/>
  <c r="BG133" i="28"/>
  <c r="BE133" i="28"/>
  <c r="T133" i="28"/>
  <c r="R133" i="28"/>
  <c r="P133" i="28"/>
  <c r="BI131" i="28"/>
  <c r="BH131" i="28"/>
  <c r="BG131" i="28"/>
  <c r="BE131" i="28"/>
  <c r="T131" i="28"/>
  <c r="R131" i="28"/>
  <c r="P131" i="28"/>
  <c r="BI129" i="28"/>
  <c r="BH129" i="28"/>
  <c r="BG129" i="28"/>
  <c r="BE129" i="28"/>
  <c r="T129" i="28"/>
  <c r="R129" i="28"/>
  <c r="P129" i="28"/>
  <c r="BI127" i="28"/>
  <c r="BH127" i="28"/>
  <c r="BG127" i="28"/>
  <c r="BE127" i="28"/>
  <c r="T127" i="28"/>
  <c r="R127" i="28"/>
  <c r="P127" i="28"/>
  <c r="BI125" i="28"/>
  <c r="BH125" i="28"/>
  <c r="BG125" i="28"/>
  <c r="BE125" i="28"/>
  <c r="T125" i="28"/>
  <c r="R125" i="28"/>
  <c r="P125" i="28"/>
  <c r="J118" i="28"/>
  <c r="F118" i="28"/>
  <c r="F116" i="28"/>
  <c r="E114" i="28"/>
  <c r="J93" i="28"/>
  <c r="F93" i="28"/>
  <c r="F91" i="28"/>
  <c r="E89" i="28"/>
  <c r="J26" i="28"/>
  <c r="E26" i="28"/>
  <c r="J94" i="28" s="1"/>
  <c r="J25" i="28"/>
  <c r="J20" i="28"/>
  <c r="E20" i="28"/>
  <c r="F119" i="28" s="1"/>
  <c r="J19" i="28"/>
  <c r="J14" i="28"/>
  <c r="J116" i="28"/>
  <c r="E7" i="28"/>
  <c r="E110" i="28" s="1"/>
  <c r="J41" i="27"/>
  <c r="J40" i="27"/>
  <c r="AY128" i="1" s="1"/>
  <c r="J39" i="27"/>
  <c r="AX128" i="1"/>
  <c r="BI218" i="27"/>
  <c r="BH218" i="27"/>
  <c r="BG218" i="27"/>
  <c r="BE218" i="27"/>
  <c r="T218" i="27"/>
  <c r="R218" i="27"/>
  <c r="P218" i="27"/>
  <c r="BI216" i="27"/>
  <c r="BH216" i="27"/>
  <c r="BG216" i="27"/>
  <c r="BE216" i="27"/>
  <c r="T216" i="27"/>
  <c r="R216" i="27"/>
  <c r="P216" i="27"/>
  <c r="BI212" i="27"/>
  <c r="BH212" i="27"/>
  <c r="BG212" i="27"/>
  <c r="BE212" i="27"/>
  <c r="T212" i="27"/>
  <c r="R212" i="27"/>
  <c r="P212" i="27"/>
  <c r="BI210" i="27"/>
  <c r="BH210" i="27"/>
  <c r="BG210" i="27"/>
  <c r="BE210" i="27"/>
  <c r="T210" i="27"/>
  <c r="R210" i="27"/>
  <c r="P210" i="27"/>
  <c r="BI208" i="27"/>
  <c r="BH208" i="27"/>
  <c r="BG208" i="27"/>
  <c r="BE208" i="27"/>
  <c r="T208" i="27"/>
  <c r="R208" i="27"/>
  <c r="P208" i="27"/>
  <c r="BI204" i="27"/>
  <c r="BH204" i="27"/>
  <c r="BG204" i="27"/>
  <c r="BE204" i="27"/>
  <c r="T204" i="27"/>
  <c r="R204" i="27"/>
  <c r="P204" i="27"/>
  <c r="BI201" i="27"/>
  <c r="BH201" i="27"/>
  <c r="BG201" i="27"/>
  <c r="BE201" i="27"/>
  <c r="T201" i="27"/>
  <c r="R201" i="27"/>
  <c r="P201" i="27"/>
  <c r="BI199" i="27"/>
  <c r="BH199" i="27"/>
  <c r="BG199" i="27"/>
  <c r="BE199" i="27"/>
  <c r="T199" i="27"/>
  <c r="R199" i="27"/>
  <c r="P199" i="27"/>
  <c r="BI195" i="27"/>
  <c r="BH195" i="27"/>
  <c r="BG195" i="27"/>
  <c r="BE195" i="27"/>
  <c r="T195" i="27"/>
  <c r="R195" i="27"/>
  <c r="P195" i="27"/>
  <c r="BI191" i="27"/>
  <c r="BH191" i="27"/>
  <c r="BG191" i="27"/>
  <c r="BE191" i="27"/>
  <c r="T191" i="27"/>
  <c r="R191" i="27"/>
  <c r="P191" i="27"/>
  <c r="BI187" i="27"/>
  <c r="BH187" i="27"/>
  <c r="BG187" i="27"/>
  <c r="BE187" i="27"/>
  <c r="T187" i="27"/>
  <c r="R187" i="27"/>
  <c r="P187" i="27"/>
  <c r="BI183" i="27"/>
  <c r="BH183" i="27"/>
  <c r="BG183" i="27"/>
  <c r="BE183" i="27"/>
  <c r="T183" i="27"/>
  <c r="R183" i="27"/>
  <c r="P183" i="27"/>
  <c r="BI179" i="27"/>
  <c r="BH179" i="27"/>
  <c r="BG179" i="27"/>
  <c r="BE179" i="27"/>
  <c r="T179" i="27"/>
  <c r="R179" i="27"/>
  <c r="P179" i="27"/>
  <c r="BI175" i="27"/>
  <c r="BH175" i="27"/>
  <c r="BG175" i="27"/>
  <c r="BE175" i="27"/>
  <c r="T175" i="27"/>
  <c r="R175" i="27"/>
  <c r="P175" i="27"/>
  <c r="BI173" i="27"/>
  <c r="BH173" i="27"/>
  <c r="BG173" i="27"/>
  <c r="BE173" i="27"/>
  <c r="T173" i="27"/>
  <c r="R173" i="27"/>
  <c r="P173" i="27"/>
  <c r="BI169" i="27"/>
  <c r="BH169" i="27"/>
  <c r="BG169" i="27"/>
  <c r="BE169" i="27"/>
  <c r="T169" i="27"/>
  <c r="R169" i="27"/>
  <c r="P169" i="27"/>
  <c r="BI165" i="27"/>
  <c r="BH165" i="27"/>
  <c r="BG165" i="27"/>
  <c r="BE165" i="27"/>
  <c r="T165" i="27"/>
  <c r="R165" i="27"/>
  <c r="P165" i="27"/>
  <c r="BI161" i="27"/>
  <c r="BH161" i="27"/>
  <c r="BG161" i="27"/>
  <c r="BE161" i="27"/>
  <c r="T161" i="27"/>
  <c r="R161" i="27"/>
  <c r="P161" i="27"/>
  <c r="BI157" i="27"/>
  <c r="BH157" i="27"/>
  <c r="BG157" i="27"/>
  <c r="BE157" i="27"/>
  <c r="T157" i="27"/>
  <c r="R157" i="27"/>
  <c r="P157" i="27"/>
  <c r="BI153" i="27"/>
  <c r="BH153" i="27"/>
  <c r="BG153" i="27"/>
  <c r="BE153" i="27"/>
  <c r="T153" i="27"/>
  <c r="R153" i="27"/>
  <c r="P153" i="27"/>
  <c r="BI149" i="27"/>
  <c r="BH149" i="27"/>
  <c r="BG149" i="27"/>
  <c r="BE149" i="27"/>
  <c r="T149" i="27"/>
  <c r="R149" i="27"/>
  <c r="P149" i="27"/>
  <c r="BI145" i="27"/>
  <c r="BH145" i="27"/>
  <c r="BG145" i="27"/>
  <c r="BE145" i="27"/>
  <c r="T145" i="27"/>
  <c r="R145" i="27"/>
  <c r="P145" i="27"/>
  <c r="BI141" i="27"/>
  <c r="BH141" i="27"/>
  <c r="BG141" i="27"/>
  <c r="BE141" i="27"/>
  <c r="T141" i="27"/>
  <c r="R141" i="27"/>
  <c r="P141" i="27"/>
  <c r="BI137" i="27"/>
  <c r="BH137" i="27"/>
  <c r="BG137" i="27"/>
  <c r="BE137" i="27"/>
  <c r="T137" i="27"/>
  <c r="R137" i="27"/>
  <c r="P137" i="27"/>
  <c r="BI133" i="27"/>
  <c r="BH133" i="27"/>
  <c r="BG133" i="27"/>
  <c r="BE133" i="27"/>
  <c r="T133" i="27"/>
  <c r="R133" i="27"/>
  <c r="P133" i="27"/>
  <c r="BI129" i="27"/>
  <c r="BH129" i="27"/>
  <c r="BG129" i="27"/>
  <c r="BE129" i="27"/>
  <c r="T129" i="27"/>
  <c r="R129" i="27"/>
  <c r="P129" i="27"/>
  <c r="J123" i="27"/>
  <c r="J122" i="27"/>
  <c r="F122" i="27"/>
  <c r="F120" i="27"/>
  <c r="E118" i="27"/>
  <c r="J95" i="27"/>
  <c r="J94" i="27"/>
  <c r="F94" i="27"/>
  <c r="F92" i="27"/>
  <c r="E90" i="27"/>
  <c r="J22" i="27"/>
  <c r="E22" i="27"/>
  <c r="F123" i="27" s="1"/>
  <c r="J21" i="27"/>
  <c r="J16" i="27"/>
  <c r="J92" i="27" s="1"/>
  <c r="E7" i="27"/>
  <c r="E112" i="27" s="1"/>
  <c r="J41" i="26"/>
  <c r="J40" i="26"/>
  <c r="AY127" i="1" s="1"/>
  <c r="J39" i="26"/>
  <c r="AX127" i="1"/>
  <c r="BI201" i="26"/>
  <c r="BH201" i="26"/>
  <c r="BG201" i="26"/>
  <c r="BE201" i="26"/>
  <c r="T201" i="26"/>
  <c r="R201" i="26"/>
  <c r="P201" i="26"/>
  <c r="BI197" i="26"/>
  <c r="BH197" i="26"/>
  <c r="BG197" i="26"/>
  <c r="BE197" i="26"/>
  <c r="T197" i="26"/>
  <c r="R197" i="26"/>
  <c r="P197" i="26"/>
  <c r="BI194" i="26"/>
  <c r="BH194" i="26"/>
  <c r="BG194" i="26"/>
  <c r="BE194" i="26"/>
  <c r="T194" i="26"/>
  <c r="R194" i="26"/>
  <c r="P194" i="26"/>
  <c r="BI192" i="26"/>
  <c r="BH192" i="26"/>
  <c r="BG192" i="26"/>
  <c r="BE192" i="26"/>
  <c r="T192" i="26"/>
  <c r="R192" i="26"/>
  <c r="P192" i="26"/>
  <c r="BI188" i="26"/>
  <c r="BH188" i="26"/>
  <c r="BG188" i="26"/>
  <c r="BE188" i="26"/>
  <c r="T188" i="26"/>
  <c r="R188" i="26"/>
  <c r="P188" i="26"/>
  <c r="BI186" i="26"/>
  <c r="BH186" i="26"/>
  <c r="BG186" i="26"/>
  <c r="BE186" i="26"/>
  <c r="T186" i="26"/>
  <c r="R186" i="26"/>
  <c r="P186" i="26"/>
  <c r="BI184" i="26"/>
  <c r="BH184" i="26"/>
  <c r="BG184" i="26"/>
  <c r="BE184" i="26"/>
  <c r="T184" i="26"/>
  <c r="R184" i="26"/>
  <c r="P184" i="26"/>
  <c r="BI180" i="26"/>
  <c r="BH180" i="26"/>
  <c r="BG180" i="26"/>
  <c r="BE180" i="26"/>
  <c r="T180" i="26"/>
  <c r="R180" i="26"/>
  <c r="P180" i="26"/>
  <c r="BI176" i="26"/>
  <c r="BH176" i="26"/>
  <c r="BG176" i="26"/>
  <c r="BE176" i="26"/>
  <c r="T176" i="26"/>
  <c r="R176" i="26"/>
  <c r="P176" i="26"/>
  <c r="BI174" i="26"/>
  <c r="BH174" i="26"/>
  <c r="BG174" i="26"/>
  <c r="BE174" i="26"/>
  <c r="T174" i="26"/>
  <c r="R174" i="26"/>
  <c r="P174" i="26"/>
  <c r="BI172" i="26"/>
  <c r="BH172" i="26"/>
  <c r="BG172" i="26"/>
  <c r="BE172" i="26"/>
  <c r="T172" i="26"/>
  <c r="R172" i="26"/>
  <c r="P172" i="26"/>
  <c r="BI168" i="26"/>
  <c r="BH168" i="26"/>
  <c r="BG168" i="26"/>
  <c r="BE168" i="26"/>
  <c r="T168" i="26"/>
  <c r="R168" i="26"/>
  <c r="P168" i="26"/>
  <c r="BI164" i="26"/>
  <c r="BH164" i="26"/>
  <c r="BG164" i="26"/>
  <c r="BE164" i="26"/>
  <c r="T164" i="26"/>
  <c r="R164" i="26"/>
  <c r="P164" i="26"/>
  <c r="BI161" i="26"/>
  <c r="BH161" i="26"/>
  <c r="BG161" i="26"/>
  <c r="BE161" i="26"/>
  <c r="T161" i="26"/>
  <c r="R161" i="26"/>
  <c r="P161" i="26"/>
  <c r="BI159" i="26"/>
  <c r="BH159" i="26"/>
  <c r="BG159" i="26"/>
  <c r="BE159" i="26"/>
  <c r="T159" i="26"/>
  <c r="R159" i="26"/>
  <c r="P159" i="26"/>
  <c r="BI155" i="26"/>
  <c r="BH155" i="26"/>
  <c r="BG155" i="26"/>
  <c r="BE155" i="26"/>
  <c r="T155" i="26"/>
  <c r="R155" i="26"/>
  <c r="P155" i="26"/>
  <c r="BI151" i="26"/>
  <c r="BH151" i="26"/>
  <c r="BG151" i="26"/>
  <c r="BE151" i="26"/>
  <c r="T151" i="26"/>
  <c r="R151" i="26"/>
  <c r="P151" i="26"/>
  <c r="BI146" i="26"/>
  <c r="BH146" i="26"/>
  <c r="BG146" i="26"/>
  <c r="BE146" i="26"/>
  <c r="T146" i="26"/>
  <c r="R146" i="26"/>
  <c r="P146" i="26"/>
  <c r="BI142" i="26"/>
  <c r="BH142" i="26"/>
  <c r="BG142" i="26"/>
  <c r="BE142" i="26"/>
  <c r="T142" i="26"/>
  <c r="R142" i="26"/>
  <c r="P142" i="26"/>
  <c r="BI138" i="26"/>
  <c r="BH138" i="26"/>
  <c r="BG138" i="26"/>
  <c r="BE138" i="26"/>
  <c r="T138" i="26"/>
  <c r="R138" i="26"/>
  <c r="P138" i="26"/>
  <c r="BI134" i="26"/>
  <c r="BH134" i="26"/>
  <c r="BG134" i="26"/>
  <c r="BE134" i="26"/>
  <c r="T134" i="26"/>
  <c r="R134" i="26"/>
  <c r="P134" i="26"/>
  <c r="BI130" i="26"/>
  <c r="BH130" i="26"/>
  <c r="BG130" i="26"/>
  <c r="BE130" i="26"/>
  <c r="T130" i="26"/>
  <c r="R130" i="26"/>
  <c r="P130" i="26"/>
  <c r="J124" i="26"/>
  <c r="J123" i="26"/>
  <c r="F123" i="26"/>
  <c r="F121" i="26"/>
  <c r="E119" i="26"/>
  <c r="J95" i="26"/>
  <c r="J94" i="26"/>
  <c r="F94" i="26"/>
  <c r="F92" i="26"/>
  <c r="E90" i="26"/>
  <c r="J22" i="26"/>
  <c r="E22" i="26"/>
  <c r="F95" i="26"/>
  <c r="J21" i="26"/>
  <c r="J16" i="26"/>
  <c r="J121" i="26" s="1"/>
  <c r="E7" i="26"/>
  <c r="E113" i="26"/>
  <c r="J39" i="25"/>
  <c r="J38" i="25"/>
  <c r="AY125" i="1"/>
  <c r="J37" i="25"/>
  <c r="AX125" i="1" s="1"/>
  <c r="BI174" i="25"/>
  <c r="BH174" i="25"/>
  <c r="BG174" i="25"/>
  <c r="BE174" i="25"/>
  <c r="T174" i="25"/>
  <c r="R174" i="25"/>
  <c r="P174" i="25"/>
  <c r="BI172" i="25"/>
  <c r="BH172" i="25"/>
  <c r="BG172" i="25"/>
  <c r="BE172" i="25"/>
  <c r="T172" i="25"/>
  <c r="R172" i="25"/>
  <c r="P172" i="25"/>
  <c r="BI168" i="25"/>
  <c r="BH168" i="25"/>
  <c r="BG168" i="25"/>
  <c r="BE168" i="25"/>
  <c r="T168" i="25"/>
  <c r="T167" i="25" s="1"/>
  <c r="R168" i="25"/>
  <c r="R167" i="25"/>
  <c r="P168" i="25"/>
  <c r="P167" i="25" s="1"/>
  <c r="BI165" i="25"/>
  <c r="BH165" i="25"/>
  <c r="BG165" i="25"/>
  <c r="BE165" i="25"/>
  <c r="T165" i="25"/>
  <c r="R165" i="25"/>
  <c r="P165" i="25"/>
  <c r="BI163" i="25"/>
  <c r="BH163" i="25"/>
  <c r="BG163" i="25"/>
  <c r="BE163" i="25"/>
  <c r="T163" i="25"/>
  <c r="R163" i="25"/>
  <c r="P163" i="25"/>
  <c r="BI161" i="25"/>
  <c r="BH161" i="25"/>
  <c r="BG161" i="25"/>
  <c r="BE161" i="25"/>
  <c r="T161" i="25"/>
  <c r="R161" i="25"/>
  <c r="P161" i="25"/>
  <c r="BI159" i="25"/>
  <c r="BH159" i="25"/>
  <c r="BG159" i="25"/>
  <c r="BE159" i="25"/>
  <c r="T159" i="25"/>
  <c r="R159" i="25"/>
  <c r="P159" i="25"/>
  <c r="BI157" i="25"/>
  <c r="BH157" i="25"/>
  <c r="BG157" i="25"/>
  <c r="BE157" i="25"/>
  <c r="T157" i="25"/>
  <c r="R157" i="25"/>
  <c r="P157" i="25"/>
  <c r="BI155" i="25"/>
  <c r="BH155" i="25"/>
  <c r="BG155" i="25"/>
  <c r="BE155" i="25"/>
  <c r="T155" i="25"/>
  <c r="R155" i="25"/>
  <c r="P155" i="25"/>
  <c r="BI153" i="25"/>
  <c r="BH153" i="25"/>
  <c r="BG153" i="25"/>
  <c r="BE153" i="25"/>
  <c r="T153" i="25"/>
  <c r="R153" i="25"/>
  <c r="P153" i="25"/>
  <c r="BI151" i="25"/>
  <c r="BH151" i="25"/>
  <c r="BG151" i="25"/>
  <c r="BE151" i="25"/>
  <c r="T151" i="25"/>
  <c r="R151" i="25"/>
  <c r="P151" i="25"/>
  <c r="BI149" i="25"/>
  <c r="BH149" i="25"/>
  <c r="BG149" i="25"/>
  <c r="BE149" i="25"/>
  <c r="T149" i="25"/>
  <c r="R149" i="25"/>
  <c r="P149" i="25"/>
  <c r="BI147" i="25"/>
  <c r="BH147" i="25"/>
  <c r="BG147" i="25"/>
  <c r="BE147" i="25"/>
  <c r="T147" i="25"/>
  <c r="R147" i="25"/>
  <c r="P147" i="25"/>
  <c r="BI145" i="25"/>
  <c r="BH145" i="25"/>
  <c r="BG145" i="25"/>
  <c r="BE145" i="25"/>
  <c r="T145" i="25"/>
  <c r="R145" i="25"/>
  <c r="P145" i="25"/>
  <c r="BI143" i="25"/>
  <c r="BH143" i="25"/>
  <c r="BG143" i="25"/>
  <c r="BE143" i="25"/>
  <c r="T143" i="25"/>
  <c r="R143" i="25"/>
  <c r="P143" i="25"/>
  <c r="BI141" i="25"/>
  <c r="BH141" i="25"/>
  <c r="BG141" i="25"/>
  <c r="BE141" i="25"/>
  <c r="T141" i="25"/>
  <c r="R141" i="25"/>
  <c r="P141" i="25"/>
  <c r="BI139" i="25"/>
  <c r="BH139" i="25"/>
  <c r="BG139" i="25"/>
  <c r="BE139" i="25"/>
  <c r="T139" i="25"/>
  <c r="R139" i="25"/>
  <c r="P139" i="25"/>
  <c r="BI137" i="25"/>
  <c r="BH137" i="25"/>
  <c r="BG137" i="25"/>
  <c r="BE137" i="25"/>
  <c r="T137" i="25"/>
  <c r="R137" i="25"/>
  <c r="P137" i="25"/>
  <c r="BI135" i="25"/>
  <c r="BH135" i="25"/>
  <c r="BG135" i="25"/>
  <c r="BE135" i="25"/>
  <c r="T135" i="25"/>
  <c r="R135" i="25"/>
  <c r="P135" i="25"/>
  <c r="BI133" i="25"/>
  <c r="BH133" i="25"/>
  <c r="BG133" i="25"/>
  <c r="BE133" i="25"/>
  <c r="T133" i="25"/>
  <c r="R133" i="25"/>
  <c r="P133" i="25"/>
  <c r="BI131" i="25"/>
  <c r="BH131" i="25"/>
  <c r="BG131" i="25"/>
  <c r="BE131" i="25"/>
  <c r="T131" i="25"/>
  <c r="R131" i="25"/>
  <c r="P131" i="25"/>
  <c r="BI128" i="25"/>
  <c r="BH128" i="25"/>
  <c r="BG128" i="25"/>
  <c r="BE128" i="25"/>
  <c r="T128" i="25"/>
  <c r="R128" i="25"/>
  <c r="P128" i="25"/>
  <c r="BI125" i="25"/>
  <c r="BH125" i="25"/>
  <c r="BG125" i="25"/>
  <c r="BE125" i="25"/>
  <c r="T125" i="25"/>
  <c r="R125" i="25"/>
  <c r="P125" i="25"/>
  <c r="J119" i="25"/>
  <c r="F119" i="25"/>
  <c r="F117" i="25"/>
  <c r="E115" i="25"/>
  <c r="J93" i="25"/>
  <c r="F93" i="25"/>
  <c r="F91" i="25"/>
  <c r="E89" i="25"/>
  <c r="J26" i="25"/>
  <c r="E26" i="25"/>
  <c r="J94" i="25"/>
  <c r="J25" i="25"/>
  <c r="J20" i="25"/>
  <c r="E20" i="25"/>
  <c r="F120" i="25"/>
  <c r="J19" i="25"/>
  <c r="J14" i="25"/>
  <c r="J91" i="25"/>
  <c r="E7" i="25"/>
  <c r="E111" i="25" s="1"/>
  <c r="J39" i="24"/>
  <c r="J38" i="24"/>
  <c r="AY124" i="1"/>
  <c r="J37" i="24"/>
  <c r="AX124" i="1" s="1"/>
  <c r="BI225" i="24"/>
  <c r="BH225" i="24"/>
  <c r="BG225" i="24"/>
  <c r="BF225" i="24"/>
  <c r="T225" i="24"/>
  <c r="R225" i="24"/>
  <c r="P225" i="24"/>
  <c r="BI223" i="24"/>
  <c r="BH223" i="24"/>
  <c r="BG223" i="24"/>
  <c r="BF223" i="24"/>
  <c r="T223" i="24"/>
  <c r="R223" i="24"/>
  <c r="P223" i="24"/>
  <c r="BI221" i="24"/>
  <c r="BH221" i="24"/>
  <c r="BG221" i="24"/>
  <c r="BF221" i="24"/>
  <c r="T221" i="24"/>
  <c r="R221" i="24"/>
  <c r="P221" i="24"/>
  <c r="BI219" i="24"/>
  <c r="BH219" i="24"/>
  <c r="BG219" i="24"/>
  <c r="BF219" i="24"/>
  <c r="T219" i="24"/>
  <c r="R219" i="24"/>
  <c r="P219" i="24"/>
  <c r="BI217" i="24"/>
  <c r="BH217" i="24"/>
  <c r="BG217" i="24"/>
  <c r="BF217" i="24"/>
  <c r="T217" i="24"/>
  <c r="R217" i="24"/>
  <c r="P217" i="24"/>
  <c r="BI215" i="24"/>
  <c r="BH215" i="24"/>
  <c r="BG215" i="24"/>
  <c r="BF215" i="24"/>
  <c r="T215" i="24"/>
  <c r="R215" i="24"/>
  <c r="P215" i="24"/>
  <c r="BI212" i="24"/>
  <c r="BH212" i="24"/>
  <c r="BG212" i="24"/>
  <c r="BF212" i="24"/>
  <c r="T212" i="24"/>
  <c r="R212" i="24"/>
  <c r="P212" i="24"/>
  <c r="BI210" i="24"/>
  <c r="BH210" i="24"/>
  <c r="BG210" i="24"/>
  <c r="BF210" i="24"/>
  <c r="T210" i="24"/>
  <c r="R210" i="24"/>
  <c r="P210" i="24"/>
  <c r="BI208" i="24"/>
  <c r="BH208" i="24"/>
  <c r="BG208" i="24"/>
  <c r="BF208" i="24"/>
  <c r="T208" i="24"/>
  <c r="R208" i="24"/>
  <c r="P208" i="24"/>
  <c r="BI206" i="24"/>
  <c r="BH206" i="24"/>
  <c r="BG206" i="24"/>
  <c r="BF206" i="24"/>
  <c r="T206" i="24"/>
  <c r="R206" i="24"/>
  <c r="P206" i="24"/>
  <c r="BI204" i="24"/>
  <c r="BH204" i="24"/>
  <c r="BG204" i="24"/>
  <c r="BF204" i="24"/>
  <c r="T204" i="24"/>
  <c r="R204" i="24"/>
  <c r="P204" i="24"/>
  <c r="BI201" i="24"/>
  <c r="BH201" i="24"/>
  <c r="BG201" i="24"/>
  <c r="BF201" i="24"/>
  <c r="T201" i="24"/>
  <c r="R201" i="24"/>
  <c r="P201" i="24"/>
  <c r="BI199" i="24"/>
  <c r="BH199" i="24"/>
  <c r="BG199" i="24"/>
  <c r="BF199" i="24"/>
  <c r="T199" i="24"/>
  <c r="R199" i="24"/>
  <c r="P199" i="24"/>
  <c r="BI197" i="24"/>
  <c r="BH197" i="24"/>
  <c r="BG197" i="24"/>
  <c r="BF197" i="24"/>
  <c r="T197" i="24"/>
  <c r="R197" i="24"/>
  <c r="P197" i="24"/>
  <c r="BI195" i="24"/>
  <c r="BH195" i="24"/>
  <c r="BG195" i="24"/>
  <c r="BF195" i="24"/>
  <c r="T195" i="24"/>
  <c r="R195" i="24"/>
  <c r="P195" i="24"/>
  <c r="BI193" i="24"/>
  <c r="BH193" i="24"/>
  <c r="BG193" i="24"/>
  <c r="BF193" i="24"/>
  <c r="T193" i="24"/>
  <c r="R193" i="24"/>
  <c r="P193" i="24"/>
  <c r="BI191" i="24"/>
  <c r="BH191" i="24"/>
  <c r="BG191" i="24"/>
  <c r="BF191" i="24"/>
  <c r="T191" i="24"/>
  <c r="R191" i="24"/>
  <c r="P191" i="24"/>
  <c r="BI189" i="24"/>
  <c r="BH189" i="24"/>
  <c r="BG189" i="24"/>
  <c r="BF189" i="24"/>
  <c r="T189" i="24"/>
  <c r="R189" i="24"/>
  <c r="P189" i="24"/>
  <c r="BI187" i="24"/>
  <c r="BH187" i="24"/>
  <c r="BG187" i="24"/>
  <c r="BF187" i="24"/>
  <c r="T187" i="24"/>
  <c r="R187" i="24"/>
  <c r="P187" i="24"/>
  <c r="BI185" i="24"/>
  <c r="BH185" i="24"/>
  <c r="BG185" i="24"/>
  <c r="BF185" i="24"/>
  <c r="T185" i="24"/>
  <c r="R185" i="24"/>
  <c r="P185" i="24"/>
  <c r="BI183" i="24"/>
  <c r="BH183" i="24"/>
  <c r="BG183" i="24"/>
  <c r="BF183" i="24"/>
  <c r="T183" i="24"/>
  <c r="R183" i="24"/>
  <c r="P183" i="24"/>
  <c r="BI181" i="24"/>
  <c r="BH181" i="24"/>
  <c r="BG181" i="24"/>
  <c r="BF181" i="24"/>
  <c r="T181" i="24"/>
  <c r="R181" i="24"/>
  <c r="P181" i="24"/>
  <c r="BI179" i="24"/>
  <c r="BH179" i="24"/>
  <c r="BG179" i="24"/>
  <c r="BF179" i="24"/>
  <c r="T179" i="24"/>
  <c r="R179" i="24"/>
  <c r="P179" i="24"/>
  <c r="BI177" i="24"/>
  <c r="BH177" i="24"/>
  <c r="BG177" i="24"/>
  <c r="BF177" i="24"/>
  <c r="T177" i="24"/>
  <c r="R177" i="24"/>
  <c r="P177" i="24"/>
  <c r="BI174" i="24"/>
  <c r="BH174" i="24"/>
  <c r="BG174" i="24"/>
  <c r="BF174" i="24"/>
  <c r="T174" i="24"/>
  <c r="R174" i="24"/>
  <c r="P174" i="24"/>
  <c r="BI172" i="24"/>
  <c r="BH172" i="24"/>
  <c r="BG172" i="24"/>
  <c r="BF172" i="24"/>
  <c r="T172" i="24"/>
  <c r="R172" i="24"/>
  <c r="P172" i="24"/>
  <c r="BI170" i="24"/>
  <c r="BH170" i="24"/>
  <c r="BG170" i="24"/>
  <c r="BF170" i="24"/>
  <c r="T170" i="24"/>
  <c r="R170" i="24"/>
  <c r="P170" i="24"/>
  <c r="BI168" i="24"/>
  <c r="BH168" i="24"/>
  <c r="BG168" i="24"/>
  <c r="BF168" i="24"/>
  <c r="T168" i="24"/>
  <c r="R168" i="24"/>
  <c r="P168" i="24"/>
  <c r="BI166" i="24"/>
  <c r="BH166" i="24"/>
  <c r="BG166" i="24"/>
  <c r="BF166" i="24"/>
  <c r="T166" i="24"/>
  <c r="R166" i="24"/>
  <c r="P166" i="24"/>
  <c r="BI164" i="24"/>
  <c r="BH164" i="24"/>
  <c r="BG164" i="24"/>
  <c r="BF164" i="24"/>
  <c r="T164" i="24"/>
  <c r="R164" i="24"/>
  <c r="P164" i="24"/>
  <c r="BI162" i="24"/>
  <c r="BH162" i="24"/>
  <c r="BG162" i="24"/>
  <c r="BF162" i="24"/>
  <c r="T162" i="24"/>
  <c r="R162" i="24"/>
  <c r="P162" i="24"/>
  <c r="BI160" i="24"/>
  <c r="BH160" i="24"/>
  <c r="BG160" i="24"/>
  <c r="BF160" i="24"/>
  <c r="T160" i="24"/>
  <c r="R160" i="24"/>
  <c r="P160" i="24"/>
  <c r="BI158" i="24"/>
  <c r="BH158" i="24"/>
  <c r="BG158" i="24"/>
  <c r="BF158" i="24"/>
  <c r="T158" i="24"/>
  <c r="R158" i="24"/>
  <c r="P158" i="24"/>
  <c r="BI156" i="24"/>
  <c r="BH156" i="24"/>
  <c r="BG156" i="24"/>
  <c r="BF156" i="24"/>
  <c r="T156" i="24"/>
  <c r="R156" i="24"/>
  <c r="P156" i="24"/>
  <c r="BI154" i="24"/>
  <c r="BH154" i="24"/>
  <c r="BG154" i="24"/>
  <c r="BF154" i="24"/>
  <c r="T154" i="24"/>
  <c r="R154" i="24"/>
  <c r="P154" i="24"/>
  <c r="BI152" i="24"/>
  <c r="BH152" i="24"/>
  <c r="BG152" i="24"/>
  <c r="BF152" i="24"/>
  <c r="T152" i="24"/>
  <c r="R152" i="24"/>
  <c r="P152" i="24"/>
  <c r="BI150" i="24"/>
  <c r="BH150" i="24"/>
  <c r="BG150" i="24"/>
  <c r="BF150" i="24"/>
  <c r="T150" i="24"/>
  <c r="R150" i="24"/>
  <c r="P150" i="24"/>
  <c r="BI148" i="24"/>
  <c r="BH148" i="24"/>
  <c r="BG148" i="24"/>
  <c r="BF148" i="24"/>
  <c r="T148" i="24"/>
  <c r="R148" i="24"/>
  <c r="P148" i="24"/>
  <c r="BI146" i="24"/>
  <c r="BH146" i="24"/>
  <c r="BG146" i="24"/>
  <c r="BF146" i="24"/>
  <c r="T146" i="24"/>
  <c r="R146" i="24"/>
  <c r="P146" i="24"/>
  <c r="BI144" i="24"/>
  <c r="BH144" i="24"/>
  <c r="BG144" i="24"/>
  <c r="BF144" i="24"/>
  <c r="T144" i="24"/>
  <c r="R144" i="24"/>
  <c r="P144" i="24"/>
  <c r="BI142" i="24"/>
  <c r="BH142" i="24"/>
  <c r="BG142" i="24"/>
  <c r="BF142" i="24"/>
  <c r="T142" i="24"/>
  <c r="R142" i="24"/>
  <c r="P142" i="24"/>
  <c r="BI140" i="24"/>
  <c r="BH140" i="24"/>
  <c r="BG140" i="24"/>
  <c r="BF140" i="24"/>
  <c r="T140" i="24"/>
  <c r="R140" i="24"/>
  <c r="P140" i="24"/>
  <c r="BI138" i="24"/>
  <c r="BH138" i="24"/>
  <c r="BG138" i="24"/>
  <c r="BF138" i="24"/>
  <c r="T138" i="24"/>
  <c r="R138" i="24"/>
  <c r="P138" i="24"/>
  <c r="BI135" i="24"/>
  <c r="BH135" i="24"/>
  <c r="BG135" i="24"/>
  <c r="BF135" i="24"/>
  <c r="T135" i="24"/>
  <c r="R135" i="24"/>
  <c r="P135" i="24"/>
  <c r="BI133" i="24"/>
  <c r="BH133" i="24"/>
  <c r="BG133" i="24"/>
  <c r="BF133" i="24"/>
  <c r="T133" i="24"/>
  <c r="R133" i="24"/>
  <c r="P133" i="24"/>
  <c r="BI131" i="24"/>
  <c r="BH131" i="24"/>
  <c r="BG131" i="24"/>
  <c r="BF131" i="24"/>
  <c r="T131" i="24"/>
  <c r="R131" i="24"/>
  <c r="P131" i="24"/>
  <c r="BI129" i="24"/>
  <c r="BH129" i="24"/>
  <c r="BG129" i="24"/>
  <c r="BF129" i="24"/>
  <c r="T129" i="24"/>
  <c r="R129" i="24"/>
  <c r="P129" i="24"/>
  <c r="BI127" i="24"/>
  <c r="BH127" i="24"/>
  <c r="BG127" i="24"/>
  <c r="BF127" i="24"/>
  <c r="T127" i="24"/>
  <c r="R127" i="24"/>
  <c r="P127" i="24"/>
  <c r="J121" i="24"/>
  <c r="F121" i="24"/>
  <c r="F119" i="24"/>
  <c r="E117" i="24"/>
  <c r="J93" i="24"/>
  <c r="F93" i="24"/>
  <c r="F91" i="24"/>
  <c r="E89" i="24"/>
  <c r="J26" i="24"/>
  <c r="E26" i="24"/>
  <c r="J122" i="24" s="1"/>
  <c r="J25" i="24"/>
  <c r="J20" i="24"/>
  <c r="E20" i="24"/>
  <c r="F122" i="24" s="1"/>
  <c r="J19" i="24"/>
  <c r="J14" i="24"/>
  <c r="J91" i="24"/>
  <c r="E7" i="24"/>
  <c r="E113" i="24" s="1"/>
  <c r="J39" i="23"/>
  <c r="J38" i="23"/>
  <c r="AY123" i="1" s="1"/>
  <c r="J37" i="23"/>
  <c r="AX123" i="1"/>
  <c r="BI614" i="23"/>
  <c r="BH614" i="23"/>
  <c r="BG614" i="23"/>
  <c r="BE614" i="23"/>
  <c r="T614" i="23"/>
  <c r="R614" i="23"/>
  <c r="P614" i="23"/>
  <c r="BI608" i="23"/>
  <c r="BH608" i="23"/>
  <c r="BG608" i="23"/>
  <c r="BE608" i="23"/>
  <c r="T608" i="23"/>
  <c r="R608" i="23"/>
  <c r="P608" i="23"/>
  <c r="BI602" i="23"/>
  <c r="BH602" i="23"/>
  <c r="BG602" i="23"/>
  <c r="BE602" i="23"/>
  <c r="T602" i="23"/>
  <c r="R602" i="23"/>
  <c r="P602" i="23"/>
  <c r="BI599" i="23"/>
  <c r="BH599" i="23"/>
  <c r="BG599" i="23"/>
  <c r="BE599" i="23"/>
  <c r="T599" i="23"/>
  <c r="R599" i="23"/>
  <c r="P599" i="23"/>
  <c r="BI593" i="23"/>
  <c r="BH593" i="23"/>
  <c r="BG593" i="23"/>
  <c r="BE593" i="23"/>
  <c r="T593" i="23"/>
  <c r="R593" i="23"/>
  <c r="P593" i="23"/>
  <c r="BI590" i="23"/>
  <c r="BH590" i="23"/>
  <c r="BG590" i="23"/>
  <c r="BE590" i="23"/>
  <c r="T590" i="23"/>
  <c r="R590" i="23"/>
  <c r="P590" i="23"/>
  <c r="BI587" i="23"/>
  <c r="BH587" i="23"/>
  <c r="BG587" i="23"/>
  <c r="BE587" i="23"/>
  <c r="T587" i="23"/>
  <c r="R587" i="23"/>
  <c r="P587" i="23"/>
  <c r="BI584" i="23"/>
  <c r="BH584" i="23"/>
  <c r="BG584" i="23"/>
  <c r="BE584" i="23"/>
  <c r="T584" i="23"/>
  <c r="R584" i="23"/>
  <c r="P584" i="23"/>
  <c r="BI583" i="23"/>
  <c r="BH583" i="23"/>
  <c r="BG583" i="23"/>
  <c r="BE583" i="23"/>
  <c r="T583" i="23"/>
  <c r="R583" i="23"/>
  <c r="P583" i="23"/>
  <c r="BI580" i="23"/>
  <c r="BH580" i="23"/>
  <c r="BG580" i="23"/>
  <c r="BE580" i="23"/>
  <c r="T580" i="23"/>
  <c r="R580" i="23"/>
  <c r="P580" i="23"/>
  <c r="BI574" i="23"/>
  <c r="BH574" i="23"/>
  <c r="BG574" i="23"/>
  <c r="BE574" i="23"/>
  <c r="T574" i="23"/>
  <c r="R574" i="23"/>
  <c r="P574" i="23"/>
  <c r="BI572" i="23"/>
  <c r="BH572" i="23"/>
  <c r="BG572" i="23"/>
  <c r="BE572" i="23"/>
  <c r="T572" i="23"/>
  <c r="R572" i="23"/>
  <c r="P572" i="23"/>
  <c r="BI566" i="23"/>
  <c r="BH566" i="23"/>
  <c r="BG566" i="23"/>
  <c r="BE566" i="23"/>
  <c r="T566" i="23"/>
  <c r="R566" i="23"/>
  <c r="P566" i="23"/>
  <c r="BI564" i="23"/>
  <c r="BH564" i="23"/>
  <c r="BG564" i="23"/>
  <c r="BE564" i="23"/>
  <c r="T564" i="23"/>
  <c r="R564" i="23"/>
  <c r="P564" i="23"/>
  <c r="BI558" i="23"/>
  <c r="BH558" i="23"/>
  <c r="BG558" i="23"/>
  <c r="BE558" i="23"/>
  <c r="T558" i="23"/>
  <c r="R558" i="23"/>
  <c r="P558" i="23"/>
  <c r="BI552" i="23"/>
  <c r="BH552" i="23"/>
  <c r="BG552" i="23"/>
  <c r="BE552" i="23"/>
  <c r="T552" i="23"/>
  <c r="R552" i="23"/>
  <c r="P552" i="23"/>
  <c r="BI549" i="23"/>
  <c r="BH549" i="23"/>
  <c r="BG549" i="23"/>
  <c r="BE549" i="23"/>
  <c r="T549" i="23"/>
  <c r="R549" i="23"/>
  <c r="P549" i="23"/>
  <c r="BI545" i="23"/>
  <c r="BH545" i="23"/>
  <c r="BG545" i="23"/>
  <c r="BE545" i="23"/>
  <c r="T545" i="23"/>
  <c r="R545" i="23"/>
  <c r="P545" i="23"/>
  <c r="BI542" i="23"/>
  <c r="BH542" i="23"/>
  <c r="BG542" i="23"/>
  <c r="BE542" i="23"/>
  <c r="T542" i="23"/>
  <c r="R542" i="23"/>
  <c r="P542" i="23"/>
  <c r="BI539" i="23"/>
  <c r="BH539" i="23"/>
  <c r="BG539" i="23"/>
  <c r="BE539" i="23"/>
  <c r="T539" i="23"/>
  <c r="R539" i="23"/>
  <c r="P539" i="23"/>
  <c r="BI536" i="23"/>
  <c r="BH536" i="23"/>
  <c r="BG536" i="23"/>
  <c r="BE536" i="23"/>
  <c r="T536" i="23"/>
  <c r="R536" i="23"/>
  <c r="P536" i="23"/>
  <c r="BI533" i="23"/>
  <c r="BH533" i="23"/>
  <c r="BG533" i="23"/>
  <c r="BE533" i="23"/>
  <c r="T533" i="23"/>
  <c r="R533" i="23"/>
  <c r="P533" i="23"/>
  <c r="BI530" i="23"/>
  <c r="BH530" i="23"/>
  <c r="BG530" i="23"/>
  <c r="BE530" i="23"/>
  <c r="T530" i="23"/>
  <c r="R530" i="23"/>
  <c r="P530" i="23"/>
  <c r="BI524" i="23"/>
  <c r="BH524" i="23"/>
  <c r="BG524" i="23"/>
  <c r="BE524" i="23"/>
  <c r="T524" i="23"/>
  <c r="R524" i="23"/>
  <c r="P524" i="23"/>
  <c r="BI521" i="23"/>
  <c r="BH521" i="23"/>
  <c r="BG521" i="23"/>
  <c r="BE521" i="23"/>
  <c r="T521" i="23"/>
  <c r="R521" i="23"/>
  <c r="P521" i="23"/>
  <c r="BI519" i="23"/>
  <c r="BH519" i="23"/>
  <c r="BG519" i="23"/>
  <c r="BE519" i="23"/>
  <c r="T519" i="23"/>
  <c r="R519" i="23"/>
  <c r="P519" i="23"/>
  <c r="BI513" i="23"/>
  <c r="BH513" i="23"/>
  <c r="BG513" i="23"/>
  <c r="BE513" i="23"/>
  <c r="T513" i="23"/>
  <c r="R513" i="23"/>
  <c r="P513" i="23"/>
  <c r="BI511" i="23"/>
  <c r="BH511" i="23"/>
  <c r="BG511" i="23"/>
  <c r="BE511" i="23"/>
  <c r="T511" i="23"/>
  <c r="R511" i="23"/>
  <c r="P511" i="23"/>
  <c r="BI506" i="23"/>
  <c r="BH506" i="23"/>
  <c r="BG506" i="23"/>
  <c r="BE506" i="23"/>
  <c r="T506" i="23"/>
  <c r="R506" i="23"/>
  <c r="P506" i="23"/>
  <c r="BI500" i="23"/>
  <c r="BH500" i="23"/>
  <c r="BG500" i="23"/>
  <c r="BE500" i="23"/>
  <c r="T500" i="23"/>
  <c r="R500" i="23"/>
  <c r="P500" i="23"/>
  <c r="BI497" i="23"/>
  <c r="BH497" i="23"/>
  <c r="BG497" i="23"/>
  <c r="BE497" i="23"/>
  <c r="T497" i="23"/>
  <c r="R497" i="23"/>
  <c r="P497" i="23"/>
  <c r="BI495" i="23"/>
  <c r="BH495" i="23"/>
  <c r="BG495" i="23"/>
  <c r="BE495" i="23"/>
  <c r="T495" i="23"/>
  <c r="R495" i="23"/>
  <c r="P495" i="23"/>
  <c r="BI492" i="23"/>
  <c r="BH492" i="23"/>
  <c r="BG492" i="23"/>
  <c r="BE492" i="23"/>
  <c r="T492" i="23"/>
  <c r="R492" i="23"/>
  <c r="P492" i="23"/>
  <c r="BI490" i="23"/>
  <c r="BH490" i="23"/>
  <c r="BG490" i="23"/>
  <c r="BE490" i="23"/>
  <c r="T490" i="23"/>
  <c r="R490" i="23"/>
  <c r="P490" i="23"/>
  <c r="BI488" i="23"/>
  <c r="BH488" i="23"/>
  <c r="BG488" i="23"/>
  <c r="BE488" i="23"/>
  <c r="T488" i="23"/>
  <c r="R488" i="23"/>
  <c r="P488" i="23"/>
  <c r="BI486" i="23"/>
  <c r="BH486" i="23"/>
  <c r="BG486" i="23"/>
  <c r="BE486" i="23"/>
  <c r="T486" i="23"/>
  <c r="R486" i="23"/>
  <c r="P486" i="23"/>
  <c r="BI484" i="23"/>
  <c r="BH484" i="23"/>
  <c r="BG484" i="23"/>
  <c r="BE484" i="23"/>
  <c r="T484" i="23"/>
  <c r="R484" i="23"/>
  <c r="P484" i="23"/>
  <c r="BI482" i="23"/>
  <c r="BH482" i="23"/>
  <c r="BG482" i="23"/>
  <c r="BE482" i="23"/>
  <c r="T482" i="23"/>
  <c r="R482" i="23"/>
  <c r="P482" i="23"/>
  <c r="BI480" i="23"/>
  <c r="BH480" i="23"/>
  <c r="BG480" i="23"/>
  <c r="BE480" i="23"/>
  <c r="T480" i="23"/>
  <c r="R480" i="23"/>
  <c r="P480" i="23"/>
  <c r="BI478" i="23"/>
  <c r="BH478" i="23"/>
  <c r="BG478" i="23"/>
  <c r="BE478" i="23"/>
  <c r="T478" i="23"/>
  <c r="R478" i="23"/>
  <c r="P478" i="23"/>
  <c r="BI476" i="23"/>
  <c r="BH476" i="23"/>
  <c r="BG476" i="23"/>
  <c r="BE476" i="23"/>
  <c r="T476" i="23"/>
  <c r="R476" i="23"/>
  <c r="P476" i="23"/>
  <c r="BI474" i="23"/>
  <c r="BH474" i="23"/>
  <c r="BG474" i="23"/>
  <c r="BE474" i="23"/>
  <c r="T474" i="23"/>
  <c r="R474" i="23"/>
  <c r="P474" i="23"/>
  <c r="BI472" i="23"/>
  <c r="BH472" i="23"/>
  <c r="BG472" i="23"/>
  <c r="BE472" i="23"/>
  <c r="T472" i="23"/>
  <c r="R472" i="23"/>
  <c r="P472" i="23"/>
  <c r="BI470" i="23"/>
  <c r="BH470" i="23"/>
  <c r="BG470" i="23"/>
  <c r="BE470" i="23"/>
  <c r="T470" i="23"/>
  <c r="R470" i="23"/>
  <c r="P470" i="23"/>
  <c r="BI467" i="23"/>
  <c r="BH467" i="23"/>
  <c r="BG467" i="23"/>
  <c r="BE467" i="23"/>
  <c r="T467" i="23"/>
  <c r="R467" i="23"/>
  <c r="P467" i="23"/>
  <c r="BI464" i="23"/>
  <c r="BH464" i="23"/>
  <c r="BG464" i="23"/>
  <c r="BE464" i="23"/>
  <c r="T464" i="23"/>
  <c r="R464" i="23"/>
  <c r="P464" i="23"/>
  <c r="BI461" i="23"/>
  <c r="BH461" i="23"/>
  <c r="BG461" i="23"/>
  <c r="BE461" i="23"/>
  <c r="T461" i="23"/>
  <c r="R461" i="23"/>
  <c r="P461" i="23"/>
  <c r="BI460" i="23"/>
  <c r="BH460" i="23"/>
  <c r="BG460" i="23"/>
  <c r="BE460" i="23"/>
  <c r="T460" i="23"/>
  <c r="R460" i="23"/>
  <c r="P460" i="23"/>
  <c r="BI458" i="23"/>
  <c r="BH458" i="23"/>
  <c r="BG458" i="23"/>
  <c r="BE458" i="23"/>
  <c r="T458" i="23"/>
  <c r="R458" i="23"/>
  <c r="P458" i="23"/>
  <c r="BI456" i="23"/>
  <c r="BH456" i="23"/>
  <c r="BG456" i="23"/>
  <c r="BE456" i="23"/>
  <c r="T456" i="23"/>
  <c r="R456" i="23"/>
  <c r="P456" i="23"/>
  <c r="BI454" i="23"/>
  <c r="BH454" i="23"/>
  <c r="BG454" i="23"/>
  <c r="BE454" i="23"/>
  <c r="T454" i="23"/>
  <c r="R454" i="23"/>
  <c r="P454" i="23"/>
  <c r="BI451" i="23"/>
  <c r="BH451" i="23"/>
  <c r="BG451" i="23"/>
  <c r="BE451" i="23"/>
  <c r="T451" i="23"/>
  <c r="R451" i="23"/>
  <c r="P451" i="23"/>
  <c r="BI446" i="23"/>
  <c r="BH446" i="23"/>
  <c r="BG446" i="23"/>
  <c r="BE446" i="23"/>
  <c r="T446" i="23"/>
  <c r="R446" i="23"/>
  <c r="P446" i="23"/>
  <c r="BI441" i="23"/>
  <c r="BH441" i="23"/>
  <c r="BG441" i="23"/>
  <c r="BE441" i="23"/>
  <c r="T441" i="23"/>
  <c r="R441" i="23"/>
  <c r="P441" i="23"/>
  <c r="BI438" i="23"/>
  <c r="BH438" i="23"/>
  <c r="BG438" i="23"/>
  <c r="BE438" i="23"/>
  <c r="T438" i="23"/>
  <c r="R438" i="23"/>
  <c r="P438" i="23"/>
  <c r="BI432" i="23"/>
  <c r="BH432" i="23"/>
  <c r="BG432" i="23"/>
  <c r="BE432" i="23"/>
  <c r="T432" i="23"/>
  <c r="R432" i="23"/>
  <c r="P432" i="23"/>
  <c r="BI430" i="23"/>
  <c r="BH430" i="23"/>
  <c r="BG430" i="23"/>
  <c r="BE430" i="23"/>
  <c r="T430" i="23"/>
  <c r="R430" i="23"/>
  <c r="P430" i="23"/>
  <c r="BI428" i="23"/>
  <c r="BH428" i="23"/>
  <c r="BG428" i="23"/>
  <c r="BE428" i="23"/>
  <c r="T428" i="23"/>
  <c r="R428" i="23"/>
  <c r="P428" i="23"/>
  <c r="BI422" i="23"/>
  <c r="BH422" i="23"/>
  <c r="BG422" i="23"/>
  <c r="BE422" i="23"/>
  <c r="T422" i="23"/>
  <c r="R422" i="23"/>
  <c r="P422" i="23"/>
  <c r="BI419" i="23"/>
  <c r="BH419" i="23"/>
  <c r="BG419" i="23"/>
  <c r="BE419" i="23"/>
  <c r="T419" i="23"/>
  <c r="R419" i="23"/>
  <c r="P419" i="23"/>
  <c r="BI414" i="23"/>
  <c r="BH414" i="23"/>
  <c r="BG414" i="23"/>
  <c r="BE414" i="23"/>
  <c r="T414" i="23"/>
  <c r="R414" i="23"/>
  <c r="P414" i="23"/>
  <c r="BI409" i="23"/>
  <c r="BH409" i="23"/>
  <c r="BG409" i="23"/>
  <c r="BE409" i="23"/>
  <c r="T409" i="23"/>
  <c r="R409" i="23"/>
  <c r="P409" i="23"/>
  <c r="BI403" i="23"/>
  <c r="BH403" i="23"/>
  <c r="BG403" i="23"/>
  <c r="BE403" i="23"/>
  <c r="T403" i="23"/>
  <c r="R403" i="23"/>
  <c r="P403" i="23"/>
  <c r="BI396" i="23"/>
  <c r="BH396" i="23"/>
  <c r="BG396" i="23"/>
  <c r="BE396" i="23"/>
  <c r="T396" i="23"/>
  <c r="R396" i="23"/>
  <c r="P396" i="23"/>
  <c r="BI393" i="23"/>
  <c r="BH393" i="23"/>
  <c r="BG393" i="23"/>
  <c r="BE393" i="23"/>
  <c r="T393" i="23"/>
  <c r="R393" i="23"/>
  <c r="P393" i="23"/>
  <c r="BI389" i="23"/>
  <c r="BH389" i="23"/>
  <c r="BG389" i="23"/>
  <c r="BE389" i="23"/>
  <c r="T389" i="23"/>
  <c r="R389" i="23"/>
  <c r="P389" i="23"/>
  <c r="BI386" i="23"/>
  <c r="BH386" i="23"/>
  <c r="BG386" i="23"/>
  <c r="BE386" i="23"/>
  <c r="T386" i="23"/>
  <c r="R386" i="23"/>
  <c r="P386" i="23"/>
  <c r="BI380" i="23"/>
  <c r="BH380" i="23"/>
  <c r="BG380" i="23"/>
  <c r="BE380" i="23"/>
  <c r="T380" i="23"/>
  <c r="R380" i="23"/>
  <c r="P380" i="23"/>
  <c r="BI377" i="23"/>
  <c r="BH377" i="23"/>
  <c r="BG377" i="23"/>
  <c r="BE377" i="23"/>
  <c r="T377" i="23"/>
  <c r="R377" i="23"/>
  <c r="P377" i="23"/>
  <c r="BI373" i="23"/>
  <c r="BH373" i="23"/>
  <c r="BG373" i="23"/>
  <c r="BE373" i="23"/>
  <c r="T373" i="23"/>
  <c r="R373" i="23"/>
  <c r="P373" i="23"/>
  <c r="BI371" i="23"/>
  <c r="BH371" i="23"/>
  <c r="BG371" i="23"/>
  <c r="BE371" i="23"/>
  <c r="T371" i="23"/>
  <c r="R371" i="23"/>
  <c r="P371" i="23"/>
  <c r="BI364" i="23"/>
  <c r="BH364" i="23"/>
  <c r="BG364" i="23"/>
  <c r="BE364" i="23"/>
  <c r="T364" i="23"/>
  <c r="R364" i="23"/>
  <c r="P364" i="23"/>
  <c r="BI357" i="23"/>
  <c r="BH357" i="23"/>
  <c r="BG357" i="23"/>
  <c r="BE357" i="23"/>
  <c r="T357" i="23"/>
  <c r="R357" i="23"/>
  <c r="P357" i="23"/>
  <c r="BI354" i="23"/>
  <c r="BH354" i="23"/>
  <c r="BG354" i="23"/>
  <c r="BE354" i="23"/>
  <c r="T354" i="23"/>
  <c r="R354" i="23"/>
  <c r="P354" i="23"/>
  <c r="BI351" i="23"/>
  <c r="BH351" i="23"/>
  <c r="BG351" i="23"/>
  <c r="BE351" i="23"/>
  <c r="T351" i="23"/>
  <c r="R351" i="23"/>
  <c r="P351" i="23"/>
  <c r="BI341" i="23"/>
  <c r="BH341" i="23"/>
  <c r="BG341" i="23"/>
  <c r="BE341" i="23"/>
  <c r="T341" i="23"/>
  <c r="R341" i="23"/>
  <c r="P341" i="23"/>
  <c r="BI331" i="23"/>
  <c r="BH331" i="23"/>
  <c r="BG331" i="23"/>
  <c r="BE331" i="23"/>
  <c r="T331" i="23"/>
  <c r="R331" i="23"/>
  <c r="P331" i="23"/>
  <c r="BI328" i="23"/>
  <c r="BH328" i="23"/>
  <c r="BG328" i="23"/>
  <c r="BE328" i="23"/>
  <c r="T328" i="23"/>
  <c r="R328" i="23"/>
  <c r="P328" i="23"/>
  <c r="BI325" i="23"/>
  <c r="BH325" i="23"/>
  <c r="BG325" i="23"/>
  <c r="BE325" i="23"/>
  <c r="T325" i="23"/>
  <c r="R325" i="23"/>
  <c r="P325" i="23"/>
  <c r="BI320" i="23"/>
  <c r="BH320" i="23"/>
  <c r="BG320" i="23"/>
  <c r="BE320" i="23"/>
  <c r="T320" i="23"/>
  <c r="R320" i="23"/>
  <c r="P320" i="23"/>
  <c r="BI310" i="23"/>
  <c r="BH310" i="23"/>
  <c r="BG310" i="23"/>
  <c r="BE310" i="23"/>
  <c r="T310" i="23"/>
  <c r="R310" i="23"/>
  <c r="P310" i="23"/>
  <c r="BI300" i="23"/>
  <c r="BH300" i="23"/>
  <c r="BG300" i="23"/>
  <c r="BE300" i="23"/>
  <c r="T300" i="23"/>
  <c r="R300" i="23"/>
  <c r="P300" i="23"/>
  <c r="BI294" i="23"/>
  <c r="BH294" i="23"/>
  <c r="BG294" i="23"/>
  <c r="BE294" i="23"/>
  <c r="T294" i="23"/>
  <c r="R294" i="23"/>
  <c r="P294" i="23"/>
  <c r="BI288" i="23"/>
  <c r="BH288" i="23"/>
  <c r="BG288" i="23"/>
  <c r="BE288" i="23"/>
  <c r="T288" i="23"/>
  <c r="R288" i="23"/>
  <c r="P288" i="23"/>
  <c r="BI282" i="23"/>
  <c r="BH282" i="23"/>
  <c r="BG282" i="23"/>
  <c r="BE282" i="23"/>
  <c r="T282" i="23"/>
  <c r="R282" i="23"/>
  <c r="P282" i="23"/>
  <c r="BI279" i="23"/>
  <c r="BH279" i="23"/>
  <c r="BG279" i="23"/>
  <c r="BE279" i="23"/>
  <c r="T279" i="23"/>
  <c r="R279" i="23"/>
  <c r="P279" i="23"/>
  <c r="BI277" i="23"/>
  <c r="BH277" i="23"/>
  <c r="BG277" i="23"/>
  <c r="BE277" i="23"/>
  <c r="T277" i="23"/>
  <c r="R277" i="23"/>
  <c r="P277" i="23"/>
  <c r="BI271" i="23"/>
  <c r="BH271" i="23"/>
  <c r="BG271" i="23"/>
  <c r="BE271" i="23"/>
  <c r="T271" i="23"/>
  <c r="R271" i="23"/>
  <c r="P271" i="23"/>
  <c r="BI266" i="23"/>
  <c r="BH266" i="23"/>
  <c r="BG266" i="23"/>
  <c r="BE266" i="23"/>
  <c r="T266" i="23"/>
  <c r="R266" i="23"/>
  <c r="P266" i="23"/>
  <c r="BI261" i="23"/>
  <c r="BH261" i="23"/>
  <c r="BG261" i="23"/>
  <c r="BE261" i="23"/>
  <c r="T261" i="23"/>
  <c r="R261" i="23"/>
  <c r="P261" i="23"/>
  <c r="BI256" i="23"/>
  <c r="BH256" i="23"/>
  <c r="BG256" i="23"/>
  <c r="BE256" i="23"/>
  <c r="T256" i="23"/>
  <c r="R256" i="23"/>
  <c r="P256" i="23"/>
  <c r="BI254" i="23"/>
  <c r="BH254" i="23"/>
  <c r="BG254" i="23"/>
  <c r="BE254" i="23"/>
  <c r="T254" i="23"/>
  <c r="R254" i="23"/>
  <c r="P254" i="23"/>
  <c r="BI248" i="23"/>
  <c r="BH248" i="23"/>
  <c r="BG248" i="23"/>
  <c r="BE248" i="23"/>
  <c r="T248" i="23"/>
  <c r="R248" i="23"/>
  <c r="P248" i="23"/>
  <c r="BI245" i="23"/>
  <c r="BH245" i="23"/>
  <c r="BG245" i="23"/>
  <c r="BE245" i="23"/>
  <c r="T245" i="23"/>
  <c r="R245" i="23"/>
  <c r="P245" i="23"/>
  <c r="BI243" i="23"/>
  <c r="BH243" i="23"/>
  <c r="BG243" i="23"/>
  <c r="BE243" i="23"/>
  <c r="T243" i="23"/>
  <c r="R243" i="23"/>
  <c r="P243" i="23"/>
  <c r="BI240" i="23"/>
  <c r="BH240" i="23"/>
  <c r="BG240" i="23"/>
  <c r="BE240" i="23"/>
  <c r="T240" i="23"/>
  <c r="R240" i="23"/>
  <c r="P240" i="23"/>
  <c r="BI238" i="23"/>
  <c r="BH238" i="23"/>
  <c r="BG238" i="23"/>
  <c r="BE238" i="23"/>
  <c r="T238" i="23"/>
  <c r="R238" i="23"/>
  <c r="P238" i="23"/>
  <c r="BI234" i="23"/>
  <c r="BH234" i="23"/>
  <c r="BG234" i="23"/>
  <c r="BE234" i="23"/>
  <c r="T234" i="23"/>
  <c r="R234" i="23"/>
  <c r="P234" i="23"/>
  <c r="BI228" i="23"/>
  <c r="BH228" i="23"/>
  <c r="BG228" i="23"/>
  <c r="BE228" i="23"/>
  <c r="T228" i="23"/>
  <c r="R228" i="23"/>
  <c r="P228" i="23"/>
  <c r="BI227" i="23"/>
  <c r="BH227" i="23"/>
  <c r="BG227" i="23"/>
  <c r="BE227" i="23"/>
  <c r="T227" i="23"/>
  <c r="R227" i="23"/>
  <c r="P227" i="23"/>
  <c r="BI221" i="23"/>
  <c r="BH221" i="23"/>
  <c r="BG221" i="23"/>
  <c r="BE221" i="23"/>
  <c r="T221" i="23"/>
  <c r="R221" i="23"/>
  <c r="P221" i="23"/>
  <c r="BI215" i="23"/>
  <c r="BH215" i="23"/>
  <c r="BG215" i="23"/>
  <c r="BE215" i="23"/>
  <c r="T215" i="23"/>
  <c r="R215" i="23"/>
  <c r="P215" i="23"/>
  <c r="BI211" i="23"/>
  <c r="BH211" i="23"/>
  <c r="BG211" i="23"/>
  <c r="BE211" i="23"/>
  <c r="T211" i="23"/>
  <c r="T210" i="23"/>
  <c r="R211" i="23"/>
  <c r="R210" i="23" s="1"/>
  <c r="P211" i="23"/>
  <c r="P210" i="23"/>
  <c r="BI208" i="23"/>
  <c r="BH208" i="23"/>
  <c r="BG208" i="23"/>
  <c r="BE208" i="23"/>
  <c r="T208" i="23"/>
  <c r="R208" i="23"/>
  <c r="P208" i="23"/>
  <c r="BI207" i="23"/>
  <c r="BH207" i="23"/>
  <c r="BG207" i="23"/>
  <c r="BE207" i="23"/>
  <c r="T207" i="23"/>
  <c r="R207" i="23"/>
  <c r="P207" i="23"/>
  <c r="BI205" i="23"/>
  <c r="BH205" i="23"/>
  <c r="BG205" i="23"/>
  <c r="BE205" i="23"/>
  <c r="T205" i="23"/>
  <c r="R205" i="23"/>
  <c r="P205" i="23"/>
  <c r="BI202" i="23"/>
  <c r="BH202" i="23"/>
  <c r="BG202" i="23"/>
  <c r="BE202" i="23"/>
  <c r="T202" i="23"/>
  <c r="R202" i="23"/>
  <c r="P202" i="23"/>
  <c r="BI200" i="23"/>
  <c r="BH200" i="23"/>
  <c r="BG200" i="23"/>
  <c r="BE200" i="23"/>
  <c r="T200" i="23"/>
  <c r="R200" i="23"/>
  <c r="P200" i="23"/>
  <c r="BI198" i="23"/>
  <c r="BH198" i="23"/>
  <c r="BG198" i="23"/>
  <c r="BE198" i="23"/>
  <c r="T198" i="23"/>
  <c r="R198" i="23"/>
  <c r="P198" i="23"/>
  <c r="BI195" i="23"/>
  <c r="BH195" i="23"/>
  <c r="BG195" i="23"/>
  <c r="BE195" i="23"/>
  <c r="T195" i="23"/>
  <c r="R195" i="23"/>
  <c r="P195" i="23"/>
  <c r="BI189" i="23"/>
  <c r="BH189" i="23"/>
  <c r="BG189" i="23"/>
  <c r="BE189" i="23"/>
  <c r="T189" i="23"/>
  <c r="R189" i="23"/>
  <c r="P189" i="23"/>
  <c r="BI183" i="23"/>
  <c r="BH183" i="23"/>
  <c r="BG183" i="23"/>
  <c r="BE183" i="23"/>
  <c r="T183" i="23"/>
  <c r="R183" i="23"/>
  <c r="P183" i="23"/>
  <c r="BI176" i="23"/>
  <c r="BH176" i="23"/>
  <c r="BG176" i="23"/>
  <c r="BE176" i="23"/>
  <c r="T176" i="23"/>
  <c r="R176" i="23"/>
  <c r="P176" i="23"/>
  <c r="BI170" i="23"/>
  <c r="BH170" i="23"/>
  <c r="BG170" i="23"/>
  <c r="BE170" i="23"/>
  <c r="T170" i="23"/>
  <c r="R170" i="23"/>
  <c r="P170" i="23"/>
  <c r="BI163" i="23"/>
  <c r="BH163" i="23"/>
  <c r="BG163" i="23"/>
  <c r="BE163" i="23"/>
  <c r="T163" i="23"/>
  <c r="R163" i="23"/>
  <c r="P163" i="23"/>
  <c r="BI161" i="23"/>
  <c r="BH161" i="23"/>
  <c r="BG161" i="23"/>
  <c r="BE161" i="23"/>
  <c r="T161" i="23"/>
  <c r="R161" i="23"/>
  <c r="P161" i="23"/>
  <c r="BI159" i="23"/>
  <c r="BH159" i="23"/>
  <c r="BG159" i="23"/>
  <c r="BE159" i="23"/>
  <c r="T159" i="23"/>
  <c r="R159" i="23"/>
  <c r="P159" i="23"/>
  <c r="BI156" i="23"/>
  <c r="BH156" i="23"/>
  <c r="BG156" i="23"/>
  <c r="BE156" i="23"/>
  <c r="T156" i="23"/>
  <c r="R156" i="23"/>
  <c r="P156" i="23"/>
  <c r="BI151" i="23"/>
  <c r="BH151" i="23"/>
  <c r="BG151" i="23"/>
  <c r="BE151" i="23"/>
  <c r="T151" i="23"/>
  <c r="R151" i="23"/>
  <c r="P151" i="23"/>
  <c r="BI144" i="23"/>
  <c r="BH144" i="23"/>
  <c r="BG144" i="23"/>
  <c r="BE144" i="23"/>
  <c r="T144" i="23"/>
  <c r="R144" i="23"/>
  <c r="P144" i="23"/>
  <c r="BI140" i="23"/>
  <c r="BH140" i="23"/>
  <c r="BG140" i="23"/>
  <c r="BE140" i="23"/>
  <c r="T140" i="23"/>
  <c r="R140" i="23"/>
  <c r="P140" i="23"/>
  <c r="J133" i="23"/>
  <c r="F133" i="23"/>
  <c r="F131" i="23"/>
  <c r="E129" i="23"/>
  <c r="J93" i="23"/>
  <c r="F93" i="23"/>
  <c r="F91" i="23"/>
  <c r="E89" i="23"/>
  <c r="J26" i="23"/>
  <c r="E26" i="23"/>
  <c r="J94" i="23"/>
  <c r="J25" i="23"/>
  <c r="J20" i="23"/>
  <c r="E20" i="23"/>
  <c r="F134" i="23"/>
  <c r="J19" i="23"/>
  <c r="J14" i="23"/>
  <c r="J91" i="23" s="1"/>
  <c r="E7" i="23"/>
  <c r="E125" i="23" s="1"/>
  <c r="J39" i="22"/>
  <c r="J38" i="22"/>
  <c r="AY121" i="1"/>
  <c r="J37" i="22"/>
  <c r="AX121" i="1" s="1"/>
  <c r="BI146" i="22"/>
  <c r="BH146" i="22"/>
  <c r="BG146" i="22"/>
  <c r="BF146" i="22"/>
  <c r="T146" i="22"/>
  <c r="T145" i="22"/>
  <c r="R146" i="22"/>
  <c r="R145" i="22" s="1"/>
  <c r="P146" i="22"/>
  <c r="P145" i="22"/>
  <c r="BI144" i="22"/>
  <c r="BH144" i="22"/>
  <c r="BG144" i="22"/>
  <c r="BF144" i="22"/>
  <c r="T144" i="22"/>
  <c r="T143" i="22" s="1"/>
  <c r="R144" i="22"/>
  <c r="R143" i="22"/>
  <c r="P144" i="22"/>
  <c r="P143" i="22" s="1"/>
  <c r="BI140" i="22"/>
  <c r="BH140" i="22"/>
  <c r="BG140" i="22"/>
  <c r="BF140" i="22"/>
  <c r="T140" i="22"/>
  <c r="T139" i="22"/>
  <c r="R140" i="22"/>
  <c r="R139" i="22" s="1"/>
  <c r="P140" i="22"/>
  <c r="P139" i="22"/>
  <c r="BI135" i="22"/>
  <c r="BH135" i="22"/>
  <c r="BG135" i="22"/>
  <c r="BF135" i="22"/>
  <c r="T135" i="22"/>
  <c r="R135" i="22"/>
  <c r="P135" i="22"/>
  <c r="BI134" i="22"/>
  <c r="BH134" i="22"/>
  <c r="BG134" i="22"/>
  <c r="BF134" i="22"/>
  <c r="T134" i="22"/>
  <c r="R134" i="22"/>
  <c r="P134" i="22"/>
  <c r="BI129" i="22"/>
  <c r="BH129" i="22"/>
  <c r="BG129" i="22"/>
  <c r="BF129" i="22"/>
  <c r="T129" i="22"/>
  <c r="T128" i="22"/>
  <c r="R129" i="22"/>
  <c r="R128" i="22" s="1"/>
  <c r="P129" i="22"/>
  <c r="P128" i="22"/>
  <c r="J122" i="22"/>
  <c r="F122" i="22"/>
  <c r="F120" i="22"/>
  <c r="E118" i="22"/>
  <c r="J93" i="22"/>
  <c r="F93" i="22"/>
  <c r="F91" i="22"/>
  <c r="E89" i="22"/>
  <c r="J26" i="22"/>
  <c r="E26" i="22"/>
  <c r="J94" i="22" s="1"/>
  <c r="J25" i="22"/>
  <c r="J20" i="22"/>
  <c r="E20" i="22"/>
  <c r="F94" i="22"/>
  <c r="J19" i="22"/>
  <c r="J14" i="22"/>
  <c r="J120" i="22" s="1"/>
  <c r="E7" i="22"/>
  <c r="E114" i="22"/>
  <c r="J39" i="21"/>
  <c r="J38" i="21"/>
  <c r="AY120" i="1"/>
  <c r="J37" i="21"/>
  <c r="AX120" i="1" s="1"/>
  <c r="BI301" i="21"/>
  <c r="BH301" i="21"/>
  <c r="BG301" i="21"/>
  <c r="BE301" i="21"/>
  <c r="T301" i="21"/>
  <c r="R301" i="21"/>
  <c r="P301" i="21"/>
  <c r="BI299" i="21"/>
  <c r="BH299" i="21"/>
  <c r="BG299" i="21"/>
  <c r="BE299" i="21"/>
  <c r="T299" i="21"/>
  <c r="R299" i="21"/>
  <c r="P299" i="21"/>
  <c r="BI297" i="21"/>
  <c r="BH297" i="21"/>
  <c r="BG297" i="21"/>
  <c r="BE297" i="21"/>
  <c r="T297" i="21"/>
  <c r="R297" i="21"/>
  <c r="P297" i="21"/>
  <c r="BI295" i="21"/>
  <c r="BH295" i="21"/>
  <c r="BG295" i="21"/>
  <c r="BE295" i="21"/>
  <c r="T295" i="21"/>
  <c r="R295" i="21"/>
  <c r="P295" i="21"/>
  <c r="BI293" i="21"/>
  <c r="BH293" i="21"/>
  <c r="BG293" i="21"/>
  <c r="BE293" i="21"/>
  <c r="T293" i="21"/>
  <c r="R293" i="21"/>
  <c r="P293" i="21"/>
  <c r="BI291" i="21"/>
  <c r="BH291" i="21"/>
  <c r="BG291" i="21"/>
  <c r="BE291" i="21"/>
  <c r="T291" i="21"/>
  <c r="R291" i="21"/>
  <c r="P291" i="21"/>
  <c r="BI289" i="21"/>
  <c r="BH289" i="21"/>
  <c r="BG289" i="21"/>
  <c r="BE289" i="21"/>
  <c r="T289" i="21"/>
  <c r="R289" i="21"/>
  <c r="P289" i="21"/>
  <c r="BI287" i="21"/>
  <c r="BH287" i="21"/>
  <c r="BG287" i="21"/>
  <c r="BE287" i="21"/>
  <c r="T287" i="21"/>
  <c r="R287" i="21"/>
  <c r="P287" i="21"/>
  <c r="BI285" i="21"/>
  <c r="BH285" i="21"/>
  <c r="BG285" i="21"/>
  <c r="BE285" i="21"/>
  <c r="T285" i="21"/>
  <c r="R285" i="21"/>
  <c r="P285" i="21"/>
  <c r="BI283" i="21"/>
  <c r="BH283" i="21"/>
  <c r="BG283" i="21"/>
  <c r="BE283" i="21"/>
  <c r="T283" i="21"/>
  <c r="R283" i="21"/>
  <c r="P283" i="21"/>
  <c r="BI281" i="21"/>
  <c r="BH281" i="21"/>
  <c r="BG281" i="21"/>
  <c r="BE281" i="21"/>
  <c r="T281" i="21"/>
  <c r="R281" i="21"/>
  <c r="P281" i="21"/>
  <c r="BI279" i="21"/>
  <c r="BH279" i="21"/>
  <c r="BG279" i="21"/>
  <c r="BE279" i="21"/>
  <c r="T279" i="21"/>
  <c r="R279" i="21"/>
  <c r="P279" i="21"/>
  <c r="BI277" i="21"/>
  <c r="BH277" i="21"/>
  <c r="BG277" i="21"/>
  <c r="BE277" i="21"/>
  <c r="T277" i="21"/>
  <c r="R277" i="21"/>
  <c r="P277" i="21"/>
  <c r="BI275" i="21"/>
  <c r="BH275" i="21"/>
  <c r="BG275" i="21"/>
  <c r="BE275" i="21"/>
  <c r="T275" i="21"/>
  <c r="R275" i="21"/>
  <c r="P275" i="21"/>
  <c r="BI273" i="21"/>
  <c r="BH273" i="21"/>
  <c r="BG273" i="21"/>
  <c r="BE273" i="21"/>
  <c r="T273" i="21"/>
  <c r="R273" i="21"/>
  <c r="P273" i="21"/>
  <c r="BI271" i="21"/>
  <c r="BH271" i="21"/>
  <c r="BG271" i="21"/>
  <c r="BE271" i="21"/>
  <c r="T271" i="21"/>
  <c r="R271" i="21"/>
  <c r="P271" i="21"/>
  <c r="BI269" i="21"/>
  <c r="BH269" i="21"/>
  <c r="BG269" i="21"/>
  <c r="BE269" i="21"/>
  <c r="T269" i="21"/>
  <c r="R269" i="21"/>
  <c r="P269" i="21"/>
  <c r="BI267" i="21"/>
  <c r="BH267" i="21"/>
  <c r="BG267" i="21"/>
  <c r="BE267" i="21"/>
  <c r="T267" i="21"/>
  <c r="R267" i="21"/>
  <c r="P267" i="21"/>
  <c r="BI265" i="21"/>
  <c r="BH265" i="21"/>
  <c r="BG265" i="21"/>
  <c r="BE265" i="21"/>
  <c r="T265" i="21"/>
  <c r="R265" i="21"/>
  <c r="P265" i="21"/>
  <c r="BI263" i="21"/>
  <c r="BH263" i="21"/>
  <c r="BG263" i="21"/>
  <c r="BE263" i="21"/>
  <c r="T263" i="21"/>
  <c r="R263" i="21"/>
  <c r="P263" i="21"/>
  <c r="BI261" i="21"/>
  <c r="BH261" i="21"/>
  <c r="BG261" i="21"/>
  <c r="BE261" i="21"/>
  <c r="T261" i="21"/>
  <c r="R261" i="21"/>
  <c r="P261" i="21"/>
  <c r="BI259" i="21"/>
  <c r="BH259" i="21"/>
  <c r="BG259" i="21"/>
  <c r="BE259" i="21"/>
  <c r="T259" i="21"/>
  <c r="R259" i="21"/>
  <c r="P259" i="21"/>
  <c r="BI257" i="21"/>
  <c r="BH257" i="21"/>
  <c r="BG257" i="21"/>
  <c r="BE257" i="21"/>
  <c r="T257" i="21"/>
  <c r="R257" i="21"/>
  <c r="P257" i="21"/>
  <c r="BI255" i="21"/>
  <c r="BH255" i="21"/>
  <c r="BG255" i="21"/>
  <c r="BE255" i="21"/>
  <c r="T255" i="21"/>
  <c r="R255" i="21"/>
  <c r="P255" i="21"/>
  <c r="BI253" i="21"/>
  <c r="BH253" i="21"/>
  <c r="BG253" i="21"/>
  <c r="BE253" i="21"/>
  <c r="T253" i="21"/>
  <c r="R253" i="21"/>
  <c r="P253" i="21"/>
  <c r="BI251" i="21"/>
  <c r="BH251" i="21"/>
  <c r="BG251" i="21"/>
  <c r="BE251" i="21"/>
  <c r="T251" i="21"/>
  <c r="R251" i="21"/>
  <c r="P251" i="21"/>
  <c r="BI249" i="21"/>
  <c r="BH249" i="21"/>
  <c r="BG249" i="21"/>
  <c r="BE249" i="21"/>
  <c r="T249" i="21"/>
  <c r="R249" i="21"/>
  <c r="P249" i="21"/>
  <c r="BI247" i="21"/>
  <c r="BH247" i="21"/>
  <c r="BG247" i="21"/>
  <c r="BE247" i="21"/>
  <c r="T247" i="21"/>
  <c r="R247" i="21"/>
  <c r="P247" i="21"/>
  <c r="BI245" i="21"/>
  <c r="BH245" i="21"/>
  <c r="BG245" i="21"/>
  <c r="BE245" i="21"/>
  <c r="T245" i="21"/>
  <c r="R245" i="21"/>
  <c r="P245" i="21"/>
  <c r="BI243" i="21"/>
  <c r="BH243" i="21"/>
  <c r="BG243" i="21"/>
  <c r="BE243" i="21"/>
  <c r="T243" i="21"/>
  <c r="R243" i="21"/>
  <c r="P243" i="21"/>
  <c r="BI241" i="21"/>
  <c r="BH241" i="21"/>
  <c r="BG241" i="21"/>
  <c r="BE241" i="21"/>
  <c r="T241" i="21"/>
  <c r="R241" i="21"/>
  <c r="P241" i="21"/>
  <c r="BI239" i="21"/>
  <c r="BH239" i="21"/>
  <c r="BG239" i="21"/>
  <c r="BE239" i="21"/>
  <c r="T239" i="21"/>
  <c r="R239" i="21"/>
  <c r="P239" i="21"/>
  <c r="BI237" i="21"/>
  <c r="BH237" i="21"/>
  <c r="BG237" i="21"/>
  <c r="BE237" i="21"/>
  <c r="T237" i="21"/>
  <c r="R237" i="21"/>
  <c r="P237" i="21"/>
  <c r="BI235" i="21"/>
  <c r="BH235" i="21"/>
  <c r="BG235" i="21"/>
  <c r="BE235" i="21"/>
  <c r="T235" i="21"/>
  <c r="R235" i="21"/>
  <c r="P235" i="21"/>
  <c r="BI233" i="21"/>
  <c r="BH233" i="21"/>
  <c r="BG233" i="21"/>
  <c r="BE233" i="21"/>
  <c r="T233" i="21"/>
  <c r="R233" i="21"/>
  <c r="P233" i="21"/>
  <c r="BI231" i="21"/>
  <c r="BH231" i="21"/>
  <c r="BG231" i="21"/>
  <c r="BE231" i="21"/>
  <c r="T231" i="21"/>
  <c r="R231" i="21"/>
  <c r="P231" i="21"/>
  <c r="BI229" i="21"/>
  <c r="BH229" i="21"/>
  <c r="BG229" i="21"/>
  <c r="BE229" i="21"/>
  <c r="T229" i="21"/>
  <c r="R229" i="21"/>
  <c r="P229" i="21"/>
  <c r="BI227" i="21"/>
  <c r="BH227" i="21"/>
  <c r="BG227" i="21"/>
  <c r="BE227" i="21"/>
  <c r="T227" i="21"/>
  <c r="R227" i="21"/>
  <c r="P227" i="21"/>
  <c r="BI225" i="21"/>
  <c r="BH225" i="21"/>
  <c r="BG225" i="21"/>
  <c r="BE225" i="21"/>
  <c r="T225" i="21"/>
  <c r="R225" i="21"/>
  <c r="P225" i="21"/>
  <c r="BI223" i="21"/>
  <c r="BH223" i="21"/>
  <c r="BG223" i="21"/>
  <c r="BE223" i="21"/>
  <c r="T223" i="21"/>
  <c r="R223" i="21"/>
  <c r="P223" i="21"/>
  <c r="BI221" i="21"/>
  <c r="BH221" i="21"/>
  <c r="BG221" i="21"/>
  <c r="BE221" i="21"/>
  <c r="T221" i="21"/>
  <c r="R221" i="21"/>
  <c r="P221" i="21"/>
  <c r="BI219" i="21"/>
  <c r="BH219" i="21"/>
  <c r="BG219" i="21"/>
  <c r="BE219" i="21"/>
  <c r="T219" i="21"/>
  <c r="R219" i="21"/>
  <c r="P219" i="21"/>
  <c r="BI217" i="21"/>
  <c r="BH217" i="21"/>
  <c r="BG217" i="21"/>
  <c r="BE217" i="21"/>
  <c r="T217" i="21"/>
  <c r="R217" i="21"/>
  <c r="P217" i="21"/>
  <c r="BI215" i="21"/>
  <c r="BH215" i="21"/>
  <c r="BG215" i="21"/>
  <c r="BE215" i="21"/>
  <c r="T215" i="21"/>
  <c r="R215" i="21"/>
  <c r="P215" i="21"/>
  <c r="BI213" i="21"/>
  <c r="BH213" i="21"/>
  <c r="BG213" i="21"/>
  <c r="BE213" i="21"/>
  <c r="T213" i="21"/>
  <c r="R213" i="21"/>
  <c r="P213" i="21"/>
  <c r="BI211" i="21"/>
  <c r="BH211" i="21"/>
  <c r="BG211" i="21"/>
  <c r="BE211" i="21"/>
  <c r="T211" i="21"/>
  <c r="R211" i="21"/>
  <c r="P211" i="21"/>
  <c r="BI209" i="21"/>
  <c r="BH209" i="21"/>
  <c r="BG209" i="21"/>
  <c r="BE209" i="21"/>
  <c r="T209" i="21"/>
  <c r="R209" i="21"/>
  <c r="P209" i="21"/>
  <c r="BI207" i="21"/>
  <c r="BH207" i="21"/>
  <c r="BG207" i="21"/>
  <c r="BE207" i="21"/>
  <c r="T207" i="21"/>
  <c r="R207" i="21"/>
  <c r="P207" i="21"/>
  <c r="BI205" i="21"/>
  <c r="BH205" i="21"/>
  <c r="BG205" i="21"/>
  <c r="BE205" i="21"/>
  <c r="T205" i="21"/>
  <c r="R205" i="21"/>
  <c r="P205" i="21"/>
  <c r="BI203" i="21"/>
  <c r="BH203" i="21"/>
  <c r="BG203" i="21"/>
  <c r="BE203" i="21"/>
  <c r="T203" i="21"/>
  <c r="R203" i="21"/>
  <c r="P203" i="21"/>
  <c r="BI201" i="21"/>
  <c r="BH201" i="21"/>
  <c r="BG201" i="21"/>
  <c r="BE201" i="21"/>
  <c r="T201" i="21"/>
  <c r="R201" i="21"/>
  <c r="P201" i="21"/>
  <c r="BI199" i="21"/>
  <c r="BH199" i="21"/>
  <c r="BG199" i="21"/>
  <c r="BE199" i="21"/>
  <c r="T199" i="21"/>
  <c r="R199" i="21"/>
  <c r="P199" i="21"/>
  <c r="BI197" i="21"/>
  <c r="BH197" i="21"/>
  <c r="BG197" i="21"/>
  <c r="BE197" i="21"/>
  <c r="T197" i="21"/>
  <c r="R197" i="21"/>
  <c r="P197" i="21"/>
  <c r="BI195" i="21"/>
  <c r="BH195" i="21"/>
  <c r="BG195" i="21"/>
  <c r="BE195" i="21"/>
  <c r="T195" i="21"/>
  <c r="R195" i="21"/>
  <c r="P195" i="21"/>
  <c r="BI193" i="21"/>
  <c r="BH193" i="21"/>
  <c r="BG193" i="21"/>
  <c r="BE193" i="21"/>
  <c r="T193" i="21"/>
  <c r="R193" i="21"/>
  <c r="P193" i="21"/>
  <c r="BI191" i="21"/>
  <c r="BH191" i="21"/>
  <c r="BG191" i="21"/>
  <c r="BE191" i="21"/>
  <c r="T191" i="21"/>
  <c r="R191" i="21"/>
  <c r="P191" i="21"/>
  <c r="BI189" i="21"/>
  <c r="BH189" i="21"/>
  <c r="BG189" i="21"/>
  <c r="BE189" i="21"/>
  <c r="T189" i="21"/>
  <c r="R189" i="21"/>
  <c r="P189" i="21"/>
  <c r="BI187" i="21"/>
  <c r="BH187" i="21"/>
  <c r="BG187" i="21"/>
  <c r="BE187" i="21"/>
  <c r="T187" i="21"/>
  <c r="R187" i="21"/>
  <c r="P187" i="21"/>
  <c r="BI185" i="21"/>
  <c r="BH185" i="21"/>
  <c r="BG185" i="21"/>
  <c r="BE185" i="21"/>
  <c r="T185" i="21"/>
  <c r="R185" i="21"/>
  <c r="P185" i="21"/>
  <c r="BI183" i="21"/>
  <c r="BH183" i="21"/>
  <c r="BG183" i="21"/>
  <c r="BE183" i="21"/>
  <c r="T183" i="21"/>
  <c r="R183" i="21"/>
  <c r="P183" i="21"/>
  <c r="BI181" i="21"/>
  <c r="BH181" i="21"/>
  <c r="BG181" i="21"/>
  <c r="BE181" i="21"/>
  <c r="T181" i="21"/>
  <c r="R181" i="21"/>
  <c r="P181" i="21"/>
  <c r="BI179" i="21"/>
  <c r="BH179" i="21"/>
  <c r="BG179" i="21"/>
  <c r="BE179" i="21"/>
  <c r="T179" i="21"/>
  <c r="R179" i="21"/>
  <c r="P179" i="21"/>
  <c r="BI177" i="21"/>
  <c r="BH177" i="21"/>
  <c r="BG177" i="21"/>
  <c r="BE177" i="21"/>
  <c r="T177" i="21"/>
  <c r="R177" i="21"/>
  <c r="P177" i="21"/>
  <c r="BI175" i="21"/>
  <c r="BH175" i="21"/>
  <c r="BG175" i="21"/>
  <c r="BE175" i="21"/>
  <c r="T175" i="21"/>
  <c r="R175" i="21"/>
  <c r="P175" i="21"/>
  <c r="BI173" i="21"/>
  <c r="BH173" i="21"/>
  <c r="BG173" i="21"/>
  <c r="BE173" i="21"/>
  <c r="T173" i="21"/>
  <c r="R173" i="21"/>
  <c r="P173" i="21"/>
  <c r="BI171" i="21"/>
  <c r="BH171" i="21"/>
  <c r="BG171" i="21"/>
  <c r="BE171" i="21"/>
  <c r="T171" i="21"/>
  <c r="R171" i="21"/>
  <c r="P171" i="21"/>
  <c r="BI169" i="21"/>
  <c r="BH169" i="21"/>
  <c r="BG169" i="21"/>
  <c r="BE169" i="21"/>
  <c r="T169" i="21"/>
  <c r="R169" i="21"/>
  <c r="P169" i="21"/>
  <c r="BI167" i="21"/>
  <c r="BH167" i="21"/>
  <c r="BG167" i="21"/>
  <c r="BE167" i="21"/>
  <c r="T167" i="21"/>
  <c r="R167" i="21"/>
  <c r="P167" i="21"/>
  <c r="BI165" i="21"/>
  <c r="BH165" i="21"/>
  <c r="BG165" i="21"/>
  <c r="BE165" i="21"/>
  <c r="T165" i="21"/>
  <c r="R165" i="21"/>
  <c r="P165" i="21"/>
  <c r="BI163" i="21"/>
  <c r="BH163" i="21"/>
  <c r="BG163" i="21"/>
  <c r="BE163" i="21"/>
  <c r="T163" i="21"/>
  <c r="R163" i="21"/>
  <c r="P163" i="21"/>
  <c r="BI161" i="21"/>
  <c r="BH161" i="21"/>
  <c r="BG161" i="21"/>
  <c r="BE161" i="21"/>
  <c r="T161" i="21"/>
  <c r="R161" i="21"/>
  <c r="P161" i="21"/>
  <c r="BI159" i="21"/>
  <c r="BH159" i="21"/>
  <c r="BG159" i="21"/>
  <c r="BE159" i="21"/>
  <c r="T159" i="21"/>
  <c r="R159" i="21"/>
  <c r="P159" i="21"/>
  <c r="BI157" i="21"/>
  <c r="BH157" i="21"/>
  <c r="BG157" i="21"/>
  <c r="BE157" i="21"/>
  <c r="T157" i="21"/>
  <c r="R157" i="21"/>
  <c r="P157" i="21"/>
  <c r="BI155" i="21"/>
  <c r="BH155" i="21"/>
  <c r="BG155" i="21"/>
  <c r="BE155" i="21"/>
  <c r="T155" i="21"/>
  <c r="R155" i="21"/>
  <c r="P155" i="21"/>
  <c r="BI153" i="21"/>
  <c r="BH153" i="21"/>
  <c r="BG153" i="21"/>
  <c r="BE153" i="21"/>
  <c r="T153" i="21"/>
  <c r="R153" i="21"/>
  <c r="P153" i="21"/>
  <c r="BI151" i="21"/>
  <c r="BH151" i="21"/>
  <c r="BG151" i="21"/>
  <c r="BE151" i="21"/>
  <c r="T151" i="21"/>
  <c r="R151" i="21"/>
  <c r="P151" i="21"/>
  <c r="BI149" i="21"/>
  <c r="BH149" i="21"/>
  <c r="BG149" i="21"/>
  <c r="BE149" i="21"/>
  <c r="T149" i="21"/>
  <c r="R149" i="21"/>
  <c r="P149" i="21"/>
  <c r="BI147" i="21"/>
  <c r="BH147" i="21"/>
  <c r="BG147" i="21"/>
  <c r="BE147" i="21"/>
  <c r="T147" i="21"/>
  <c r="R147" i="21"/>
  <c r="P147" i="21"/>
  <c r="BI145" i="21"/>
  <c r="BH145" i="21"/>
  <c r="BG145" i="21"/>
  <c r="BE145" i="21"/>
  <c r="T145" i="21"/>
  <c r="R145" i="21"/>
  <c r="P145" i="21"/>
  <c r="BI143" i="21"/>
  <c r="BH143" i="21"/>
  <c r="BG143" i="21"/>
  <c r="BE143" i="21"/>
  <c r="T143" i="21"/>
  <c r="R143" i="21"/>
  <c r="P143" i="21"/>
  <c r="BI141" i="21"/>
  <c r="BH141" i="21"/>
  <c r="BG141" i="21"/>
  <c r="BE141" i="21"/>
  <c r="T141" i="21"/>
  <c r="R141" i="21"/>
  <c r="P141" i="21"/>
  <c r="BI139" i="21"/>
  <c r="BH139" i="21"/>
  <c r="BG139" i="21"/>
  <c r="BE139" i="21"/>
  <c r="T139" i="21"/>
  <c r="R139" i="21"/>
  <c r="P139" i="21"/>
  <c r="BI137" i="21"/>
  <c r="BH137" i="21"/>
  <c r="BG137" i="21"/>
  <c r="BE137" i="21"/>
  <c r="T137" i="21"/>
  <c r="R137" i="21"/>
  <c r="P137" i="21"/>
  <c r="BI135" i="21"/>
  <c r="BH135" i="21"/>
  <c r="BG135" i="21"/>
  <c r="BE135" i="21"/>
  <c r="T135" i="21"/>
  <c r="R135" i="21"/>
  <c r="P135" i="21"/>
  <c r="BI133" i="21"/>
  <c r="BH133" i="21"/>
  <c r="BG133" i="21"/>
  <c r="BE133" i="21"/>
  <c r="T133" i="21"/>
  <c r="R133" i="21"/>
  <c r="P133" i="21"/>
  <c r="BI131" i="21"/>
  <c r="BH131" i="21"/>
  <c r="BG131" i="21"/>
  <c r="BE131" i="21"/>
  <c r="T131" i="21"/>
  <c r="R131" i="21"/>
  <c r="P131" i="21"/>
  <c r="BI129" i="21"/>
  <c r="BH129" i="21"/>
  <c r="BG129" i="21"/>
  <c r="BE129" i="21"/>
  <c r="T129" i="21"/>
  <c r="R129" i="21"/>
  <c r="P129" i="21"/>
  <c r="BI127" i="21"/>
  <c r="BH127" i="21"/>
  <c r="BG127" i="21"/>
  <c r="BE127" i="21"/>
  <c r="T127" i="21"/>
  <c r="R127" i="21"/>
  <c r="P127" i="21"/>
  <c r="BI125" i="21"/>
  <c r="BH125" i="21"/>
  <c r="BG125" i="21"/>
  <c r="BE125" i="21"/>
  <c r="T125" i="21"/>
  <c r="R125" i="21"/>
  <c r="P125" i="21"/>
  <c r="J118" i="21"/>
  <c r="F118" i="21"/>
  <c r="F116" i="21"/>
  <c r="E114" i="21"/>
  <c r="J93" i="21"/>
  <c r="F93" i="21"/>
  <c r="F91" i="21"/>
  <c r="E89" i="21"/>
  <c r="J26" i="21"/>
  <c r="E26" i="21"/>
  <c r="J119" i="21" s="1"/>
  <c r="J25" i="21"/>
  <c r="J20" i="21"/>
  <c r="E20" i="21"/>
  <c r="F119" i="21"/>
  <c r="J19" i="21"/>
  <c r="J14" i="21"/>
  <c r="J91" i="21" s="1"/>
  <c r="E7" i="21"/>
  <c r="E110" i="21"/>
  <c r="J41" i="20"/>
  <c r="J40" i="20"/>
  <c r="AY119" i="1"/>
  <c r="J39" i="20"/>
  <c r="AX119" i="1" s="1"/>
  <c r="BI244" i="20"/>
  <c r="BH244" i="20"/>
  <c r="BG244" i="20"/>
  <c r="BE244" i="20"/>
  <c r="T244" i="20"/>
  <c r="R244" i="20"/>
  <c r="P244" i="20"/>
  <c r="BI242" i="20"/>
  <c r="BH242" i="20"/>
  <c r="BG242" i="20"/>
  <c r="BE242" i="20"/>
  <c r="T242" i="20"/>
  <c r="R242" i="20"/>
  <c r="P242" i="20"/>
  <c r="BI238" i="20"/>
  <c r="BH238" i="20"/>
  <c r="BG238" i="20"/>
  <c r="BE238" i="20"/>
  <c r="T238" i="20"/>
  <c r="R238" i="20"/>
  <c r="P238" i="20"/>
  <c r="BI234" i="20"/>
  <c r="BH234" i="20"/>
  <c r="BG234" i="20"/>
  <c r="BE234" i="20"/>
  <c r="T234" i="20"/>
  <c r="R234" i="20"/>
  <c r="P234" i="20"/>
  <c r="BI230" i="20"/>
  <c r="BH230" i="20"/>
  <c r="BG230" i="20"/>
  <c r="BE230" i="20"/>
  <c r="T230" i="20"/>
  <c r="R230" i="20"/>
  <c r="P230" i="20"/>
  <c r="BI226" i="20"/>
  <c r="BH226" i="20"/>
  <c r="BG226" i="20"/>
  <c r="BE226" i="20"/>
  <c r="T226" i="20"/>
  <c r="R226" i="20"/>
  <c r="P226" i="20"/>
  <c r="BI222" i="20"/>
  <c r="BH222" i="20"/>
  <c r="BG222" i="20"/>
  <c r="BE222" i="20"/>
  <c r="T222" i="20"/>
  <c r="R222" i="20"/>
  <c r="P222" i="20"/>
  <c r="BI218" i="20"/>
  <c r="BH218" i="20"/>
  <c r="BG218" i="20"/>
  <c r="BE218" i="20"/>
  <c r="T218" i="20"/>
  <c r="R218" i="20"/>
  <c r="P218" i="20"/>
  <c r="BI215" i="20"/>
  <c r="BH215" i="20"/>
  <c r="BG215" i="20"/>
  <c r="BE215" i="20"/>
  <c r="T215" i="20"/>
  <c r="R215" i="20"/>
  <c r="P215" i="20"/>
  <c r="BI213" i="20"/>
  <c r="BH213" i="20"/>
  <c r="BG213" i="20"/>
  <c r="BE213" i="20"/>
  <c r="T213" i="20"/>
  <c r="R213" i="20"/>
  <c r="P213" i="20"/>
  <c r="BI209" i="20"/>
  <c r="BH209" i="20"/>
  <c r="BG209" i="20"/>
  <c r="BE209" i="20"/>
  <c r="T209" i="20"/>
  <c r="R209" i="20"/>
  <c r="P209" i="20"/>
  <c r="BI205" i="20"/>
  <c r="BH205" i="20"/>
  <c r="BG205" i="20"/>
  <c r="BE205" i="20"/>
  <c r="T205" i="20"/>
  <c r="R205" i="20"/>
  <c r="P205" i="20"/>
  <c r="BI203" i="20"/>
  <c r="BH203" i="20"/>
  <c r="BG203" i="20"/>
  <c r="BE203" i="20"/>
  <c r="T203" i="20"/>
  <c r="R203" i="20"/>
  <c r="P203" i="20"/>
  <c r="BI199" i="20"/>
  <c r="BH199" i="20"/>
  <c r="BG199" i="20"/>
  <c r="BE199" i="20"/>
  <c r="T199" i="20"/>
  <c r="R199" i="20"/>
  <c r="P199" i="20"/>
  <c r="BI195" i="20"/>
  <c r="BH195" i="20"/>
  <c r="BG195" i="20"/>
  <c r="BE195" i="20"/>
  <c r="T195" i="20"/>
  <c r="R195" i="20"/>
  <c r="P195" i="20"/>
  <c r="BI191" i="20"/>
  <c r="BH191" i="20"/>
  <c r="BG191" i="20"/>
  <c r="BE191" i="20"/>
  <c r="T191" i="20"/>
  <c r="R191" i="20"/>
  <c r="P191" i="20"/>
  <c r="BI189" i="20"/>
  <c r="BH189" i="20"/>
  <c r="BG189" i="20"/>
  <c r="BE189" i="20"/>
  <c r="T189" i="20"/>
  <c r="R189" i="20"/>
  <c r="P189" i="20"/>
  <c r="BI185" i="20"/>
  <c r="BH185" i="20"/>
  <c r="BG185" i="20"/>
  <c r="BE185" i="20"/>
  <c r="T185" i="20"/>
  <c r="R185" i="20"/>
  <c r="P185" i="20"/>
  <c r="BI181" i="20"/>
  <c r="BH181" i="20"/>
  <c r="BG181" i="20"/>
  <c r="BE181" i="20"/>
  <c r="T181" i="20"/>
  <c r="R181" i="20"/>
  <c r="P181" i="20"/>
  <c r="BI177" i="20"/>
  <c r="BH177" i="20"/>
  <c r="BG177" i="20"/>
  <c r="BE177" i="20"/>
  <c r="T177" i="20"/>
  <c r="R177" i="20"/>
  <c r="P177" i="20"/>
  <c r="BI173" i="20"/>
  <c r="BH173" i="20"/>
  <c r="BG173" i="20"/>
  <c r="BE173" i="20"/>
  <c r="T173" i="20"/>
  <c r="R173" i="20"/>
  <c r="P173" i="20"/>
  <c r="BI169" i="20"/>
  <c r="BH169" i="20"/>
  <c r="BG169" i="20"/>
  <c r="BE169" i="20"/>
  <c r="T169" i="20"/>
  <c r="R169" i="20"/>
  <c r="P169" i="20"/>
  <c r="BI166" i="20"/>
  <c r="BH166" i="20"/>
  <c r="BG166" i="20"/>
  <c r="BE166" i="20"/>
  <c r="T166" i="20"/>
  <c r="R166" i="20"/>
  <c r="P166" i="20"/>
  <c r="BI161" i="20"/>
  <c r="BH161" i="20"/>
  <c r="BG161" i="20"/>
  <c r="BE161" i="20"/>
  <c r="T161" i="20"/>
  <c r="R161" i="20"/>
  <c r="P161" i="20"/>
  <c r="BI157" i="20"/>
  <c r="BH157" i="20"/>
  <c r="BG157" i="20"/>
  <c r="BE157" i="20"/>
  <c r="T157" i="20"/>
  <c r="R157" i="20"/>
  <c r="P157" i="20"/>
  <c r="BI153" i="20"/>
  <c r="BH153" i="20"/>
  <c r="BG153" i="20"/>
  <c r="BE153" i="20"/>
  <c r="T153" i="20"/>
  <c r="R153" i="20"/>
  <c r="P153" i="20"/>
  <c r="BI149" i="20"/>
  <c r="BH149" i="20"/>
  <c r="BG149" i="20"/>
  <c r="BE149" i="20"/>
  <c r="T149" i="20"/>
  <c r="R149" i="20"/>
  <c r="P149" i="20"/>
  <c r="BI145" i="20"/>
  <c r="BH145" i="20"/>
  <c r="BG145" i="20"/>
  <c r="BE145" i="20"/>
  <c r="T145" i="20"/>
  <c r="R145" i="20"/>
  <c r="P145" i="20"/>
  <c r="BI141" i="20"/>
  <c r="BH141" i="20"/>
  <c r="BG141" i="20"/>
  <c r="BE141" i="20"/>
  <c r="T141" i="20"/>
  <c r="R141" i="20"/>
  <c r="P141" i="20"/>
  <c r="BI139" i="20"/>
  <c r="BH139" i="20"/>
  <c r="BG139" i="20"/>
  <c r="BE139" i="20"/>
  <c r="T139" i="20"/>
  <c r="R139" i="20"/>
  <c r="P139" i="20"/>
  <c r="BI137" i="20"/>
  <c r="BH137" i="20"/>
  <c r="BG137" i="20"/>
  <c r="BE137" i="20"/>
  <c r="T137" i="20"/>
  <c r="R137" i="20"/>
  <c r="P137" i="20"/>
  <c r="BI133" i="20"/>
  <c r="BH133" i="20"/>
  <c r="BG133" i="20"/>
  <c r="BE133" i="20"/>
  <c r="T133" i="20"/>
  <c r="R133" i="20"/>
  <c r="P133" i="20"/>
  <c r="BI129" i="20"/>
  <c r="BH129" i="20"/>
  <c r="BG129" i="20"/>
  <c r="BE129" i="20"/>
  <c r="T129" i="20"/>
  <c r="R129" i="20"/>
  <c r="P129" i="20"/>
  <c r="J123" i="20"/>
  <c r="J122" i="20"/>
  <c r="F122" i="20"/>
  <c r="F120" i="20"/>
  <c r="E118" i="20"/>
  <c r="J95" i="20"/>
  <c r="J94" i="20"/>
  <c r="F94" i="20"/>
  <c r="F92" i="20"/>
  <c r="E90" i="20"/>
  <c r="J22" i="20"/>
  <c r="E22" i="20"/>
  <c r="F95" i="20" s="1"/>
  <c r="J21" i="20"/>
  <c r="J16" i="20"/>
  <c r="J92" i="20"/>
  <c r="E7" i="20"/>
  <c r="E84" i="20" s="1"/>
  <c r="J41" i="19"/>
  <c r="J40" i="19"/>
  <c r="AY118" i="1" s="1"/>
  <c r="J39" i="19"/>
  <c r="AX118" i="1"/>
  <c r="BI224" i="19"/>
  <c r="BH224" i="19"/>
  <c r="BG224" i="19"/>
  <c r="BE224" i="19"/>
  <c r="T224" i="19"/>
  <c r="R224" i="19"/>
  <c r="P224" i="19"/>
  <c r="BI222" i="19"/>
  <c r="BH222" i="19"/>
  <c r="BG222" i="19"/>
  <c r="BE222" i="19"/>
  <c r="T222" i="19"/>
  <c r="R222" i="19"/>
  <c r="P222" i="19"/>
  <c r="BI219" i="19"/>
  <c r="BH219" i="19"/>
  <c r="BG219" i="19"/>
  <c r="BE219" i="19"/>
  <c r="T219" i="19"/>
  <c r="R219" i="19"/>
  <c r="P219" i="19"/>
  <c r="BI217" i="19"/>
  <c r="BH217" i="19"/>
  <c r="BG217" i="19"/>
  <c r="BE217" i="19"/>
  <c r="T217" i="19"/>
  <c r="R217" i="19"/>
  <c r="P217" i="19"/>
  <c r="BI213" i="19"/>
  <c r="BH213" i="19"/>
  <c r="BG213" i="19"/>
  <c r="BE213" i="19"/>
  <c r="T213" i="19"/>
  <c r="R213" i="19"/>
  <c r="P213" i="19"/>
  <c r="BI209" i="19"/>
  <c r="BH209" i="19"/>
  <c r="BG209" i="19"/>
  <c r="BE209" i="19"/>
  <c r="T209" i="19"/>
  <c r="R209" i="19"/>
  <c r="P209" i="19"/>
  <c r="BI207" i="19"/>
  <c r="BH207" i="19"/>
  <c r="BG207" i="19"/>
  <c r="BE207" i="19"/>
  <c r="T207" i="19"/>
  <c r="R207" i="19"/>
  <c r="P207" i="19"/>
  <c r="BI204" i="19"/>
  <c r="BH204" i="19"/>
  <c r="BG204" i="19"/>
  <c r="BE204" i="19"/>
  <c r="T204" i="19"/>
  <c r="R204" i="19"/>
  <c r="P204" i="19"/>
  <c r="BI200" i="19"/>
  <c r="BH200" i="19"/>
  <c r="BG200" i="19"/>
  <c r="BE200" i="19"/>
  <c r="T200" i="19"/>
  <c r="R200" i="19"/>
  <c r="P200" i="19"/>
  <c r="BI198" i="19"/>
  <c r="BH198" i="19"/>
  <c r="BG198" i="19"/>
  <c r="BE198" i="19"/>
  <c r="T198" i="19"/>
  <c r="R198" i="19"/>
  <c r="P198" i="19"/>
  <c r="BI196" i="19"/>
  <c r="BH196" i="19"/>
  <c r="BG196" i="19"/>
  <c r="BE196" i="19"/>
  <c r="T196" i="19"/>
  <c r="R196" i="19"/>
  <c r="P196" i="19"/>
  <c r="BI192" i="19"/>
  <c r="BH192" i="19"/>
  <c r="BG192" i="19"/>
  <c r="BE192" i="19"/>
  <c r="T192" i="19"/>
  <c r="R192" i="19"/>
  <c r="P192" i="19"/>
  <c r="BI188" i="19"/>
  <c r="BH188" i="19"/>
  <c r="BG188" i="19"/>
  <c r="BE188" i="19"/>
  <c r="T188" i="19"/>
  <c r="R188" i="19"/>
  <c r="P188" i="19"/>
  <c r="BI182" i="19"/>
  <c r="BH182" i="19"/>
  <c r="BG182" i="19"/>
  <c r="BE182" i="19"/>
  <c r="T182" i="19"/>
  <c r="T181" i="19"/>
  <c r="R182" i="19"/>
  <c r="R181" i="19" s="1"/>
  <c r="P182" i="19"/>
  <c r="P181" i="19"/>
  <c r="BI179" i="19"/>
  <c r="BH179" i="19"/>
  <c r="BG179" i="19"/>
  <c r="BE179" i="19"/>
  <c r="T179" i="19"/>
  <c r="R179" i="19"/>
  <c r="P179" i="19"/>
  <c r="BI177" i="19"/>
  <c r="BH177" i="19"/>
  <c r="BG177" i="19"/>
  <c r="BE177" i="19"/>
  <c r="T177" i="19"/>
  <c r="R177" i="19"/>
  <c r="P177" i="19"/>
  <c r="BI173" i="19"/>
  <c r="BH173" i="19"/>
  <c r="BG173" i="19"/>
  <c r="BE173" i="19"/>
  <c r="T173" i="19"/>
  <c r="R173" i="19"/>
  <c r="P173" i="19"/>
  <c r="BI169" i="19"/>
  <c r="BH169" i="19"/>
  <c r="BG169" i="19"/>
  <c r="BE169" i="19"/>
  <c r="T169" i="19"/>
  <c r="R169" i="19"/>
  <c r="P169" i="19"/>
  <c r="BI165" i="19"/>
  <c r="BH165" i="19"/>
  <c r="BG165" i="19"/>
  <c r="BE165" i="19"/>
  <c r="T165" i="19"/>
  <c r="R165" i="19"/>
  <c r="P165" i="19"/>
  <c r="BI161" i="19"/>
  <c r="BH161" i="19"/>
  <c r="BG161" i="19"/>
  <c r="BE161" i="19"/>
  <c r="T161" i="19"/>
  <c r="R161" i="19"/>
  <c r="P161" i="19"/>
  <c r="BI156" i="19"/>
  <c r="BH156" i="19"/>
  <c r="BG156" i="19"/>
  <c r="BE156" i="19"/>
  <c r="T156" i="19"/>
  <c r="R156" i="19"/>
  <c r="P156" i="19"/>
  <c r="BI152" i="19"/>
  <c r="BH152" i="19"/>
  <c r="BG152" i="19"/>
  <c r="BE152" i="19"/>
  <c r="T152" i="19"/>
  <c r="R152" i="19"/>
  <c r="P152" i="19"/>
  <c r="BI147" i="19"/>
  <c r="BH147" i="19"/>
  <c r="BG147" i="19"/>
  <c r="BE147" i="19"/>
  <c r="T147" i="19"/>
  <c r="R147" i="19"/>
  <c r="P147" i="19"/>
  <c r="BI143" i="19"/>
  <c r="BH143" i="19"/>
  <c r="BG143" i="19"/>
  <c r="BE143" i="19"/>
  <c r="T143" i="19"/>
  <c r="R143" i="19"/>
  <c r="P143" i="19"/>
  <c r="BI139" i="19"/>
  <c r="BH139" i="19"/>
  <c r="BG139" i="19"/>
  <c r="BE139" i="19"/>
  <c r="T139" i="19"/>
  <c r="R139" i="19"/>
  <c r="P139" i="19"/>
  <c r="BI135" i="19"/>
  <c r="BH135" i="19"/>
  <c r="BG135" i="19"/>
  <c r="BE135" i="19"/>
  <c r="T135" i="19"/>
  <c r="R135" i="19"/>
  <c r="P135" i="19"/>
  <c r="BI131" i="19"/>
  <c r="BH131" i="19"/>
  <c r="BG131" i="19"/>
  <c r="BE131" i="19"/>
  <c r="T131" i="19"/>
  <c r="R131" i="19"/>
  <c r="P131" i="19"/>
  <c r="J125" i="19"/>
  <c r="J124" i="19"/>
  <c r="F124" i="19"/>
  <c r="F122" i="19"/>
  <c r="E120" i="19"/>
  <c r="J95" i="19"/>
  <c r="J94" i="19"/>
  <c r="F94" i="19"/>
  <c r="F92" i="19"/>
  <c r="E90" i="19"/>
  <c r="J22" i="19"/>
  <c r="E22" i="19"/>
  <c r="F125" i="19"/>
  <c r="J21" i="19"/>
  <c r="J16" i="19"/>
  <c r="J92" i="19"/>
  <c r="E7" i="19"/>
  <c r="E114" i="19" s="1"/>
  <c r="J39" i="18"/>
  <c r="J38" i="18"/>
  <c r="AY116" i="1"/>
  <c r="J37" i="18"/>
  <c r="AX116" i="1" s="1"/>
  <c r="BI174" i="18"/>
  <c r="BH174" i="18"/>
  <c r="BG174" i="18"/>
  <c r="BE174" i="18"/>
  <c r="T174" i="18"/>
  <c r="R174" i="18"/>
  <c r="P174" i="18"/>
  <c r="BI172" i="18"/>
  <c r="BH172" i="18"/>
  <c r="BG172" i="18"/>
  <c r="BE172" i="18"/>
  <c r="T172" i="18"/>
  <c r="R172" i="18"/>
  <c r="P172" i="18"/>
  <c r="BI168" i="18"/>
  <c r="BH168" i="18"/>
  <c r="BG168" i="18"/>
  <c r="BE168" i="18"/>
  <c r="T168" i="18"/>
  <c r="T167" i="18" s="1"/>
  <c r="R168" i="18"/>
  <c r="R167" i="18"/>
  <c r="P168" i="18"/>
  <c r="P167" i="18" s="1"/>
  <c r="BI165" i="18"/>
  <c r="BH165" i="18"/>
  <c r="BG165" i="18"/>
  <c r="BE165" i="18"/>
  <c r="T165" i="18"/>
  <c r="R165" i="18"/>
  <c r="P165" i="18"/>
  <c r="BI163" i="18"/>
  <c r="BH163" i="18"/>
  <c r="BG163" i="18"/>
  <c r="BE163" i="18"/>
  <c r="T163" i="18"/>
  <c r="R163" i="18"/>
  <c r="P163" i="18"/>
  <c r="BI161" i="18"/>
  <c r="BH161" i="18"/>
  <c r="BG161" i="18"/>
  <c r="BE161" i="18"/>
  <c r="T161" i="18"/>
  <c r="R161" i="18"/>
  <c r="P161" i="18"/>
  <c r="BI159" i="18"/>
  <c r="BH159" i="18"/>
  <c r="BG159" i="18"/>
  <c r="BE159" i="18"/>
  <c r="T159" i="18"/>
  <c r="R159" i="18"/>
  <c r="P159" i="18"/>
  <c r="BI157" i="18"/>
  <c r="BH157" i="18"/>
  <c r="BG157" i="18"/>
  <c r="BE157" i="18"/>
  <c r="T157" i="18"/>
  <c r="R157" i="18"/>
  <c r="P157" i="18"/>
  <c r="BI155" i="18"/>
  <c r="BH155" i="18"/>
  <c r="BG155" i="18"/>
  <c r="BE155" i="18"/>
  <c r="T155" i="18"/>
  <c r="R155" i="18"/>
  <c r="P155" i="18"/>
  <c r="BI153" i="18"/>
  <c r="BH153" i="18"/>
  <c r="BG153" i="18"/>
  <c r="BE153" i="18"/>
  <c r="T153" i="18"/>
  <c r="R153" i="18"/>
  <c r="P153" i="18"/>
  <c r="BI151" i="18"/>
  <c r="BH151" i="18"/>
  <c r="BG151" i="18"/>
  <c r="BE151" i="18"/>
  <c r="T151" i="18"/>
  <c r="R151" i="18"/>
  <c r="P151" i="18"/>
  <c r="BI149" i="18"/>
  <c r="BH149" i="18"/>
  <c r="BG149" i="18"/>
  <c r="BE149" i="18"/>
  <c r="T149" i="18"/>
  <c r="R149" i="18"/>
  <c r="P149" i="18"/>
  <c r="BI147" i="18"/>
  <c r="BH147" i="18"/>
  <c r="BG147" i="18"/>
  <c r="BE147" i="18"/>
  <c r="T147" i="18"/>
  <c r="R147" i="18"/>
  <c r="P147" i="18"/>
  <c r="BI145" i="18"/>
  <c r="BH145" i="18"/>
  <c r="BG145" i="18"/>
  <c r="BE145" i="18"/>
  <c r="T145" i="18"/>
  <c r="R145" i="18"/>
  <c r="P145" i="18"/>
  <c r="BI143" i="18"/>
  <c r="BH143" i="18"/>
  <c r="BG143" i="18"/>
  <c r="BE143" i="18"/>
  <c r="T143" i="18"/>
  <c r="R143" i="18"/>
  <c r="P143" i="18"/>
  <c r="BI141" i="18"/>
  <c r="BH141" i="18"/>
  <c r="BG141" i="18"/>
  <c r="BE141" i="18"/>
  <c r="T141" i="18"/>
  <c r="R141" i="18"/>
  <c r="P141" i="18"/>
  <c r="BI139" i="18"/>
  <c r="BH139" i="18"/>
  <c r="BG139" i="18"/>
  <c r="BE139" i="18"/>
  <c r="T139" i="18"/>
  <c r="R139" i="18"/>
  <c r="P139" i="18"/>
  <c r="BI137" i="18"/>
  <c r="BH137" i="18"/>
  <c r="BG137" i="18"/>
  <c r="BE137" i="18"/>
  <c r="T137" i="18"/>
  <c r="R137" i="18"/>
  <c r="P137" i="18"/>
  <c r="BI135" i="18"/>
  <c r="BH135" i="18"/>
  <c r="BG135" i="18"/>
  <c r="BE135" i="18"/>
  <c r="T135" i="18"/>
  <c r="R135" i="18"/>
  <c r="P135" i="18"/>
  <c r="BI133" i="18"/>
  <c r="BH133" i="18"/>
  <c r="BG133" i="18"/>
  <c r="BE133" i="18"/>
  <c r="T133" i="18"/>
  <c r="R133" i="18"/>
  <c r="P133" i="18"/>
  <c r="BI131" i="18"/>
  <c r="BH131" i="18"/>
  <c r="BG131" i="18"/>
  <c r="BE131" i="18"/>
  <c r="T131" i="18"/>
  <c r="R131" i="18"/>
  <c r="P131" i="18"/>
  <c r="BI128" i="18"/>
  <c r="BH128" i="18"/>
  <c r="BG128" i="18"/>
  <c r="BE128" i="18"/>
  <c r="T128" i="18"/>
  <c r="R128" i="18"/>
  <c r="P128" i="18"/>
  <c r="BI125" i="18"/>
  <c r="BH125" i="18"/>
  <c r="BG125" i="18"/>
  <c r="BE125" i="18"/>
  <c r="T125" i="18"/>
  <c r="R125" i="18"/>
  <c r="P125" i="18"/>
  <c r="J119" i="18"/>
  <c r="F119" i="18"/>
  <c r="F117" i="18"/>
  <c r="E115" i="18"/>
  <c r="J93" i="18"/>
  <c r="F93" i="18"/>
  <c r="F91" i="18"/>
  <c r="E89" i="18"/>
  <c r="J26" i="18"/>
  <c r="E26" i="18"/>
  <c r="J120" i="18" s="1"/>
  <c r="J25" i="18"/>
  <c r="J20" i="18"/>
  <c r="E20" i="18"/>
  <c r="F94" i="18" s="1"/>
  <c r="J19" i="18"/>
  <c r="J14" i="18"/>
  <c r="J117" i="18"/>
  <c r="E7" i="18"/>
  <c r="E111" i="18" s="1"/>
  <c r="J39" i="17"/>
  <c r="J38" i="17"/>
  <c r="AY115" i="1" s="1"/>
  <c r="J37" i="17"/>
  <c r="AX115" i="1"/>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0" i="17"/>
  <c r="BH210" i="17"/>
  <c r="BG210" i="17"/>
  <c r="BF210" i="17"/>
  <c r="T210" i="17"/>
  <c r="R210" i="17"/>
  <c r="P210" i="17"/>
  <c r="BI208" i="17"/>
  <c r="BH208" i="17"/>
  <c r="BG208" i="17"/>
  <c r="BF208" i="17"/>
  <c r="T208" i="17"/>
  <c r="R208" i="17"/>
  <c r="P208" i="17"/>
  <c r="BI206" i="17"/>
  <c r="BH206" i="17"/>
  <c r="BG206" i="17"/>
  <c r="BF206" i="17"/>
  <c r="T206" i="17"/>
  <c r="R206" i="17"/>
  <c r="P206" i="17"/>
  <c r="BI204" i="17"/>
  <c r="BH204" i="17"/>
  <c r="BG204" i="17"/>
  <c r="BF204" i="17"/>
  <c r="T204" i="17"/>
  <c r="R204" i="17"/>
  <c r="P204" i="17"/>
  <c r="BI202" i="17"/>
  <c r="BH202" i="17"/>
  <c r="BG202" i="17"/>
  <c r="BF202" i="17"/>
  <c r="T202" i="17"/>
  <c r="R202" i="17"/>
  <c r="P202" i="17"/>
  <c r="BI199" i="17"/>
  <c r="BH199" i="17"/>
  <c r="BG199" i="17"/>
  <c r="BF199" i="17"/>
  <c r="T199" i="17"/>
  <c r="R199" i="17"/>
  <c r="P199" i="17"/>
  <c r="BI197" i="17"/>
  <c r="BH197" i="17"/>
  <c r="BG197" i="17"/>
  <c r="BF197" i="17"/>
  <c r="T197" i="17"/>
  <c r="R197" i="17"/>
  <c r="P197"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4" i="17"/>
  <c r="BH174" i="17"/>
  <c r="BG174" i="17"/>
  <c r="BF174" i="17"/>
  <c r="T174" i="17"/>
  <c r="R174" i="17"/>
  <c r="P174" i="17"/>
  <c r="BI172" i="17"/>
  <c r="BH172" i="17"/>
  <c r="BG172" i="17"/>
  <c r="BF172" i="17"/>
  <c r="T172" i="17"/>
  <c r="R172" i="17"/>
  <c r="P172" i="17"/>
  <c r="BI170" i="17"/>
  <c r="BH170" i="17"/>
  <c r="BG170" i="17"/>
  <c r="BF170" i="17"/>
  <c r="T170" i="17"/>
  <c r="R170" i="17"/>
  <c r="P170" i="17"/>
  <c r="BI168" i="17"/>
  <c r="BH168" i="17"/>
  <c r="BG168" i="17"/>
  <c r="BF168" i="17"/>
  <c r="T168" i="17"/>
  <c r="R168" i="17"/>
  <c r="P168" i="17"/>
  <c r="BI166" i="17"/>
  <c r="BH166" i="17"/>
  <c r="BG166" i="17"/>
  <c r="BF166" i="17"/>
  <c r="T166" i="17"/>
  <c r="R166" i="17"/>
  <c r="P166" i="17"/>
  <c r="BI164" i="17"/>
  <c r="BH164" i="17"/>
  <c r="BG164" i="17"/>
  <c r="BF164" i="17"/>
  <c r="T164" i="17"/>
  <c r="R164" i="17"/>
  <c r="P164" i="17"/>
  <c r="BI162" i="17"/>
  <c r="BH162" i="17"/>
  <c r="BG162" i="17"/>
  <c r="BF162" i="17"/>
  <c r="T162" i="17"/>
  <c r="R162" i="17"/>
  <c r="P162" i="17"/>
  <c r="BI160" i="17"/>
  <c r="BH160" i="17"/>
  <c r="BG160" i="17"/>
  <c r="BF160" i="17"/>
  <c r="T160" i="17"/>
  <c r="R160" i="17"/>
  <c r="P160" i="17"/>
  <c r="BI158" i="17"/>
  <c r="BH158" i="17"/>
  <c r="BG158" i="17"/>
  <c r="BF158" i="17"/>
  <c r="T158" i="17"/>
  <c r="R158" i="17"/>
  <c r="P158" i="17"/>
  <c r="BI156" i="17"/>
  <c r="BH156" i="17"/>
  <c r="BG156" i="17"/>
  <c r="BF156" i="17"/>
  <c r="T156" i="17"/>
  <c r="R156" i="17"/>
  <c r="P156" i="17"/>
  <c r="BI154" i="17"/>
  <c r="BH154" i="17"/>
  <c r="BG154" i="17"/>
  <c r="BF154" i="17"/>
  <c r="T154" i="17"/>
  <c r="R154" i="17"/>
  <c r="P154" i="17"/>
  <c r="BI152" i="17"/>
  <c r="BH152" i="17"/>
  <c r="BG152" i="17"/>
  <c r="BF152" i="17"/>
  <c r="T152" i="17"/>
  <c r="R152" i="17"/>
  <c r="P152"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5" i="17"/>
  <c r="BH135" i="17"/>
  <c r="BG135" i="17"/>
  <c r="BF135" i="17"/>
  <c r="T135" i="17"/>
  <c r="R135" i="17"/>
  <c r="P135" i="17"/>
  <c r="BI133" i="17"/>
  <c r="BH133" i="17"/>
  <c r="BG133" i="17"/>
  <c r="BF133" i="17"/>
  <c r="T133" i="17"/>
  <c r="R133" i="17"/>
  <c r="P133" i="17"/>
  <c r="BI131" i="17"/>
  <c r="BH131" i="17"/>
  <c r="BG131" i="17"/>
  <c r="BF131" i="17"/>
  <c r="T131" i="17"/>
  <c r="R131" i="17"/>
  <c r="P131" i="17"/>
  <c r="BI129" i="17"/>
  <c r="BH129" i="17"/>
  <c r="BG129" i="17"/>
  <c r="BF129" i="17"/>
  <c r="T129" i="17"/>
  <c r="R129" i="17"/>
  <c r="P129" i="17"/>
  <c r="BI127" i="17"/>
  <c r="BH127" i="17"/>
  <c r="BG127" i="17"/>
  <c r="BF127" i="17"/>
  <c r="T127" i="17"/>
  <c r="R127" i="17"/>
  <c r="P127" i="17"/>
  <c r="J121" i="17"/>
  <c r="F121" i="17"/>
  <c r="F119" i="17"/>
  <c r="E117" i="17"/>
  <c r="J93" i="17"/>
  <c r="F93" i="17"/>
  <c r="F91" i="17"/>
  <c r="E89" i="17"/>
  <c r="J26" i="17"/>
  <c r="E26" i="17"/>
  <c r="J122" i="17"/>
  <c r="J25" i="17"/>
  <c r="J20" i="17"/>
  <c r="E20" i="17"/>
  <c r="F94" i="17" s="1"/>
  <c r="J19" i="17"/>
  <c r="J14" i="17"/>
  <c r="J91" i="17" s="1"/>
  <c r="E7" i="17"/>
  <c r="E85" i="17"/>
  <c r="J39" i="16"/>
  <c r="J38" i="16"/>
  <c r="AY114" i="1" s="1"/>
  <c r="J37" i="16"/>
  <c r="AX114" i="1" s="1"/>
  <c r="BI606" i="16"/>
  <c r="BH606" i="16"/>
  <c r="BG606" i="16"/>
  <c r="BE606" i="16"/>
  <c r="T606" i="16"/>
  <c r="R606" i="16"/>
  <c r="P606" i="16"/>
  <c r="BI600" i="16"/>
  <c r="BH600" i="16"/>
  <c r="BG600" i="16"/>
  <c r="BE600" i="16"/>
  <c r="T600" i="16"/>
  <c r="R600" i="16"/>
  <c r="P600" i="16"/>
  <c r="BI594" i="16"/>
  <c r="BH594" i="16"/>
  <c r="BG594" i="16"/>
  <c r="BE594" i="16"/>
  <c r="T594" i="16"/>
  <c r="R594" i="16"/>
  <c r="P594" i="16"/>
  <c r="BI591" i="16"/>
  <c r="BH591" i="16"/>
  <c r="BG591" i="16"/>
  <c r="BE591" i="16"/>
  <c r="T591" i="16"/>
  <c r="R591" i="16"/>
  <c r="P591" i="16"/>
  <c r="BI585" i="16"/>
  <c r="BH585" i="16"/>
  <c r="BG585" i="16"/>
  <c r="BE585" i="16"/>
  <c r="T585" i="16"/>
  <c r="R585" i="16"/>
  <c r="P585" i="16"/>
  <c r="BI582" i="16"/>
  <c r="BH582" i="16"/>
  <c r="BG582" i="16"/>
  <c r="BE582" i="16"/>
  <c r="T582" i="16"/>
  <c r="R582" i="16"/>
  <c r="P582" i="16"/>
  <c r="BI579" i="16"/>
  <c r="BH579" i="16"/>
  <c r="BG579" i="16"/>
  <c r="BE579" i="16"/>
  <c r="T579" i="16"/>
  <c r="R579" i="16"/>
  <c r="P579" i="16"/>
  <c r="BI576" i="16"/>
  <c r="BH576" i="16"/>
  <c r="BG576" i="16"/>
  <c r="BE576" i="16"/>
  <c r="T576" i="16"/>
  <c r="R576" i="16"/>
  <c r="P576" i="16"/>
  <c r="BI575" i="16"/>
  <c r="BH575" i="16"/>
  <c r="BG575" i="16"/>
  <c r="BE575" i="16"/>
  <c r="T575" i="16"/>
  <c r="R575" i="16"/>
  <c r="P575" i="16"/>
  <c r="BI572" i="16"/>
  <c r="BH572" i="16"/>
  <c r="BG572" i="16"/>
  <c r="BE572" i="16"/>
  <c r="T572" i="16"/>
  <c r="R572" i="16"/>
  <c r="P572" i="16"/>
  <c r="BI566" i="16"/>
  <c r="BH566" i="16"/>
  <c r="BG566" i="16"/>
  <c r="BE566" i="16"/>
  <c r="T566" i="16"/>
  <c r="R566" i="16"/>
  <c r="P566" i="16"/>
  <c r="BI564" i="16"/>
  <c r="BH564" i="16"/>
  <c r="BG564" i="16"/>
  <c r="BE564" i="16"/>
  <c r="T564" i="16"/>
  <c r="R564" i="16"/>
  <c r="P564" i="16"/>
  <c r="BI557" i="16"/>
  <c r="BH557" i="16"/>
  <c r="BG557" i="16"/>
  <c r="BE557" i="16"/>
  <c r="T557" i="16"/>
  <c r="R557" i="16"/>
  <c r="P557" i="16"/>
  <c r="BI555" i="16"/>
  <c r="BH555" i="16"/>
  <c r="BG555" i="16"/>
  <c r="BE555" i="16"/>
  <c r="T555" i="16"/>
  <c r="R555" i="16"/>
  <c r="P555" i="16"/>
  <c r="BI549" i="16"/>
  <c r="BH549" i="16"/>
  <c r="BG549" i="16"/>
  <c r="BE549" i="16"/>
  <c r="T549" i="16"/>
  <c r="R549" i="16"/>
  <c r="P549" i="16"/>
  <c r="BI542" i="16"/>
  <c r="BH542" i="16"/>
  <c r="BG542" i="16"/>
  <c r="BE542" i="16"/>
  <c r="T542" i="16"/>
  <c r="R542" i="16"/>
  <c r="P542" i="16"/>
  <c r="BI539" i="16"/>
  <c r="BH539" i="16"/>
  <c r="BG539" i="16"/>
  <c r="BE539" i="16"/>
  <c r="T539" i="16"/>
  <c r="R539" i="16"/>
  <c r="P539" i="16"/>
  <c r="BI535" i="16"/>
  <c r="BH535" i="16"/>
  <c r="BG535" i="16"/>
  <c r="BE535" i="16"/>
  <c r="T535" i="16"/>
  <c r="R535" i="16"/>
  <c r="P535" i="16"/>
  <c r="BI532" i="16"/>
  <c r="BH532" i="16"/>
  <c r="BG532" i="16"/>
  <c r="BE532" i="16"/>
  <c r="T532" i="16"/>
  <c r="R532" i="16"/>
  <c r="P532" i="16"/>
  <c r="BI529" i="16"/>
  <c r="BH529" i="16"/>
  <c r="BG529" i="16"/>
  <c r="BE529" i="16"/>
  <c r="T529" i="16"/>
  <c r="R529" i="16"/>
  <c r="P529" i="16"/>
  <c r="BI526" i="16"/>
  <c r="BH526" i="16"/>
  <c r="BG526" i="16"/>
  <c r="BE526" i="16"/>
  <c r="T526" i="16"/>
  <c r="R526" i="16"/>
  <c r="P526" i="16"/>
  <c r="BI523" i="16"/>
  <c r="BH523" i="16"/>
  <c r="BG523" i="16"/>
  <c r="BE523" i="16"/>
  <c r="T523" i="16"/>
  <c r="R523" i="16"/>
  <c r="P523" i="16"/>
  <c r="BI520" i="16"/>
  <c r="BH520" i="16"/>
  <c r="BG520" i="16"/>
  <c r="BE520" i="16"/>
  <c r="T520" i="16"/>
  <c r="R520" i="16"/>
  <c r="P520" i="16"/>
  <c r="BI514" i="16"/>
  <c r="BH514" i="16"/>
  <c r="BG514" i="16"/>
  <c r="BE514" i="16"/>
  <c r="T514" i="16"/>
  <c r="R514" i="16"/>
  <c r="P514" i="16"/>
  <c r="BI511" i="16"/>
  <c r="BH511" i="16"/>
  <c r="BG511" i="16"/>
  <c r="BE511" i="16"/>
  <c r="T511" i="16"/>
  <c r="R511" i="16"/>
  <c r="P511" i="16"/>
  <c r="BI509" i="16"/>
  <c r="BH509" i="16"/>
  <c r="BG509" i="16"/>
  <c r="BE509" i="16"/>
  <c r="T509" i="16"/>
  <c r="R509" i="16"/>
  <c r="P509" i="16"/>
  <c r="BI503" i="16"/>
  <c r="BH503" i="16"/>
  <c r="BG503" i="16"/>
  <c r="BE503" i="16"/>
  <c r="T503" i="16"/>
  <c r="R503" i="16"/>
  <c r="P503" i="16"/>
  <c r="BI501" i="16"/>
  <c r="BH501" i="16"/>
  <c r="BG501" i="16"/>
  <c r="BE501" i="16"/>
  <c r="T501" i="16"/>
  <c r="R501" i="16"/>
  <c r="P501" i="16"/>
  <c r="BI496" i="16"/>
  <c r="BH496" i="16"/>
  <c r="BG496" i="16"/>
  <c r="BE496" i="16"/>
  <c r="T496" i="16"/>
  <c r="R496" i="16"/>
  <c r="P496" i="16"/>
  <c r="BI490" i="16"/>
  <c r="BH490" i="16"/>
  <c r="BG490" i="16"/>
  <c r="BE490" i="16"/>
  <c r="T490" i="16"/>
  <c r="R490" i="16"/>
  <c r="P490" i="16"/>
  <c r="BI487" i="16"/>
  <c r="BH487" i="16"/>
  <c r="BG487" i="16"/>
  <c r="BE487" i="16"/>
  <c r="T487" i="16"/>
  <c r="R487" i="16"/>
  <c r="P487" i="16"/>
  <c r="BI485" i="16"/>
  <c r="BH485" i="16"/>
  <c r="BG485" i="16"/>
  <c r="BE485" i="16"/>
  <c r="T485" i="16"/>
  <c r="R485" i="16"/>
  <c r="P485" i="16"/>
  <c r="BI483" i="16"/>
  <c r="BH483" i="16"/>
  <c r="BG483" i="16"/>
  <c r="BE483" i="16"/>
  <c r="T483" i="16"/>
  <c r="R483" i="16"/>
  <c r="P483" i="16"/>
  <c r="BI481" i="16"/>
  <c r="BH481" i="16"/>
  <c r="BG481" i="16"/>
  <c r="BE481" i="16"/>
  <c r="T481" i="16"/>
  <c r="R481" i="16"/>
  <c r="P481" i="16"/>
  <c r="BI479" i="16"/>
  <c r="BH479" i="16"/>
  <c r="BG479" i="16"/>
  <c r="BE479" i="16"/>
  <c r="T479" i="16"/>
  <c r="R479" i="16"/>
  <c r="P479" i="16"/>
  <c r="BI477" i="16"/>
  <c r="BH477" i="16"/>
  <c r="BG477" i="16"/>
  <c r="BE477" i="16"/>
  <c r="T477" i="16"/>
  <c r="R477" i="16"/>
  <c r="P477" i="16"/>
  <c r="BI475" i="16"/>
  <c r="BH475" i="16"/>
  <c r="BG475" i="16"/>
  <c r="BE475" i="16"/>
  <c r="T475" i="16"/>
  <c r="R475" i="16"/>
  <c r="P475" i="16"/>
  <c r="BI473" i="16"/>
  <c r="BH473" i="16"/>
  <c r="BG473" i="16"/>
  <c r="BE473" i="16"/>
  <c r="T473" i="16"/>
  <c r="R473" i="16"/>
  <c r="P473" i="16"/>
  <c r="BI471" i="16"/>
  <c r="BH471" i="16"/>
  <c r="BG471" i="16"/>
  <c r="BE471" i="16"/>
  <c r="T471" i="16"/>
  <c r="R471" i="16"/>
  <c r="P471" i="16"/>
  <c r="BI469" i="16"/>
  <c r="BH469" i="16"/>
  <c r="BG469" i="16"/>
  <c r="BE469" i="16"/>
  <c r="T469" i="16"/>
  <c r="R469" i="16"/>
  <c r="P469" i="16"/>
  <c r="BI466" i="16"/>
  <c r="BH466" i="16"/>
  <c r="BG466" i="16"/>
  <c r="BE466" i="16"/>
  <c r="T466" i="16"/>
  <c r="R466" i="16"/>
  <c r="P466" i="16"/>
  <c r="BI463" i="16"/>
  <c r="BH463" i="16"/>
  <c r="BG463" i="16"/>
  <c r="BE463" i="16"/>
  <c r="T463" i="16"/>
  <c r="R463" i="16"/>
  <c r="P463" i="16"/>
  <c r="BI460" i="16"/>
  <c r="BH460" i="16"/>
  <c r="BG460" i="16"/>
  <c r="BE460" i="16"/>
  <c r="T460" i="16"/>
  <c r="R460" i="16"/>
  <c r="P460" i="16"/>
  <c r="BI459" i="16"/>
  <c r="BH459" i="16"/>
  <c r="BG459" i="16"/>
  <c r="BE459" i="16"/>
  <c r="T459" i="16"/>
  <c r="R459" i="16"/>
  <c r="P459" i="16"/>
  <c r="BI457" i="16"/>
  <c r="BH457" i="16"/>
  <c r="BG457" i="16"/>
  <c r="BE457" i="16"/>
  <c r="T457" i="16"/>
  <c r="R457" i="16"/>
  <c r="P457" i="16"/>
  <c r="BI455" i="16"/>
  <c r="BH455" i="16"/>
  <c r="BG455" i="16"/>
  <c r="BE455" i="16"/>
  <c r="T455" i="16"/>
  <c r="R455" i="16"/>
  <c r="P455" i="16"/>
  <c r="BI453" i="16"/>
  <c r="BH453" i="16"/>
  <c r="BG453" i="16"/>
  <c r="BE453" i="16"/>
  <c r="T453" i="16"/>
  <c r="R453" i="16"/>
  <c r="P453" i="16"/>
  <c r="BI450" i="16"/>
  <c r="BH450" i="16"/>
  <c r="BG450" i="16"/>
  <c r="BE450" i="16"/>
  <c r="T450" i="16"/>
  <c r="R450" i="16"/>
  <c r="P450" i="16"/>
  <c r="BI445" i="16"/>
  <c r="BH445" i="16"/>
  <c r="BG445" i="16"/>
  <c r="BE445" i="16"/>
  <c r="T445" i="16"/>
  <c r="R445" i="16"/>
  <c r="P445" i="16"/>
  <c r="BI440" i="16"/>
  <c r="BH440" i="16"/>
  <c r="BG440" i="16"/>
  <c r="BE440" i="16"/>
  <c r="T440" i="16"/>
  <c r="R440" i="16"/>
  <c r="P440" i="16"/>
  <c r="BI437" i="16"/>
  <c r="BH437" i="16"/>
  <c r="BG437" i="16"/>
  <c r="BE437" i="16"/>
  <c r="T437" i="16"/>
  <c r="R437" i="16"/>
  <c r="P437" i="16"/>
  <c r="BI431" i="16"/>
  <c r="BH431" i="16"/>
  <c r="BG431" i="16"/>
  <c r="BE431" i="16"/>
  <c r="T431" i="16"/>
  <c r="R431" i="16"/>
  <c r="P431" i="16"/>
  <c r="BI429" i="16"/>
  <c r="BH429" i="16"/>
  <c r="BG429" i="16"/>
  <c r="BE429" i="16"/>
  <c r="T429" i="16"/>
  <c r="R429" i="16"/>
  <c r="P429" i="16"/>
  <c r="BI427" i="16"/>
  <c r="BH427" i="16"/>
  <c r="BG427" i="16"/>
  <c r="BE427" i="16"/>
  <c r="T427" i="16"/>
  <c r="R427" i="16"/>
  <c r="P427" i="16"/>
  <c r="BI421" i="16"/>
  <c r="BH421" i="16"/>
  <c r="BG421" i="16"/>
  <c r="BE421" i="16"/>
  <c r="T421" i="16"/>
  <c r="R421" i="16"/>
  <c r="P421" i="16"/>
  <c r="BI416" i="16"/>
  <c r="BH416" i="16"/>
  <c r="BG416" i="16"/>
  <c r="BE416" i="16"/>
  <c r="T416" i="16"/>
  <c r="R416" i="16"/>
  <c r="P416" i="16"/>
  <c r="BI411" i="16"/>
  <c r="BH411" i="16"/>
  <c r="BG411" i="16"/>
  <c r="BE411" i="16"/>
  <c r="T411" i="16"/>
  <c r="R411" i="16"/>
  <c r="P411" i="16"/>
  <c r="BI405" i="16"/>
  <c r="BH405" i="16"/>
  <c r="BG405" i="16"/>
  <c r="BE405" i="16"/>
  <c r="T405" i="16"/>
  <c r="R405" i="16"/>
  <c r="P405" i="16"/>
  <c r="BI398" i="16"/>
  <c r="BH398" i="16"/>
  <c r="BG398" i="16"/>
  <c r="BE398" i="16"/>
  <c r="T398" i="16"/>
  <c r="R398" i="16"/>
  <c r="P398" i="16"/>
  <c r="BI395" i="16"/>
  <c r="BH395" i="16"/>
  <c r="BG395" i="16"/>
  <c r="BE395" i="16"/>
  <c r="T395" i="16"/>
  <c r="R395" i="16"/>
  <c r="P395" i="16"/>
  <c r="BI391" i="16"/>
  <c r="BH391" i="16"/>
  <c r="BG391" i="16"/>
  <c r="BE391" i="16"/>
  <c r="T391" i="16"/>
  <c r="R391" i="16"/>
  <c r="P391" i="16"/>
  <c r="BI388" i="16"/>
  <c r="BH388" i="16"/>
  <c r="BG388" i="16"/>
  <c r="BE388" i="16"/>
  <c r="T388" i="16"/>
  <c r="R388" i="16"/>
  <c r="P388" i="16"/>
  <c r="BI382" i="16"/>
  <c r="BH382" i="16"/>
  <c r="BG382" i="16"/>
  <c r="BE382" i="16"/>
  <c r="T382" i="16"/>
  <c r="R382" i="16"/>
  <c r="P382" i="16"/>
  <c r="BI379" i="16"/>
  <c r="BH379" i="16"/>
  <c r="BG379" i="16"/>
  <c r="BE379" i="16"/>
  <c r="T379" i="16"/>
  <c r="R379" i="16"/>
  <c r="P379" i="16"/>
  <c r="BI375" i="16"/>
  <c r="BH375" i="16"/>
  <c r="BG375" i="16"/>
  <c r="BE375" i="16"/>
  <c r="T375" i="16"/>
  <c r="R375" i="16"/>
  <c r="P375" i="16"/>
  <c r="BI373" i="16"/>
  <c r="BH373" i="16"/>
  <c r="BG373" i="16"/>
  <c r="BE373" i="16"/>
  <c r="T373" i="16"/>
  <c r="R373" i="16"/>
  <c r="P373" i="16"/>
  <c r="BI366" i="16"/>
  <c r="BH366" i="16"/>
  <c r="BG366" i="16"/>
  <c r="BE366" i="16"/>
  <c r="T366" i="16"/>
  <c r="R366" i="16"/>
  <c r="P366" i="16"/>
  <c r="BI359" i="16"/>
  <c r="BH359" i="16"/>
  <c r="BG359" i="16"/>
  <c r="BE359" i="16"/>
  <c r="T359" i="16"/>
  <c r="R359" i="16"/>
  <c r="P359" i="16"/>
  <c r="BI356" i="16"/>
  <c r="BH356" i="16"/>
  <c r="BG356" i="16"/>
  <c r="BE356" i="16"/>
  <c r="T356" i="16"/>
  <c r="R356" i="16"/>
  <c r="P356" i="16"/>
  <c r="BI346" i="16"/>
  <c r="BH346" i="16"/>
  <c r="BG346" i="16"/>
  <c r="BE346" i="16"/>
  <c r="T346" i="16"/>
  <c r="R346" i="16"/>
  <c r="P346" i="16"/>
  <c r="BI336" i="16"/>
  <c r="BH336" i="16"/>
  <c r="BG336" i="16"/>
  <c r="BE336" i="16"/>
  <c r="T336" i="16"/>
  <c r="R336" i="16"/>
  <c r="P336" i="16"/>
  <c r="BI333" i="16"/>
  <c r="BH333" i="16"/>
  <c r="BG333" i="16"/>
  <c r="BE333" i="16"/>
  <c r="T333" i="16"/>
  <c r="R333" i="16"/>
  <c r="P333" i="16"/>
  <c r="BI330" i="16"/>
  <c r="BH330" i="16"/>
  <c r="BG330" i="16"/>
  <c r="BE330" i="16"/>
  <c r="T330" i="16"/>
  <c r="R330" i="16"/>
  <c r="P330" i="16"/>
  <c r="BI325" i="16"/>
  <c r="BH325" i="16"/>
  <c r="BG325" i="16"/>
  <c r="BE325" i="16"/>
  <c r="T325" i="16"/>
  <c r="R325" i="16"/>
  <c r="P325" i="16"/>
  <c r="BI320" i="16"/>
  <c r="BH320" i="16"/>
  <c r="BG320" i="16"/>
  <c r="BE320" i="16"/>
  <c r="T320" i="16"/>
  <c r="R320" i="16"/>
  <c r="P320" i="16"/>
  <c r="BI315" i="16"/>
  <c r="BH315" i="16"/>
  <c r="BG315" i="16"/>
  <c r="BE315" i="16"/>
  <c r="T315" i="16"/>
  <c r="R315" i="16"/>
  <c r="P315" i="16"/>
  <c r="BI306" i="16"/>
  <c r="BH306" i="16"/>
  <c r="BG306" i="16"/>
  <c r="BE306" i="16"/>
  <c r="T306" i="16"/>
  <c r="R306" i="16"/>
  <c r="P306" i="16"/>
  <c r="BI297" i="16"/>
  <c r="BH297" i="16"/>
  <c r="BG297" i="16"/>
  <c r="BE297" i="16"/>
  <c r="T297" i="16"/>
  <c r="R297" i="16"/>
  <c r="P297" i="16"/>
  <c r="BI294" i="16"/>
  <c r="BH294" i="16"/>
  <c r="BG294" i="16"/>
  <c r="BE294" i="16"/>
  <c r="T294" i="16"/>
  <c r="R294" i="16"/>
  <c r="P294" i="16"/>
  <c r="BI288" i="16"/>
  <c r="BH288" i="16"/>
  <c r="BG288" i="16"/>
  <c r="BE288" i="16"/>
  <c r="T288" i="16"/>
  <c r="R288" i="16"/>
  <c r="P288" i="16"/>
  <c r="BI282" i="16"/>
  <c r="BH282" i="16"/>
  <c r="BG282" i="16"/>
  <c r="BE282" i="16"/>
  <c r="T282" i="16"/>
  <c r="R282" i="16"/>
  <c r="P282" i="16"/>
  <c r="BI279" i="16"/>
  <c r="BH279" i="16"/>
  <c r="BG279" i="16"/>
  <c r="BE279" i="16"/>
  <c r="T279" i="16"/>
  <c r="R279" i="16"/>
  <c r="P279" i="16"/>
  <c r="BI277" i="16"/>
  <c r="BH277" i="16"/>
  <c r="BG277" i="16"/>
  <c r="BE277" i="16"/>
  <c r="T277" i="16"/>
  <c r="R277" i="16"/>
  <c r="P277" i="16"/>
  <c r="BI271" i="16"/>
  <c r="BH271" i="16"/>
  <c r="BG271" i="16"/>
  <c r="BE271" i="16"/>
  <c r="T271" i="16"/>
  <c r="R271" i="16"/>
  <c r="P271" i="16"/>
  <c r="BI266" i="16"/>
  <c r="BH266" i="16"/>
  <c r="BG266" i="16"/>
  <c r="BE266" i="16"/>
  <c r="T266" i="16"/>
  <c r="R266" i="16"/>
  <c r="P266" i="16"/>
  <c r="BI261" i="16"/>
  <c r="BH261" i="16"/>
  <c r="BG261" i="16"/>
  <c r="BE261" i="16"/>
  <c r="T261" i="16"/>
  <c r="R261" i="16"/>
  <c r="P261" i="16"/>
  <c r="BI256" i="16"/>
  <c r="BH256" i="16"/>
  <c r="BG256" i="16"/>
  <c r="BE256" i="16"/>
  <c r="T256" i="16"/>
  <c r="R256" i="16"/>
  <c r="P256" i="16"/>
  <c r="BI254" i="16"/>
  <c r="BH254" i="16"/>
  <c r="BG254" i="16"/>
  <c r="BE254" i="16"/>
  <c r="T254" i="16"/>
  <c r="R254" i="16"/>
  <c r="P254" i="16"/>
  <c r="BI248" i="16"/>
  <c r="BH248" i="16"/>
  <c r="BG248" i="16"/>
  <c r="BE248" i="16"/>
  <c r="T248" i="16"/>
  <c r="R248" i="16"/>
  <c r="P248" i="16"/>
  <c r="BI245" i="16"/>
  <c r="BH245" i="16"/>
  <c r="BG245" i="16"/>
  <c r="BE245" i="16"/>
  <c r="T245" i="16"/>
  <c r="R245" i="16"/>
  <c r="P245" i="16"/>
  <c r="BI243" i="16"/>
  <c r="BH243" i="16"/>
  <c r="BG243" i="16"/>
  <c r="BE243" i="16"/>
  <c r="T243" i="16"/>
  <c r="R243" i="16"/>
  <c r="P243" i="16"/>
  <c r="BI240" i="16"/>
  <c r="BH240" i="16"/>
  <c r="BG240" i="16"/>
  <c r="BE240" i="16"/>
  <c r="T240" i="16"/>
  <c r="R240" i="16"/>
  <c r="P240" i="16"/>
  <c r="BI238" i="16"/>
  <c r="BH238" i="16"/>
  <c r="BG238" i="16"/>
  <c r="BE238" i="16"/>
  <c r="T238" i="16"/>
  <c r="R238" i="16"/>
  <c r="P238" i="16"/>
  <c r="BI234" i="16"/>
  <c r="BH234" i="16"/>
  <c r="BG234" i="16"/>
  <c r="BE234" i="16"/>
  <c r="T234" i="16"/>
  <c r="R234" i="16"/>
  <c r="P234" i="16"/>
  <c r="BI228" i="16"/>
  <c r="BH228" i="16"/>
  <c r="BG228" i="16"/>
  <c r="BE228" i="16"/>
  <c r="T228" i="16"/>
  <c r="R228" i="16"/>
  <c r="P228" i="16"/>
  <c r="BI227" i="16"/>
  <c r="BH227" i="16"/>
  <c r="BG227" i="16"/>
  <c r="BE227" i="16"/>
  <c r="T227" i="16"/>
  <c r="R227" i="16"/>
  <c r="P227" i="16"/>
  <c r="BI221" i="16"/>
  <c r="BH221" i="16"/>
  <c r="BG221" i="16"/>
  <c r="BE221" i="16"/>
  <c r="T221" i="16"/>
  <c r="R221" i="16"/>
  <c r="P221" i="16"/>
  <c r="BI215" i="16"/>
  <c r="BH215" i="16"/>
  <c r="BG215" i="16"/>
  <c r="BE215" i="16"/>
  <c r="T215" i="16"/>
  <c r="R215" i="16"/>
  <c r="P215" i="16"/>
  <c r="BI211" i="16"/>
  <c r="BH211" i="16"/>
  <c r="BG211" i="16"/>
  <c r="BE211" i="16"/>
  <c r="T211" i="16"/>
  <c r="T210" i="16" s="1"/>
  <c r="R211" i="16"/>
  <c r="R210" i="16" s="1"/>
  <c r="P211" i="16"/>
  <c r="P210" i="16" s="1"/>
  <c r="BI208" i="16"/>
  <c r="BH208" i="16"/>
  <c r="BG208" i="16"/>
  <c r="BE208" i="16"/>
  <c r="T208" i="16"/>
  <c r="R208" i="16"/>
  <c r="P208" i="16"/>
  <c r="BI207" i="16"/>
  <c r="BH207" i="16"/>
  <c r="BG207" i="16"/>
  <c r="BE207" i="16"/>
  <c r="T207" i="16"/>
  <c r="R207" i="16"/>
  <c r="P207" i="16"/>
  <c r="BI205" i="16"/>
  <c r="BH205" i="16"/>
  <c r="BG205" i="16"/>
  <c r="BE205" i="16"/>
  <c r="T205" i="16"/>
  <c r="R205" i="16"/>
  <c r="P205" i="16"/>
  <c r="BI202" i="16"/>
  <c r="BH202" i="16"/>
  <c r="BG202" i="16"/>
  <c r="BE202" i="16"/>
  <c r="T202" i="16"/>
  <c r="R202" i="16"/>
  <c r="P202" i="16"/>
  <c r="BI200" i="16"/>
  <c r="BH200" i="16"/>
  <c r="BG200" i="16"/>
  <c r="BE200" i="16"/>
  <c r="T200" i="16"/>
  <c r="R200" i="16"/>
  <c r="P200" i="16"/>
  <c r="BI198" i="16"/>
  <c r="BH198" i="16"/>
  <c r="BG198" i="16"/>
  <c r="BE198" i="16"/>
  <c r="T198" i="16"/>
  <c r="R198" i="16"/>
  <c r="P198" i="16"/>
  <c r="BI195" i="16"/>
  <c r="BH195" i="16"/>
  <c r="BG195" i="16"/>
  <c r="BE195" i="16"/>
  <c r="T195" i="16"/>
  <c r="R195" i="16"/>
  <c r="P195" i="16"/>
  <c r="BI189" i="16"/>
  <c r="BH189" i="16"/>
  <c r="BG189" i="16"/>
  <c r="BE189" i="16"/>
  <c r="T189" i="16"/>
  <c r="R189" i="16"/>
  <c r="P189" i="16"/>
  <c r="BI183" i="16"/>
  <c r="BH183" i="16"/>
  <c r="BG183" i="16"/>
  <c r="BE183" i="16"/>
  <c r="T183" i="16"/>
  <c r="R183" i="16"/>
  <c r="P183" i="16"/>
  <c r="BI176" i="16"/>
  <c r="BH176" i="16"/>
  <c r="BG176" i="16"/>
  <c r="BE176" i="16"/>
  <c r="T176" i="16"/>
  <c r="R176" i="16"/>
  <c r="P176" i="16"/>
  <c r="BI170" i="16"/>
  <c r="BH170" i="16"/>
  <c r="BG170" i="16"/>
  <c r="BE170" i="16"/>
  <c r="T170" i="16"/>
  <c r="R170" i="16"/>
  <c r="P170" i="16"/>
  <c r="BI163" i="16"/>
  <c r="BH163" i="16"/>
  <c r="BG163" i="16"/>
  <c r="BE163" i="16"/>
  <c r="T163" i="16"/>
  <c r="R163" i="16"/>
  <c r="P163" i="16"/>
  <c r="BI161" i="16"/>
  <c r="BH161" i="16"/>
  <c r="BG161" i="16"/>
  <c r="BE161" i="16"/>
  <c r="T161" i="16"/>
  <c r="R161" i="16"/>
  <c r="P161" i="16"/>
  <c r="BI159" i="16"/>
  <c r="BH159" i="16"/>
  <c r="BG159" i="16"/>
  <c r="BE159" i="16"/>
  <c r="T159" i="16"/>
  <c r="R159" i="16"/>
  <c r="P159" i="16"/>
  <c r="BI156" i="16"/>
  <c r="BH156" i="16"/>
  <c r="BG156" i="16"/>
  <c r="BE156" i="16"/>
  <c r="T156" i="16"/>
  <c r="R156" i="16"/>
  <c r="P156" i="16"/>
  <c r="BI152" i="16"/>
  <c r="BH152" i="16"/>
  <c r="BG152" i="16"/>
  <c r="BE152" i="16"/>
  <c r="T152" i="16"/>
  <c r="R152" i="16"/>
  <c r="P152" i="16"/>
  <c r="BI145" i="16"/>
  <c r="BH145" i="16"/>
  <c r="BG145" i="16"/>
  <c r="BE145" i="16"/>
  <c r="T145" i="16"/>
  <c r="R145" i="16"/>
  <c r="P145" i="16"/>
  <c r="BI139" i="16"/>
  <c r="BH139" i="16"/>
  <c r="BG139" i="16"/>
  <c r="BE139" i="16"/>
  <c r="T139" i="16"/>
  <c r="R139" i="16"/>
  <c r="P139" i="16"/>
  <c r="J132" i="16"/>
  <c r="F132" i="16"/>
  <c r="F130" i="16"/>
  <c r="E128" i="16"/>
  <c r="J93" i="16"/>
  <c r="F93" i="16"/>
  <c r="F91" i="16"/>
  <c r="E89" i="16"/>
  <c r="J26" i="16"/>
  <c r="E26" i="16"/>
  <c r="J94" i="16" s="1"/>
  <c r="J25" i="16"/>
  <c r="J20" i="16"/>
  <c r="E20" i="16"/>
  <c r="F133" i="16" s="1"/>
  <c r="J19" i="16"/>
  <c r="J14" i="16"/>
  <c r="J130" i="16" s="1"/>
  <c r="E7" i="16"/>
  <c r="E124" i="16"/>
  <c r="J39" i="15"/>
  <c r="J38" i="15"/>
  <c r="AY112" i="1" s="1"/>
  <c r="J37" i="15"/>
  <c r="AX112" i="1"/>
  <c r="BI146" i="15"/>
  <c r="BH146" i="15"/>
  <c r="BG146" i="15"/>
  <c r="BF146" i="15"/>
  <c r="T146" i="15"/>
  <c r="T145" i="15" s="1"/>
  <c r="R146" i="15"/>
  <c r="R145" i="15"/>
  <c r="P146" i="15"/>
  <c r="P145" i="15" s="1"/>
  <c r="BI144" i="15"/>
  <c r="BH144" i="15"/>
  <c r="BG144" i="15"/>
  <c r="BF144" i="15"/>
  <c r="T144" i="15"/>
  <c r="T143" i="15"/>
  <c r="R144" i="15"/>
  <c r="R143" i="15" s="1"/>
  <c r="P144" i="15"/>
  <c r="P143" i="15"/>
  <c r="BI140" i="15"/>
  <c r="BH140" i="15"/>
  <c r="BG140" i="15"/>
  <c r="BF140" i="15"/>
  <c r="T140" i="15"/>
  <c r="T139" i="15" s="1"/>
  <c r="R140" i="15"/>
  <c r="R139" i="15"/>
  <c r="P140" i="15"/>
  <c r="P139" i="15" s="1"/>
  <c r="BI135" i="15"/>
  <c r="BH135" i="15"/>
  <c r="BG135" i="15"/>
  <c r="BF135" i="15"/>
  <c r="T135" i="15"/>
  <c r="R135" i="15"/>
  <c r="P135" i="15"/>
  <c r="BI134" i="15"/>
  <c r="BH134" i="15"/>
  <c r="BG134" i="15"/>
  <c r="BF134" i="15"/>
  <c r="T134" i="15"/>
  <c r="R134" i="15"/>
  <c r="P134" i="15"/>
  <c r="BI129" i="15"/>
  <c r="BH129" i="15"/>
  <c r="BG129" i="15"/>
  <c r="BF129" i="15"/>
  <c r="T129" i="15"/>
  <c r="T128" i="15" s="1"/>
  <c r="R129" i="15"/>
  <c r="R128" i="15"/>
  <c r="P129" i="15"/>
  <c r="P128" i="15" s="1"/>
  <c r="J122" i="15"/>
  <c r="F122" i="15"/>
  <c r="F120" i="15"/>
  <c r="E118" i="15"/>
  <c r="J93" i="15"/>
  <c r="F93" i="15"/>
  <c r="F91" i="15"/>
  <c r="E89" i="15"/>
  <c r="J26" i="15"/>
  <c r="E26" i="15"/>
  <c r="J94" i="15" s="1"/>
  <c r="J25" i="15"/>
  <c r="J20" i="15"/>
  <c r="E20" i="15"/>
  <c r="F94" i="15" s="1"/>
  <c r="J19" i="15"/>
  <c r="J14" i="15"/>
  <c r="J120" i="15"/>
  <c r="E7" i="15"/>
  <c r="E114" i="15" s="1"/>
  <c r="J39" i="14"/>
  <c r="J38" i="14"/>
  <c r="AY111" i="1" s="1"/>
  <c r="J37" i="14"/>
  <c r="AX111" i="1"/>
  <c r="BI301" i="14"/>
  <c r="BH301" i="14"/>
  <c r="BG301" i="14"/>
  <c r="BE301" i="14"/>
  <c r="T301" i="14"/>
  <c r="R301" i="14"/>
  <c r="P301" i="14"/>
  <c r="BI299" i="14"/>
  <c r="BH299" i="14"/>
  <c r="BG299" i="14"/>
  <c r="BE299" i="14"/>
  <c r="T299" i="14"/>
  <c r="R299" i="14"/>
  <c r="P299" i="14"/>
  <c r="BI297" i="14"/>
  <c r="BH297" i="14"/>
  <c r="BG297" i="14"/>
  <c r="BE297" i="14"/>
  <c r="T297" i="14"/>
  <c r="R297" i="14"/>
  <c r="P297" i="14"/>
  <c r="BI295" i="14"/>
  <c r="BH295" i="14"/>
  <c r="BG295" i="14"/>
  <c r="BE295" i="14"/>
  <c r="T295" i="14"/>
  <c r="R295" i="14"/>
  <c r="P295" i="14"/>
  <c r="BI293" i="14"/>
  <c r="BH293" i="14"/>
  <c r="BG293" i="14"/>
  <c r="BE293" i="14"/>
  <c r="T293" i="14"/>
  <c r="R293" i="14"/>
  <c r="P293" i="14"/>
  <c r="BI291" i="14"/>
  <c r="BH291" i="14"/>
  <c r="BG291" i="14"/>
  <c r="BE291" i="14"/>
  <c r="T291" i="14"/>
  <c r="R291" i="14"/>
  <c r="P291" i="14"/>
  <c r="BI289" i="14"/>
  <c r="BH289" i="14"/>
  <c r="BG289" i="14"/>
  <c r="BE289" i="14"/>
  <c r="T289" i="14"/>
  <c r="R289" i="14"/>
  <c r="P289" i="14"/>
  <c r="BI287" i="14"/>
  <c r="BH287" i="14"/>
  <c r="BG287" i="14"/>
  <c r="BE287" i="14"/>
  <c r="T287" i="14"/>
  <c r="R287" i="14"/>
  <c r="P287" i="14"/>
  <c r="BI285" i="14"/>
  <c r="BH285" i="14"/>
  <c r="BG285" i="14"/>
  <c r="BE285" i="14"/>
  <c r="T285" i="14"/>
  <c r="R285" i="14"/>
  <c r="P285" i="14"/>
  <c r="BI283" i="14"/>
  <c r="BH283" i="14"/>
  <c r="BG283" i="14"/>
  <c r="BE283" i="14"/>
  <c r="T283" i="14"/>
  <c r="R283" i="14"/>
  <c r="P283" i="14"/>
  <c r="BI281" i="14"/>
  <c r="BH281" i="14"/>
  <c r="BG281" i="14"/>
  <c r="BE281" i="14"/>
  <c r="T281" i="14"/>
  <c r="R281" i="14"/>
  <c r="P281" i="14"/>
  <c r="BI279" i="14"/>
  <c r="BH279" i="14"/>
  <c r="BG279" i="14"/>
  <c r="BE279" i="14"/>
  <c r="T279" i="14"/>
  <c r="R279" i="14"/>
  <c r="P279" i="14"/>
  <c r="BI277" i="14"/>
  <c r="BH277" i="14"/>
  <c r="BG277" i="14"/>
  <c r="BE277" i="14"/>
  <c r="T277" i="14"/>
  <c r="R277" i="14"/>
  <c r="P277" i="14"/>
  <c r="BI275" i="14"/>
  <c r="BH275" i="14"/>
  <c r="BG275" i="14"/>
  <c r="BE275" i="14"/>
  <c r="T275" i="14"/>
  <c r="R275" i="14"/>
  <c r="P275" i="14"/>
  <c r="BI273" i="14"/>
  <c r="BH273" i="14"/>
  <c r="BG273" i="14"/>
  <c r="BE273" i="14"/>
  <c r="T273" i="14"/>
  <c r="R273" i="14"/>
  <c r="P273" i="14"/>
  <c r="BI271" i="14"/>
  <c r="BH271" i="14"/>
  <c r="BG271" i="14"/>
  <c r="BE271" i="14"/>
  <c r="T271" i="14"/>
  <c r="R271" i="14"/>
  <c r="P271" i="14"/>
  <c r="BI269" i="14"/>
  <c r="BH269" i="14"/>
  <c r="BG269" i="14"/>
  <c r="BE269" i="14"/>
  <c r="T269" i="14"/>
  <c r="R269" i="14"/>
  <c r="P269" i="14"/>
  <c r="BI267" i="14"/>
  <c r="BH267" i="14"/>
  <c r="BG267" i="14"/>
  <c r="BE267" i="14"/>
  <c r="T267" i="14"/>
  <c r="R267" i="14"/>
  <c r="P267" i="14"/>
  <c r="BI265" i="14"/>
  <c r="BH265" i="14"/>
  <c r="BG265" i="14"/>
  <c r="BE265" i="14"/>
  <c r="T265" i="14"/>
  <c r="R265" i="14"/>
  <c r="P265" i="14"/>
  <c r="BI263" i="14"/>
  <c r="BH263" i="14"/>
  <c r="BG263" i="14"/>
  <c r="BE263" i="14"/>
  <c r="T263" i="14"/>
  <c r="R263" i="14"/>
  <c r="P263" i="14"/>
  <c r="BI261" i="14"/>
  <c r="BH261" i="14"/>
  <c r="BG261" i="14"/>
  <c r="BE261" i="14"/>
  <c r="T261" i="14"/>
  <c r="R261" i="14"/>
  <c r="P261" i="14"/>
  <c r="BI259" i="14"/>
  <c r="BH259" i="14"/>
  <c r="BG259" i="14"/>
  <c r="BE259" i="14"/>
  <c r="T259" i="14"/>
  <c r="R259" i="14"/>
  <c r="P259" i="14"/>
  <c r="BI257" i="14"/>
  <c r="BH257" i="14"/>
  <c r="BG257" i="14"/>
  <c r="BE257" i="14"/>
  <c r="T257" i="14"/>
  <c r="R257" i="14"/>
  <c r="P257" i="14"/>
  <c r="BI255" i="14"/>
  <c r="BH255" i="14"/>
  <c r="BG255" i="14"/>
  <c r="BE255" i="14"/>
  <c r="T255" i="14"/>
  <c r="R255" i="14"/>
  <c r="P255" i="14"/>
  <c r="BI253" i="14"/>
  <c r="BH253" i="14"/>
  <c r="BG253" i="14"/>
  <c r="BE253" i="14"/>
  <c r="T253" i="14"/>
  <c r="R253" i="14"/>
  <c r="P253" i="14"/>
  <c r="BI251" i="14"/>
  <c r="BH251" i="14"/>
  <c r="BG251" i="14"/>
  <c r="BE251" i="14"/>
  <c r="T251" i="14"/>
  <c r="R251" i="14"/>
  <c r="P251" i="14"/>
  <c r="BI249" i="14"/>
  <c r="BH249" i="14"/>
  <c r="BG249" i="14"/>
  <c r="BE249" i="14"/>
  <c r="T249" i="14"/>
  <c r="R249" i="14"/>
  <c r="P249" i="14"/>
  <c r="BI247" i="14"/>
  <c r="BH247" i="14"/>
  <c r="BG247" i="14"/>
  <c r="BE247" i="14"/>
  <c r="T247" i="14"/>
  <c r="R247" i="14"/>
  <c r="P247" i="14"/>
  <c r="BI245" i="14"/>
  <c r="BH245" i="14"/>
  <c r="BG245" i="14"/>
  <c r="BE245" i="14"/>
  <c r="T245" i="14"/>
  <c r="R245" i="14"/>
  <c r="P245" i="14"/>
  <c r="BI243" i="14"/>
  <c r="BH243" i="14"/>
  <c r="BG243" i="14"/>
  <c r="BE243" i="14"/>
  <c r="T243" i="14"/>
  <c r="R243" i="14"/>
  <c r="P243" i="14"/>
  <c r="BI241" i="14"/>
  <c r="BH241" i="14"/>
  <c r="BG241" i="14"/>
  <c r="BE241" i="14"/>
  <c r="T241" i="14"/>
  <c r="R241" i="14"/>
  <c r="P241" i="14"/>
  <c r="BI239" i="14"/>
  <c r="BH239" i="14"/>
  <c r="BG239" i="14"/>
  <c r="BE239" i="14"/>
  <c r="T239" i="14"/>
  <c r="R239" i="14"/>
  <c r="P239" i="14"/>
  <c r="BI237" i="14"/>
  <c r="BH237" i="14"/>
  <c r="BG237" i="14"/>
  <c r="BE237" i="14"/>
  <c r="T237" i="14"/>
  <c r="R237" i="14"/>
  <c r="P237" i="14"/>
  <c r="BI235" i="14"/>
  <c r="BH235" i="14"/>
  <c r="BG235" i="14"/>
  <c r="BE235" i="14"/>
  <c r="T235" i="14"/>
  <c r="R235" i="14"/>
  <c r="P235" i="14"/>
  <c r="BI233" i="14"/>
  <c r="BH233" i="14"/>
  <c r="BG233" i="14"/>
  <c r="BE233" i="14"/>
  <c r="T233" i="14"/>
  <c r="R233" i="14"/>
  <c r="P233" i="14"/>
  <c r="BI231" i="14"/>
  <c r="BH231" i="14"/>
  <c r="BG231" i="14"/>
  <c r="BE231" i="14"/>
  <c r="T231" i="14"/>
  <c r="R231" i="14"/>
  <c r="P231" i="14"/>
  <c r="BI229" i="14"/>
  <c r="BH229" i="14"/>
  <c r="BG229" i="14"/>
  <c r="BE229" i="14"/>
  <c r="T229" i="14"/>
  <c r="R229" i="14"/>
  <c r="P229" i="14"/>
  <c r="BI227" i="14"/>
  <c r="BH227" i="14"/>
  <c r="BG227" i="14"/>
  <c r="BE227" i="14"/>
  <c r="T227" i="14"/>
  <c r="R227" i="14"/>
  <c r="P227" i="14"/>
  <c r="BI225" i="14"/>
  <c r="BH225" i="14"/>
  <c r="BG225" i="14"/>
  <c r="BE225" i="14"/>
  <c r="T225" i="14"/>
  <c r="R225" i="14"/>
  <c r="P225" i="14"/>
  <c r="BI223" i="14"/>
  <c r="BH223" i="14"/>
  <c r="BG223" i="14"/>
  <c r="BE223" i="14"/>
  <c r="T223" i="14"/>
  <c r="R223" i="14"/>
  <c r="P223" i="14"/>
  <c r="BI221" i="14"/>
  <c r="BH221" i="14"/>
  <c r="BG221" i="14"/>
  <c r="BE221" i="14"/>
  <c r="T221" i="14"/>
  <c r="R221" i="14"/>
  <c r="P221" i="14"/>
  <c r="BI219" i="14"/>
  <c r="BH219" i="14"/>
  <c r="BG219" i="14"/>
  <c r="BE219" i="14"/>
  <c r="T219" i="14"/>
  <c r="R219" i="14"/>
  <c r="P219" i="14"/>
  <c r="BI217" i="14"/>
  <c r="BH217" i="14"/>
  <c r="BG217" i="14"/>
  <c r="BE217" i="14"/>
  <c r="T217" i="14"/>
  <c r="R217" i="14"/>
  <c r="P217" i="14"/>
  <c r="BI215" i="14"/>
  <c r="BH215" i="14"/>
  <c r="BG215" i="14"/>
  <c r="BE215" i="14"/>
  <c r="T215" i="14"/>
  <c r="R215" i="14"/>
  <c r="P215" i="14"/>
  <c r="BI213" i="14"/>
  <c r="BH213" i="14"/>
  <c r="BG213" i="14"/>
  <c r="BE213" i="14"/>
  <c r="T213" i="14"/>
  <c r="R213" i="14"/>
  <c r="P213" i="14"/>
  <c r="BI211" i="14"/>
  <c r="BH211" i="14"/>
  <c r="BG211" i="14"/>
  <c r="BE211" i="14"/>
  <c r="T211" i="14"/>
  <c r="R211" i="14"/>
  <c r="P211" i="14"/>
  <c r="BI209" i="14"/>
  <c r="BH209" i="14"/>
  <c r="BG209" i="14"/>
  <c r="BE209" i="14"/>
  <c r="T209" i="14"/>
  <c r="R209" i="14"/>
  <c r="P209" i="14"/>
  <c r="BI207" i="14"/>
  <c r="BH207" i="14"/>
  <c r="BG207" i="14"/>
  <c r="BE207" i="14"/>
  <c r="T207" i="14"/>
  <c r="R207" i="14"/>
  <c r="P207" i="14"/>
  <c r="BI205" i="14"/>
  <c r="BH205" i="14"/>
  <c r="BG205" i="14"/>
  <c r="BE205" i="14"/>
  <c r="T205" i="14"/>
  <c r="R205" i="14"/>
  <c r="P205" i="14"/>
  <c r="BI203" i="14"/>
  <c r="BH203" i="14"/>
  <c r="BG203" i="14"/>
  <c r="BE203" i="14"/>
  <c r="T203" i="14"/>
  <c r="R203" i="14"/>
  <c r="P203" i="14"/>
  <c r="BI201" i="14"/>
  <c r="BH201" i="14"/>
  <c r="BG201" i="14"/>
  <c r="BE201" i="14"/>
  <c r="T201" i="14"/>
  <c r="R201" i="14"/>
  <c r="P201" i="14"/>
  <c r="BI199" i="14"/>
  <c r="BH199" i="14"/>
  <c r="BG199" i="14"/>
  <c r="BE199" i="14"/>
  <c r="T199" i="14"/>
  <c r="R199" i="14"/>
  <c r="P199" i="14"/>
  <c r="BI197" i="14"/>
  <c r="BH197" i="14"/>
  <c r="BG197" i="14"/>
  <c r="BE197" i="14"/>
  <c r="T197" i="14"/>
  <c r="R197" i="14"/>
  <c r="P197" i="14"/>
  <c r="BI195" i="14"/>
  <c r="BH195" i="14"/>
  <c r="BG195" i="14"/>
  <c r="BE195" i="14"/>
  <c r="T195" i="14"/>
  <c r="R195" i="14"/>
  <c r="P195" i="14"/>
  <c r="BI193" i="14"/>
  <c r="BH193" i="14"/>
  <c r="BG193" i="14"/>
  <c r="BE193" i="14"/>
  <c r="T193" i="14"/>
  <c r="R193" i="14"/>
  <c r="P193" i="14"/>
  <c r="BI191" i="14"/>
  <c r="BH191" i="14"/>
  <c r="BG191" i="14"/>
  <c r="BE191" i="14"/>
  <c r="T191" i="14"/>
  <c r="R191" i="14"/>
  <c r="P191" i="14"/>
  <c r="BI189" i="14"/>
  <c r="BH189" i="14"/>
  <c r="BG189" i="14"/>
  <c r="BE189" i="14"/>
  <c r="T189" i="14"/>
  <c r="R189" i="14"/>
  <c r="P189" i="14"/>
  <c r="BI187" i="14"/>
  <c r="BH187" i="14"/>
  <c r="BG187" i="14"/>
  <c r="BE187" i="14"/>
  <c r="T187" i="14"/>
  <c r="R187" i="14"/>
  <c r="P187" i="14"/>
  <c r="BI185" i="14"/>
  <c r="BH185" i="14"/>
  <c r="BG185" i="14"/>
  <c r="BE185" i="14"/>
  <c r="T185" i="14"/>
  <c r="R185" i="14"/>
  <c r="P185" i="14"/>
  <c r="BI183" i="14"/>
  <c r="BH183" i="14"/>
  <c r="BG183" i="14"/>
  <c r="BE183" i="14"/>
  <c r="T183" i="14"/>
  <c r="R183" i="14"/>
  <c r="P183" i="14"/>
  <c r="BI181" i="14"/>
  <c r="BH181" i="14"/>
  <c r="BG181" i="14"/>
  <c r="BE181" i="14"/>
  <c r="T181" i="14"/>
  <c r="R181" i="14"/>
  <c r="P181" i="14"/>
  <c r="BI179" i="14"/>
  <c r="BH179" i="14"/>
  <c r="BG179" i="14"/>
  <c r="BE179" i="14"/>
  <c r="T179" i="14"/>
  <c r="R179" i="14"/>
  <c r="P179" i="14"/>
  <c r="BI177" i="14"/>
  <c r="BH177" i="14"/>
  <c r="BG177" i="14"/>
  <c r="BE177" i="14"/>
  <c r="T177" i="14"/>
  <c r="R177" i="14"/>
  <c r="P177" i="14"/>
  <c r="BI175" i="14"/>
  <c r="BH175" i="14"/>
  <c r="BG175" i="14"/>
  <c r="BE175" i="14"/>
  <c r="T175" i="14"/>
  <c r="R175" i="14"/>
  <c r="P175" i="14"/>
  <c r="BI173" i="14"/>
  <c r="BH173" i="14"/>
  <c r="BG173" i="14"/>
  <c r="BE173" i="14"/>
  <c r="T173" i="14"/>
  <c r="R173" i="14"/>
  <c r="P173" i="14"/>
  <c r="BI171" i="14"/>
  <c r="BH171" i="14"/>
  <c r="BG171" i="14"/>
  <c r="BE171" i="14"/>
  <c r="T171" i="14"/>
  <c r="R171" i="14"/>
  <c r="P171" i="14"/>
  <c r="BI169" i="14"/>
  <c r="BH169" i="14"/>
  <c r="BG169" i="14"/>
  <c r="BE169" i="14"/>
  <c r="T169" i="14"/>
  <c r="R169" i="14"/>
  <c r="P169" i="14"/>
  <c r="BI167" i="14"/>
  <c r="BH167" i="14"/>
  <c r="BG167" i="14"/>
  <c r="BE167" i="14"/>
  <c r="T167" i="14"/>
  <c r="R167" i="14"/>
  <c r="P167" i="14"/>
  <c r="BI165" i="14"/>
  <c r="BH165" i="14"/>
  <c r="BG165" i="14"/>
  <c r="BE165" i="14"/>
  <c r="T165" i="14"/>
  <c r="R165" i="14"/>
  <c r="P165" i="14"/>
  <c r="BI163" i="14"/>
  <c r="BH163" i="14"/>
  <c r="BG163" i="14"/>
  <c r="BE163" i="14"/>
  <c r="T163" i="14"/>
  <c r="R163" i="14"/>
  <c r="P163" i="14"/>
  <c r="BI161" i="14"/>
  <c r="BH161" i="14"/>
  <c r="BG161" i="14"/>
  <c r="BE161" i="14"/>
  <c r="T161" i="14"/>
  <c r="R161" i="14"/>
  <c r="P161" i="14"/>
  <c r="BI159" i="14"/>
  <c r="BH159" i="14"/>
  <c r="BG159" i="14"/>
  <c r="BE159" i="14"/>
  <c r="T159" i="14"/>
  <c r="R159" i="14"/>
  <c r="P159" i="14"/>
  <c r="BI157" i="14"/>
  <c r="BH157" i="14"/>
  <c r="BG157" i="14"/>
  <c r="BE157" i="14"/>
  <c r="T157" i="14"/>
  <c r="R157" i="14"/>
  <c r="P157" i="14"/>
  <c r="BI155" i="14"/>
  <c r="BH155" i="14"/>
  <c r="BG155" i="14"/>
  <c r="BE155" i="14"/>
  <c r="T155" i="14"/>
  <c r="R155" i="14"/>
  <c r="P155" i="14"/>
  <c r="BI153" i="14"/>
  <c r="BH153" i="14"/>
  <c r="BG153" i="14"/>
  <c r="BE153" i="14"/>
  <c r="T153" i="14"/>
  <c r="R153" i="14"/>
  <c r="P153" i="14"/>
  <c r="BI151" i="14"/>
  <c r="BH151" i="14"/>
  <c r="BG151" i="14"/>
  <c r="BE151" i="14"/>
  <c r="T151" i="14"/>
  <c r="R151" i="14"/>
  <c r="P151" i="14"/>
  <c r="BI149" i="14"/>
  <c r="BH149" i="14"/>
  <c r="BG149" i="14"/>
  <c r="BE149" i="14"/>
  <c r="T149" i="14"/>
  <c r="R149" i="14"/>
  <c r="P149" i="14"/>
  <c r="BI147" i="14"/>
  <c r="BH147" i="14"/>
  <c r="BG147" i="14"/>
  <c r="BE147" i="14"/>
  <c r="T147" i="14"/>
  <c r="R147" i="14"/>
  <c r="P147" i="14"/>
  <c r="BI145" i="14"/>
  <c r="BH145" i="14"/>
  <c r="BG145" i="14"/>
  <c r="BE145" i="14"/>
  <c r="T145" i="14"/>
  <c r="R145" i="14"/>
  <c r="P145" i="14"/>
  <c r="BI143" i="14"/>
  <c r="BH143" i="14"/>
  <c r="BG143" i="14"/>
  <c r="BE143" i="14"/>
  <c r="T143" i="14"/>
  <c r="R143" i="14"/>
  <c r="P143" i="14"/>
  <c r="BI141" i="14"/>
  <c r="BH141" i="14"/>
  <c r="BG141" i="14"/>
  <c r="BE141" i="14"/>
  <c r="T141" i="14"/>
  <c r="R141" i="14"/>
  <c r="P141" i="14"/>
  <c r="BI139" i="14"/>
  <c r="BH139" i="14"/>
  <c r="BG139" i="14"/>
  <c r="BE139" i="14"/>
  <c r="T139" i="14"/>
  <c r="R139" i="14"/>
  <c r="P139" i="14"/>
  <c r="BI137" i="14"/>
  <c r="BH137" i="14"/>
  <c r="BG137" i="14"/>
  <c r="BE137" i="14"/>
  <c r="T137" i="14"/>
  <c r="R137" i="14"/>
  <c r="P137" i="14"/>
  <c r="BI135" i="14"/>
  <c r="BH135" i="14"/>
  <c r="BG135" i="14"/>
  <c r="BE135" i="14"/>
  <c r="T135" i="14"/>
  <c r="R135" i="14"/>
  <c r="P135" i="14"/>
  <c r="BI133" i="14"/>
  <c r="BH133" i="14"/>
  <c r="BG133" i="14"/>
  <c r="BE133" i="14"/>
  <c r="T133" i="14"/>
  <c r="R133" i="14"/>
  <c r="P133" i="14"/>
  <c r="BI131" i="14"/>
  <c r="BH131" i="14"/>
  <c r="BG131" i="14"/>
  <c r="BE131" i="14"/>
  <c r="T131" i="14"/>
  <c r="R131" i="14"/>
  <c r="P131" i="14"/>
  <c r="BI129" i="14"/>
  <c r="BH129" i="14"/>
  <c r="BG129" i="14"/>
  <c r="BE129" i="14"/>
  <c r="T129" i="14"/>
  <c r="R129" i="14"/>
  <c r="P129" i="14"/>
  <c r="BI127" i="14"/>
  <c r="BH127" i="14"/>
  <c r="BG127" i="14"/>
  <c r="BE127" i="14"/>
  <c r="T127" i="14"/>
  <c r="R127" i="14"/>
  <c r="P127" i="14"/>
  <c r="BI125" i="14"/>
  <c r="BH125" i="14"/>
  <c r="BG125" i="14"/>
  <c r="BE125" i="14"/>
  <c r="T125" i="14"/>
  <c r="R125" i="14"/>
  <c r="P125" i="14"/>
  <c r="J118" i="14"/>
  <c r="F118" i="14"/>
  <c r="F116" i="14"/>
  <c r="E114" i="14"/>
  <c r="J93" i="14"/>
  <c r="F93" i="14"/>
  <c r="F91" i="14"/>
  <c r="E89" i="14"/>
  <c r="J26" i="14"/>
  <c r="E26" i="14"/>
  <c r="J94" i="14" s="1"/>
  <c r="J25" i="14"/>
  <c r="J20" i="14"/>
  <c r="E20" i="14"/>
  <c r="F119" i="14" s="1"/>
  <c r="J19" i="14"/>
  <c r="J14" i="14"/>
  <c r="J116" i="14"/>
  <c r="E7" i="14"/>
  <c r="E110" i="14" s="1"/>
  <c r="J41" i="13"/>
  <c r="J40" i="13"/>
  <c r="AY110" i="1" s="1"/>
  <c r="J39" i="13"/>
  <c r="AX110" i="1"/>
  <c r="BI222" i="13"/>
  <c r="BH222" i="13"/>
  <c r="BG222" i="13"/>
  <c r="BE222" i="13"/>
  <c r="T222" i="13"/>
  <c r="R222" i="13"/>
  <c r="P222" i="13"/>
  <c r="BI220" i="13"/>
  <c r="BH220" i="13"/>
  <c r="BG220" i="13"/>
  <c r="BE220" i="13"/>
  <c r="T220" i="13"/>
  <c r="R220" i="13"/>
  <c r="P220" i="13"/>
  <c r="BI217" i="13"/>
  <c r="BH217" i="13"/>
  <c r="BG217" i="13"/>
  <c r="BE217" i="13"/>
  <c r="T217" i="13"/>
  <c r="R217" i="13"/>
  <c r="P217" i="13"/>
  <c r="BI215" i="13"/>
  <c r="BH215" i="13"/>
  <c r="BG215" i="13"/>
  <c r="BE215" i="13"/>
  <c r="T215" i="13"/>
  <c r="R215" i="13"/>
  <c r="P215" i="13"/>
  <c r="BI211" i="13"/>
  <c r="BH211" i="13"/>
  <c r="BG211" i="13"/>
  <c r="BE211" i="13"/>
  <c r="T211" i="13"/>
  <c r="R211" i="13"/>
  <c r="P211" i="13"/>
  <c r="BI207" i="13"/>
  <c r="BH207" i="13"/>
  <c r="BG207" i="13"/>
  <c r="BE207" i="13"/>
  <c r="T207" i="13"/>
  <c r="R207" i="13"/>
  <c r="P207" i="13"/>
  <c r="BI205" i="13"/>
  <c r="BH205" i="13"/>
  <c r="BG205" i="13"/>
  <c r="BE205" i="13"/>
  <c r="T205" i="13"/>
  <c r="R205" i="13"/>
  <c r="P205" i="13"/>
  <c r="BI201" i="13"/>
  <c r="BH201" i="13"/>
  <c r="BG201" i="13"/>
  <c r="BE201" i="13"/>
  <c r="T201" i="13"/>
  <c r="R201" i="13"/>
  <c r="P201" i="13"/>
  <c r="BI199" i="13"/>
  <c r="BH199" i="13"/>
  <c r="BG199" i="13"/>
  <c r="BE199" i="13"/>
  <c r="T199" i="13"/>
  <c r="R199" i="13"/>
  <c r="P199" i="13"/>
  <c r="BI196" i="13"/>
  <c r="BH196" i="13"/>
  <c r="BG196" i="13"/>
  <c r="BE196" i="13"/>
  <c r="T196" i="13"/>
  <c r="R196" i="13"/>
  <c r="P196" i="13"/>
  <c r="BI194" i="13"/>
  <c r="BH194" i="13"/>
  <c r="BG194" i="13"/>
  <c r="BE194" i="13"/>
  <c r="T194" i="13"/>
  <c r="R194" i="13"/>
  <c r="P194" i="13"/>
  <c r="BI190" i="13"/>
  <c r="BH190" i="13"/>
  <c r="BG190" i="13"/>
  <c r="BE190" i="13"/>
  <c r="T190" i="13"/>
  <c r="R190" i="13"/>
  <c r="P190" i="13"/>
  <c r="BI186" i="13"/>
  <c r="BH186" i="13"/>
  <c r="BG186" i="13"/>
  <c r="BE186" i="13"/>
  <c r="T186" i="13"/>
  <c r="R186" i="13"/>
  <c r="P186" i="13"/>
  <c r="BI184" i="13"/>
  <c r="BH184" i="13"/>
  <c r="BG184" i="13"/>
  <c r="BE184" i="13"/>
  <c r="T184" i="13"/>
  <c r="R184" i="13"/>
  <c r="P184" i="13"/>
  <c r="BI180" i="13"/>
  <c r="BH180" i="13"/>
  <c r="BG180" i="13"/>
  <c r="BE180" i="13"/>
  <c r="T180" i="13"/>
  <c r="R180" i="13"/>
  <c r="P180" i="13"/>
  <c r="BI176" i="13"/>
  <c r="BH176" i="13"/>
  <c r="BG176" i="13"/>
  <c r="BE176" i="13"/>
  <c r="T176" i="13"/>
  <c r="R176" i="13"/>
  <c r="P176" i="13"/>
  <c r="BI174" i="13"/>
  <c r="BH174" i="13"/>
  <c r="BG174" i="13"/>
  <c r="BE174" i="13"/>
  <c r="T174" i="13"/>
  <c r="R174" i="13"/>
  <c r="P174" i="13"/>
  <c r="BI170" i="13"/>
  <c r="BH170" i="13"/>
  <c r="BG170" i="13"/>
  <c r="BE170" i="13"/>
  <c r="T170" i="13"/>
  <c r="R170" i="13"/>
  <c r="P170" i="13"/>
  <c r="BI166" i="13"/>
  <c r="BH166" i="13"/>
  <c r="BG166" i="13"/>
  <c r="BE166" i="13"/>
  <c r="T166" i="13"/>
  <c r="R166" i="13"/>
  <c r="P166" i="13"/>
  <c r="BI162" i="13"/>
  <c r="BH162" i="13"/>
  <c r="BG162" i="13"/>
  <c r="BE162" i="13"/>
  <c r="T162" i="13"/>
  <c r="R162" i="13"/>
  <c r="P162" i="13"/>
  <c r="BI158" i="13"/>
  <c r="BH158" i="13"/>
  <c r="BG158" i="13"/>
  <c r="BE158" i="13"/>
  <c r="T158" i="13"/>
  <c r="R158" i="13"/>
  <c r="P158" i="13"/>
  <c r="BI154" i="13"/>
  <c r="BH154" i="13"/>
  <c r="BG154" i="13"/>
  <c r="BE154" i="13"/>
  <c r="T154" i="13"/>
  <c r="R154" i="13"/>
  <c r="P154" i="13"/>
  <c r="BI150" i="13"/>
  <c r="BH150" i="13"/>
  <c r="BG150" i="13"/>
  <c r="BE150" i="13"/>
  <c r="T150" i="13"/>
  <c r="R150" i="13"/>
  <c r="P150" i="13"/>
  <c r="BI146" i="13"/>
  <c r="BH146" i="13"/>
  <c r="BG146" i="13"/>
  <c r="BE146" i="13"/>
  <c r="T146" i="13"/>
  <c r="R146" i="13"/>
  <c r="P146" i="13"/>
  <c r="BI142" i="13"/>
  <c r="BH142" i="13"/>
  <c r="BG142" i="13"/>
  <c r="BE142" i="13"/>
  <c r="T142" i="13"/>
  <c r="R142" i="13"/>
  <c r="P142" i="13"/>
  <c r="BI138" i="13"/>
  <c r="BH138" i="13"/>
  <c r="BG138" i="13"/>
  <c r="BE138" i="13"/>
  <c r="T138" i="13"/>
  <c r="R138" i="13"/>
  <c r="P138" i="13"/>
  <c r="BI134" i="13"/>
  <c r="BH134" i="13"/>
  <c r="BG134" i="13"/>
  <c r="BE134" i="13"/>
  <c r="T134" i="13"/>
  <c r="R134" i="13"/>
  <c r="P134" i="13"/>
  <c r="BI129" i="13"/>
  <c r="BH129" i="13"/>
  <c r="BG129" i="13"/>
  <c r="BE129" i="13"/>
  <c r="T129" i="13"/>
  <c r="R129" i="13"/>
  <c r="P129" i="13"/>
  <c r="J123" i="13"/>
  <c r="J122" i="13"/>
  <c r="F122" i="13"/>
  <c r="F120" i="13"/>
  <c r="E118" i="13"/>
  <c r="J95" i="13"/>
  <c r="J94" i="13"/>
  <c r="F94" i="13"/>
  <c r="F92" i="13"/>
  <c r="E90" i="13"/>
  <c r="J22" i="13"/>
  <c r="E22" i="13"/>
  <c r="F123" i="13"/>
  <c r="J21" i="13"/>
  <c r="J16" i="13"/>
  <c r="J92" i="13" s="1"/>
  <c r="E7" i="13"/>
  <c r="E112" i="13" s="1"/>
  <c r="J41" i="12"/>
  <c r="J40" i="12"/>
  <c r="AY109" i="1"/>
  <c r="J39" i="12"/>
  <c r="AX109" i="1" s="1"/>
  <c r="BI212" i="12"/>
  <c r="BH212" i="12"/>
  <c r="BG212" i="12"/>
  <c r="BE212" i="12"/>
  <c r="T212" i="12"/>
  <c r="R212" i="12"/>
  <c r="P212" i="12"/>
  <c r="BI210" i="12"/>
  <c r="BH210" i="12"/>
  <c r="BG210" i="12"/>
  <c r="BE210" i="12"/>
  <c r="T210" i="12"/>
  <c r="R210" i="12"/>
  <c r="P210" i="12"/>
  <c r="BI207" i="12"/>
  <c r="BH207" i="12"/>
  <c r="BG207" i="12"/>
  <c r="BE207" i="12"/>
  <c r="T207" i="12"/>
  <c r="R207" i="12"/>
  <c r="P207" i="12"/>
  <c r="BI205" i="12"/>
  <c r="BH205" i="12"/>
  <c r="BG205" i="12"/>
  <c r="BE205" i="12"/>
  <c r="T205" i="12"/>
  <c r="R205" i="12"/>
  <c r="P205" i="12"/>
  <c r="BI203" i="12"/>
  <c r="BH203" i="12"/>
  <c r="BG203" i="12"/>
  <c r="BE203" i="12"/>
  <c r="T203" i="12"/>
  <c r="R203" i="12"/>
  <c r="P203" i="12"/>
  <c r="BI201" i="12"/>
  <c r="BH201" i="12"/>
  <c r="BG201" i="12"/>
  <c r="BE201" i="12"/>
  <c r="T201" i="12"/>
  <c r="R201" i="12"/>
  <c r="P201" i="12"/>
  <c r="BI197" i="12"/>
  <c r="BH197" i="12"/>
  <c r="BG197" i="12"/>
  <c r="BE197" i="12"/>
  <c r="T197" i="12"/>
  <c r="R197" i="12"/>
  <c r="P197" i="12"/>
  <c r="BI195" i="12"/>
  <c r="BH195" i="12"/>
  <c r="BG195" i="12"/>
  <c r="BE195" i="12"/>
  <c r="T195" i="12"/>
  <c r="R195" i="12"/>
  <c r="P195" i="12"/>
  <c r="BI191" i="12"/>
  <c r="BH191" i="12"/>
  <c r="BG191" i="12"/>
  <c r="BE191" i="12"/>
  <c r="T191" i="12"/>
  <c r="R191" i="12"/>
  <c r="P191" i="12"/>
  <c r="BI189" i="12"/>
  <c r="BH189" i="12"/>
  <c r="BG189" i="12"/>
  <c r="BE189" i="12"/>
  <c r="T189" i="12"/>
  <c r="R189" i="12"/>
  <c r="P189" i="12"/>
  <c r="BI187" i="12"/>
  <c r="BH187" i="12"/>
  <c r="BG187" i="12"/>
  <c r="BE187" i="12"/>
  <c r="T187" i="12"/>
  <c r="R187" i="12"/>
  <c r="P187" i="12"/>
  <c r="BI183" i="12"/>
  <c r="BH183" i="12"/>
  <c r="BG183" i="12"/>
  <c r="BE183" i="12"/>
  <c r="T183" i="12"/>
  <c r="R183" i="12"/>
  <c r="P183" i="12"/>
  <c r="BI179" i="12"/>
  <c r="BH179" i="12"/>
  <c r="BG179" i="12"/>
  <c r="BE179" i="12"/>
  <c r="T179" i="12"/>
  <c r="R179" i="12"/>
  <c r="P179" i="12"/>
  <c r="BI176" i="12"/>
  <c r="BH176" i="12"/>
  <c r="BG176" i="12"/>
  <c r="BE176" i="12"/>
  <c r="T176" i="12"/>
  <c r="R176" i="12"/>
  <c r="P176" i="12"/>
  <c r="BI174" i="12"/>
  <c r="BH174" i="12"/>
  <c r="BG174" i="12"/>
  <c r="BE174" i="12"/>
  <c r="T174" i="12"/>
  <c r="R174" i="12"/>
  <c r="P174" i="12"/>
  <c r="BI170" i="12"/>
  <c r="BH170" i="12"/>
  <c r="BG170" i="12"/>
  <c r="BE170" i="12"/>
  <c r="T170" i="12"/>
  <c r="R170" i="12"/>
  <c r="P170" i="12"/>
  <c r="BI166" i="12"/>
  <c r="BH166" i="12"/>
  <c r="BG166" i="12"/>
  <c r="BE166" i="12"/>
  <c r="T166" i="12"/>
  <c r="R166" i="12"/>
  <c r="P166" i="12"/>
  <c r="BI161" i="12"/>
  <c r="BH161" i="12"/>
  <c r="BG161" i="12"/>
  <c r="BE161" i="12"/>
  <c r="T161" i="12"/>
  <c r="R161" i="12"/>
  <c r="P161" i="12"/>
  <c r="BI157" i="12"/>
  <c r="BH157" i="12"/>
  <c r="BG157" i="12"/>
  <c r="BE157" i="12"/>
  <c r="T157" i="12"/>
  <c r="R157" i="12"/>
  <c r="P157" i="12"/>
  <c r="BI153" i="12"/>
  <c r="BH153" i="12"/>
  <c r="BG153" i="12"/>
  <c r="BE153" i="12"/>
  <c r="T153" i="12"/>
  <c r="R153" i="12"/>
  <c r="P153" i="12"/>
  <c r="BI149" i="12"/>
  <c r="BH149" i="12"/>
  <c r="BG149" i="12"/>
  <c r="BE149" i="12"/>
  <c r="T149" i="12"/>
  <c r="R149" i="12"/>
  <c r="P149" i="12"/>
  <c r="BI145" i="12"/>
  <c r="BH145" i="12"/>
  <c r="BG145" i="12"/>
  <c r="BE145" i="12"/>
  <c r="T145" i="12"/>
  <c r="R145" i="12"/>
  <c r="P145" i="12"/>
  <c r="BI143" i="12"/>
  <c r="BH143" i="12"/>
  <c r="BG143" i="12"/>
  <c r="BE143" i="12"/>
  <c r="T143" i="12"/>
  <c r="R143" i="12"/>
  <c r="P143" i="12"/>
  <c r="BI141" i="12"/>
  <c r="BH141" i="12"/>
  <c r="BG141" i="12"/>
  <c r="BE141" i="12"/>
  <c r="T141" i="12"/>
  <c r="R141" i="12"/>
  <c r="P141" i="12"/>
  <c r="BI137" i="12"/>
  <c r="BH137" i="12"/>
  <c r="BG137" i="12"/>
  <c r="BE137" i="12"/>
  <c r="T137" i="12"/>
  <c r="R137" i="12"/>
  <c r="P137" i="12"/>
  <c r="BI134" i="12"/>
  <c r="BH134" i="12"/>
  <c r="BG134" i="12"/>
  <c r="BE134" i="12"/>
  <c r="T134" i="12"/>
  <c r="R134" i="12"/>
  <c r="P134" i="12"/>
  <c r="BI130" i="12"/>
  <c r="BH130" i="12"/>
  <c r="BG130" i="12"/>
  <c r="BE130" i="12"/>
  <c r="T130" i="12"/>
  <c r="R130" i="12"/>
  <c r="P130" i="12"/>
  <c r="J124" i="12"/>
  <c r="J123" i="12"/>
  <c r="F123" i="12"/>
  <c r="F121" i="12"/>
  <c r="E119" i="12"/>
  <c r="J95" i="12"/>
  <c r="J94" i="12"/>
  <c r="F94" i="12"/>
  <c r="F92" i="12"/>
  <c r="E90" i="12"/>
  <c r="J22" i="12"/>
  <c r="E22" i="12"/>
  <c r="F95" i="12"/>
  <c r="J21" i="12"/>
  <c r="J16" i="12"/>
  <c r="J121" i="12" s="1"/>
  <c r="E7" i="12"/>
  <c r="E84" i="12" s="1"/>
  <c r="J39" i="11"/>
  <c r="J38" i="11"/>
  <c r="AY107" i="1"/>
  <c r="J37" i="11"/>
  <c r="AX107" i="1" s="1"/>
  <c r="BI170" i="11"/>
  <c r="BH170" i="11"/>
  <c r="BG170" i="11"/>
  <c r="BE170" i="11"/>
  <c r="T170" i="11"/>
  <c r="R170" i="11"/>
  <c r="P170" i="11"/>
  <c r="BI168" i="11"/>
  <c r="BH168" i="11"/>
  <c r="BG168" i="11"/>
  <c r="BE168" i="11"/>
  <c r="T168" i="11"/>
  <c r="R168" i="11"/>
  <c r="P168" i="11"/>
  <c r="BI164" i="11"/>
  <c r="BH164" i="11"/>
  <c r="BG164" i="11"/>
  <c r="BE164" i="11"/>
  <c r="T164" i="11"/>
  <c r="T163" i="11" s="1"/>
  <c r="R164" i="11"/>
  <c r="R163" i="11"/>
  <c r="P164" i="11"/>
  <c r="P163" i="11" s="1"/>
  <c r="BI161" i="11"/>
  <c r="BH161" i="11"/>
  <c r="BG161" i="11"/>
  <c r="BE161" i="11"/>
  <c r="T161" i="11"/>
  <c r="R161" i="11"/>
  <c r="P161" i="11"/>
  <c r="BI159" i="11"/>
  <c r="BH159" i="11"/>
  <c r="BG159" i="11"/>
  <c r="BE159" i="11"/>
  <c r="T159" i="11"/>
  <c r="R159" i="11"/>
  <c r="P159" i="11"/>
  <c r="BI157" i="11"/>
  <c r="BH157" i="11"/>
  <c r="BG157" i="11"/>
  <c r="BE157" i="11"/>
  <c r="T157" i="11"/>
  <c r="R157" i="11"/>
  <c r="P157" i="11"/>
  <c r="BI155" i="11"/>
  <c r="BH155" i="11"/>
  <c r="BG155" i="11"/>
  <c r="BE155" i="11"/>
  <c r="T155" i="11"/>
  <c r="R155" i="11"/>
  <c r="P155" i="11"/>
  <c r="BI153" i="11"/>
  <c r="BH153" i="11"/>
  <c r="BG153" i="11"/>
  <c r="BE153" i="11"/>
  <c r="T153" i="11"/>
  <c r="R153" i="11"/>
  <c r="P153" i="11"/>
  <c r="BI151" i="11"/>
  <c r="BH151" i="11"/>
  <c r="BG151" i="11"/>
  <c r="BE151" i="11"/>
  <c r="T151" i="11"/>
  <c r="R151" i="11"/>
  <c r="P151" i="11"/>
  <c r="BI149" i="11"/>
  <c r="BH149" i="11"/>
  <c r="BG149" i="11"/>
  <c r="BE149" i="11"/>
  <c r="T149" i="11"/>
  <c r="R149" i="11"/>
  <c r="P149" i="11"/>
  <c r="BI147" i="11"/>
  <c r="BH147" i="11"/>
  <c r="BG147" i="11"/>
  <c r="BE147" i="11"/>
  <c r="T147" i="11"/>
  <c r="R147" i="11"/>
  <c r="P147" i="11"/>
  <c r="BI145" i="11"/>
  <c r="BH145" i="11"/>
  <c r="BG145" i="11"/>
  <c r="BE145" i="11"/>
  <c r="T145" i="11"/>
  <c r="R145" i="11"/>
  <c r="P145" i="11"/>
  <c r="BI143" i="11"/>
  <c r="BH143" i="11"/>
  <c r="BG143" i="11"/>
  <c r="BE143" i="11"/>
  <c r="T143" i="11"/>
  <c r="R143" i="11"/>
  <c r="P143" i="11"/>
  <c r="BI141" i="11"/>
  <c r="BH141" i="11"/>
  <c r="BG141" i="11"/>
  <c r="BE141" i="11"/>
  <c r="T141" i="11"/>
  <c r="R141" i="11"/>
  <c r="P141" i="11"/>
  <c r="BI139" i="11"/>
  <c r="BH139" i="11"/>
  <c r="BG139" i="11"/>
  <c r="BE139" i="11"/>
  <c r="T139" i="11"/>
  <c r="R139" i="11"/>
  <c r="P139" i="11"/>
  <c r="BI137" i="11"/>
  <c r="BH137" i="11"/>
  <c r="BG137" i="11"/>
  <c r="BE137" i="11"/>
  <c r="T137" i="11"/>
  <c r="R137" i="11"/>
  <c r="P137" i="11"/>
  <c r="BI135" i="11"/>
  <c r="BH135" i="11"/>
  <c r="BG135" i="11"/>
  <c r="BE135" i="11"/>
  <c r="T135" i="11"/>
  <c r="R135" i="11"/>
  <c r="P135" i="11"/>
  <c r="BI133" i="11"/>
  <c r="BH133" i="11"/>
  <c r="BG133" i="11"/>
  <c r="BE133" i="11"/>
  <c r="T133" i="11"/>
  <c r="R133" i="11"/>
  <c r="P133" i="11"/>
  <c r="BI131" i="11"/>
  <c r="BH131" i="11"/>
  <c r="BG131" i="11"/>
  <c r="BE131" i="11"/>
  <c r="T131" i="11"/>
  <c r="R131" i="11"/>
  <c r="P131" i="11"/>
  <c r="BI128" i="11"/>
  <c r="BH128" i="11"/>
  <c r="BG128" i="11"/>
  <c r="BE128" i="11"/>
  <c r="T128" i="11"/>
  <c r="R128" i="11"/>
  <c r="P128" i="11"/>
  <c r="BI125" i="11"/>
  <c r="BH125" i="11"/>
  <c r="BG125" i="11"/>
  <c r="BE125" i="11"/>
  <c r="T125" i="11"/>
  <c r="R125" i="11"/>
  <c r="P125" i="11"/>
  <c r="J119" i="11"/>
  <c r="F119" i="11"/>
  <c r="F117" i="11"/>
  <c r="E115" i="11"/>
  <c r="J93" i="11"/>
  <c r="F93" i="11"/>
  <c r="F91" i="11"/>
  <c r="E89" i="11"/>
  <c r="J26" i="11"/>
  <c r="E26" i="11"/>
  <c r="J120" i="11" s="1"/>
  <c r="J25" i="11"/>
  <c r="J20" i="11"/>
  <c r="E20" i="11"/>
  <c r="F94" i="11" s="1"/>
  <c r="J19" i="11"/>
  <c r="J14" i="11"/>
  <c r="J117" i="11" s="1"/>
  <c r="E7" i="11"/>
  <c r="E111" i="11"/>
  <c r="J39" i="10"/>
  <c r="J38" i="10"/>
  <c r="AY106" i="1" s="1"/>
  <c r="J37" i="10"/>
  <c r="AX106" i="1" s="1"/>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0" i="10"/>
  <c r="BH200" i="10"/>
  <c r="BG200" i="10"/>
  <c r="BF200" i="10"/>
  <c r="T200" i="10"/>
  <c r="R200" i="10"/>
  <c r="P200"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4" i="10"/>
  <c r="BH174" i="10"/>
  <c r="BG174" i="10"/>
  <c r="BF174" i="10"/>
  <c r="T174" i="10"/>
  <c r="R174" i="10"/>
  <c r="P174" i="10"/>
  <c r="BI172" i="10"/>
  <c r="BH172" i="10"/>
  <c r="BG172" i="10"/>
  <c r="BF172" i="10"/>
  <c r="T172" i="10"/>
  <c r="R172" i="10"/>
  <c r="P172"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5" i="10"/>
  <c r="BH135" i="10"/>
  <c r="BG135" i="10"/>
  <c r="BF135" i="10"/>
  <c r="T135" i="10"/>
  <c r="R135" i="10"/>
  <c r="P135" i="10"/>
  <c r="BI133" i="10"/>
  <c r="BH133" i="10"/>
  <c r="BG133" i="10"/>
  <c r="BF133" i="10"/>
  <c r="T133" i="10"/>
  <c r="R133" i="10"/>
  <c r="P133" i="10"/>
  <c r="BI131" i="10"/>
  <c r="BH131" i="10"/>
  <c r="BG131" i="10"/>
  <c r="BF131" i="10"/>
  <c r="T131" i="10"/>
  <c r="R131" i="10"/>
  <c r="P131" i="10"/>
  <c r="BI129" i="10"/>
  <c r="BH129" i="10"/>
  <c r="BG129" i="10"/>
  <c r="BF129" i="10"/>
  <c r="T129" i="10"/>
  <c r="R129" i="10"/>
  <c r="P129" i="10"/>
  <c r="BI127" i="10"/>
  <c r="BH127" i="10"/>
  <c r="BG127" i="10"/>
  <c r="BF127" i="10"/>
  <c r="T127" i="10"/>
  <c r="R127" i="10"/>
  <c r="P127" i="10"/>
  <c r="J121" i="10"/>
  <c r="F121" i="10"/>
  <c r="F119" i="10"/>
  <c r="E117" i="10"/>
  <c r="J93" i="10"/>
  <c r="F93" i="10"/>
  <c r="F91" i="10"/>
  <c r="E89" i="10"/>
  <c r="J26" i="10"/>
  <c r="E26" i="10"/>
  <c r="J94" i="10" s="1"/>
  <c r="J25" i="10"/>
  <c r="J20" i="10"/>
  <c r="E20" i="10"/>
  <c r="F94" i="10" s="1"/>
  <c r="J19" i="10"/>
  <c r="J14" i="10"/>
  <c r="J91" i="10" s="1"/>
  <c r="E7" i="10"/>
  <c r="E113" i="10" s="1"/>
  <c r="J39" i="9"/>
  <c r="J38" i="9"/>
  <c r="AY105" i="1" s="1"/>
  <c r="J37" i="9"/>
  <c r="AX105" i="1"/>
  <c r="BI624" i="9"/>
  <c r="BH624" i="9"/>
  <c r="BG624" i="9"/>
  <c r="BE624" i="9"/>
  <c r="T624" i="9"/>
  <c r="R624" i="9"/>
  <c r="P624" i="9"/>
  <c r="BI618" i="9"/>
  <c r="BH618" i="9"/>
  <c r="BG618" i="9"/>
  <c r="BE618" i="9"/>
  <c r="T618" i="9"/>
  <c r="R618" i="9"/>
  <c r="P618" i="9"/>
  <c r="BI612" i="9"/>
  <c r="BH612" i="9"/>
  <c r="BG612" i="9"/>
  <c r="BE612" i="9"/>
  <c r="T612" i="9"/>
  <c r="R612" i="9"/>
  <c r="P612" i="9"/>
  <c r="BI609" i="9"/>
  <c r="BH609" i="9"/>
  <c r="BG609" i="9"/>
  <c r="BE609" i="9"/>
  <c r="T609" i="9"/>
  <c r="R609" i="9"/>
  <c r="P609" i="9"/>
  <c r="BI603" i="9"/>
  <c r="BH603" i="9"/>
  <c r="BG603" i="9"/>
  <c r="BE603" i="9"/>
  <c r="T603" i="9"/>
  <c r="R603" i="9"/>
  <c r="P603" i="9"/>
  <c r="BI600" i="9"/>
  <c r="BH600" i="9"/>
  <c r="BG600" i="9"/>
  <c r="BE600" i="9"/>
  <c r="T600" i="9"/>
  <c r="R600" i="9"/>
  <c r="P600" i="9"/>
  <c r="BI597" i="9"/>
  <c r="BH597" i="9"/>
  <c r="BG597" i="9"/>
  <c r="BE597" i="9"/>
  <c r="T597" i="9"/>
  <c r="R597" i="9"/>
  <c r="P597" i="9"/>
  <c r="BI594" i="9"/>
  <c r="BH594" i="9"/>
  <c r="BG594" i="9"/>
  <c r="BE594" i="9"/>
  <c r="T594" i="9"/>
  <c r="R594" i="9"/>
  <c r="P594" i="9"/>
  <c r="BI593" i="9"/>
  <c r="BH593" i="9"/>
  <c r="BG593" i="9"/>
  <c r="BE593" i="9"/>
  <c r="T593" i="9"/>
  <c r="R593" i="9"/>
  <c r="P593" i="9"/>
  <c r="BI590" i="9"/>
  <c r="BH590" i="9"/>
  <c r="BG590" i="9"/>
  <c r="BE590" i="9"/>
  <c r="T590" i="9"/>
  <c r="R590" i="9"/>
  <c r="P590" i="9"/>
  <c r="BI579" i="9"/>
  <c r="BH579" i="9"/>
  <c r="BG579" i="9"/>
  <c r="BE579" i="9"/>
  <c r="T579" i="9"/>
  <c r="R579" i="9"/>
  <c r="P579" i="9"/>
  <c r="BI577" i="9"/>
  <c r="BH577" i="9"/>
  <c r="BG577" i="9"/>
  <c r="BE577" i="9"/>
  <c r="T577" i="9"/>
  <c r="R577" i="9"/>
  <c r="P577" i="9"/>
  <c r="BI570" i="9"/>
  <c r="BH570" i="9"/>
  <c r="BG570" i="9"/>
  <c r="BE570" i="9"/>
  <c r="T570" i="9"/>
  <c r="R570" i="9"/>
  <c r="P570" i="9"/>
  <c r="BI568" i="9"/>
  <c r="BH568" i="9"/>
  <c r="BG568" i="9"/>
  <c r="BE568" i="9"/>
  <c r="T568" i="9"/>
  <c r="R568" i="9"/>
  <c r="P568" i="9"/>
  <c r="BI562" i="9"/>
  <c r="BH562" i="9"/>
  <c r="BG562" i="9"/>
  <c r="BE562" i="9"/>
  <c r="T562" i="9"/>
  <c r="R562" i="9"/>
  <c r="P562" i="9"/>
  <c r="BI556" i="9"/>
  <c r="BH556" i="9"/>
  <c r="BG556" i="9"/>
  <c r="BE556" i="9"/>
  <c r="T556" i="9"/>
  <c r="R556" i="9"/>
  <c r="P556" i="9"/>
  <c r="BI553" i="9"/>
  <c r="BH553" i="9"/>
  <c r="BG553" i="9"/>
  <c r="BE553" i="9"/>
  <c r="T553" i="9"/>
  <c r="R553" i="9"/>
  <c r="P553" i="9"/>
  <c r="BI549" i="9"/>
  <c r="BH549" i="9"/>
  <c r="BG549" i="9"/>
  <c r="BE549" i="9"/>
  <c r="T549" i="9"/>
  <c r="R549" i="9"/>
  <c r="P549" i="9"/>
  <c r="BI546" i="9"/>
  <c r="BH546" i="9"/>
  <c r="BG546" i="9"/>
  <c r="BE546" i="9"/>
  <c r="T546" i="9"/>
  <c r="R546" i="9"/>
  <c r="P546" i="9"/>
  <c r="BI543" i="9"/>
  <c r="BH543" i="9"/>
  <c r="BG543" i="9"/>
  <c r="BE543" i="9"/>
  <c r="T543" i="9"/>
  <c r="R543" i="9"/>
  <c r="P543" i="9"/>
  <c r="BI540" i="9"/>
  <c r="BH540" i="9"/>
  <c r="BG540" i="9"/>
  <c r="BE540" i="9"/>
  <c r="T540" i="9"/>
  <c r="R540" i="9"/>
  <c r="P540" i="9"/>
  <c r="BI537" i="9"/>
  <c r="BH537" i="9"/>
  <c r="BG537" i="9"/>
  <c r="BE537" i="9"/>
  <c r="T537" i="9"/>
  <c r="R537" i="9"/>
  <c r="P537" i="9"/>
  <c r="BI534" i="9"/>
  <c r="BH534" i="9"/>
  <c r="BG534" i="9"/>
  <c r="BE534" i="9"/>
  <c r="T534" i="9"/>
  <c r="R534" i="9"/>
  <c r="P534" i="9"/>
  <c r="BI528" i="9"/>
  <c r="BH528" i="9"/>
  <c r="BG528" i="9"/>
  <c r="BE528" i="9"/>
  <c r="T528" i="9"/>
  <c r="R528" i="9"/>
  <c r="P528" i="9"/>
  <c r="BI525" i="9"/>
  <c r="BH525" i="9"/>
  <c r="BG525" i="9"/>
  <c r="BE525" i="9"/>
  <c r="T525" i="9"/>
  <c r="R525" i="9"/>
  <c r="P525" i="9"/>
  <c r="BI523" i="9"/>
  <c r="BH523" i="9"/>
  <c r="BG523" i="9"/>
  <c r="BE523" i="9"/>
  <c r="T523" i="9"/>
  <c r="R523" i="9"/>
  <c r="P523" i="9"/>
  <c r="BI517" i="9"/>
  <c r="BH517" i="9"/>
  <c r="BG517" i="9"/>
  <c r="BE517" i="9"/>
  <c r="T517" i="9"/>
  <c r="R517" i="9"/>
  <c r="P517" i="9"/>
  <c r="BI515" i="9"/>
  <c r="BH515" i="9"/>
  <c r="BG515" i="9"/>
  <c r="BE515" i="9"/>
  <c r="T515" i="9"/>
  <c r="R515" i="9"/>
  <c r="P515" i="9"/>
  <c r="BI510" i="9"/>
  <c r="BH510" i="9"/>
  <c r="BG510" i="9"/>
  <c r="BE510" i="9"/>
  <c r="T510" i="9"/>
  <c r="R510" i="9"/>
  <c r="P510" i="9"/>
  <c r="BI504" i="9"/>
  <c r="BH504" i="9"/>
  <c r="BG504" i="9"/>
  <c r="BE504" i="9"/>
  <c r="T504" i="9"/>
  <c r="R504" i="9"/>
  <c r="P504" i="9"/>
  <c r="BI501" i="9"/>
  <c r="BH501" i="9"/>
  <c r="BG501" i="9"/>
  <c r="BE501" i="9"/>
  <c r="T501" i="9"/>
  <c r="R501" i="9"/>
  <c r="P501" i="9"/>
  <c r="BI499" i="9"/>
  <c r="BH499" i="9"/>
  <c r="BG499" i="9"/>
  <c r="BE499" i="9"/>
  <c r="T499" i="9"/>
  <c r="R499" i="9"/>
  <c r="P499" i="9"/>
  <c r="BI497" i="9"/>
  <c r="BH497" i="9"/>
  <c r="BG497" i="9"/>
  <c r="BE497" i="9"/>
  <c r="T497" i="9"/>
  <c r="R497" i="9"/>
  <c r="P497" i="9"/>
  <c r="BI495" i="9"/>
  <c r="BH495" i="9"/>
  <c r="BG495" i="9"/>
  <c r="BE495" i="9"/>
  <c r="T495" i="9"/>
  <c r="R495" i="9"/>
  <c r="P495" i="9"/>
  <c r="BI493" i="9"/>
  <c r="BH493" i="9"/>
  <c r="BG493" i="9"/>
  <c r="BE493" i="9"/>
  <c r="T493" i="9"/>
  <c r="R493" i="9"/>
  <c r="P493" i="9"/>
  <c r="BI491" i="9"/>
  <c r="BH491" i="9"/>
  <c r="BG491" i="9"/>
  <c r="BE491" i="9"/>
  <c r="T491" i="9"/>
  <c r="R491" i="9"/>
  <c r="P491" i="9"/>
  <c r="BI489" i="9"/>
  <c r="BH489" i="9"/>
  <c r="BG489" i="9"/>
  <c r="BE489" i="9"/>
  <c r="T489" i="9"/>
  <c r="R489" i="9"/>
  <c r="P489" i="9"/>
  <c r="BI487" i="9"/>
  <c r="BH487" i="9"/>
  <c r="BG487" i="9"/>
  <c r="BE487" i="9"/>
  <c r="T487" i="9"/>
  <c r="R487" i="9"/>
  <c r="P487" i="9"/>
  <c r="BI485" i="9"/>
  <c r="BH485" i="9"/>
  <c r="BG485" i="9"/>
  <c r="BE485" i="9"/>
  <c r="T485" i="9"/>
  <c r="R485" i="9"/>
  <c r="P485" i="9"/>
  <c r="BI483" i="9"/>
  <c r="BH483" i="9"/>
  <c r="BG483" i="9"/>
  <c r="BE483" i="9"/>
  <c r="T483" i="9"/>
  <c r="R483" i="9"/>
  <c r="P483" i="9"/>
  <c r="BI481" i="9"/>
  <c r="BH481" i="9"/>
  <c r="BG481" i="9"/>
  <c r="BE481" i="9"/>
  <c r="T481" i="9"/>
  <c r="R481" i="9"/>
  <c r="P481" i="9"/>
  <c r="BI478" i="9"/>
  <c r="BH478" i="9"/>
  <c r="BG478" i="9"/>
  <c r="BE478" i="9"/>
  <c r="T478" i="9"/>
  <c r="R478" i="9"/>
  <c r="P478" i="9"/>
  <c r="BI475" i="9"/>
  <c r="BH475" i="9"/>
  <c r="BG475" i="9"/>
  <c r="BE475" i="9"/>
  <c r="T475" i="9"/>
  <c r="R475" i="9"/>
  <c r="P475" i="9"/>
  <c r="BI472" i="9"/>
  <c r="BH472" i="9"/>
  <c r="BG472" i="9"/>
  <c r="BE472" i="9"/>
  <c r="T472" i="9"/>
  <c r="R472" i="9"/>
  <c r="P472" i="9"/>
  <c r="BI471" i="9"/>
  <c r="BH471" i="9"/>
  <c r="BG471" i="9"/>
  <c r="BE471" i="9"/>
  <c r="T471" i="9"/>
  <c r="R471" i="9"/>
  <c r="P471" i="9"/>
  <c r="BI469" i="9"/>
  <c r="BH469" i="9"/>
  <c r="BG469" i="9"/>
  <c r="BE469" i="9"/>
  <c r="T469" i="9"/>
  <c r="R469" i="9"/>
  <c r="P469" i="9"/>
  <c r="BI467" i="9"/>
  <c r="BH467" i="9"/>
  <c r="BG467" i="9"/>
  <c r="BE467" i="9"/>
  <c r="T467" i="9"/>
  <c r="R467" i="9"/>
  <c r="P467" i="9"/>
  <c r="BI465" i="9"/>
  <c r="BH465" i="9"/>
  <c r="BG465" i="9"/>
  <c r="BE465" i="9"/>
  <c r="T465" i="9"/>
  <c r="R465" i="9"/>
  <c r="P465" i="9"/>
  <c r="BI462" i="9"/>
  <c r="BH462" i="9"/>
  <c r="BG462" i="9"/>
  <c r="BE462" i="9"/>
  <c r="T462" i="9"/>
  <c r="R462" i="9"/>
  <c r="P462" i="9"/>
  <c r="BI457" i="9"/>
  <c r="BH457" i="9"/>
  <c r="BG457" i="9"/>
  <c r="BE457" i="9"/>
  <c r="T457" i="9"/>
  <c r="R457" i="9"/>
  <c r="P457" i="9"/>
  <c r="BI452" i="9"/>
  <c r="BH452" i="9"/>
  <c r="BG452" i="9"/>
  <c r="BE452" i="9"/>
  <c r="T452" i="9"/>
  <c r="R452" i="9"/>
  <c r="P452" i="9"/>
  <c r="BI449" i="9"/>
  <c r="BH449" i="9"/>
  <c r="BG449" i="9"/>
  <c r="BE449" i="9"/>
  <c r="T449" i="9"/>
  <c r="R449" i="9"/>
  <c r="P449" i="9"/>
  <c r="BI443" i="9"/>
  <c r="BH443" i="9"/>
  <c r="BG443" i="9"/>
  <c r="BE443" i="9"/>
  <c r="T443" i="9"/>
  <c r="R443" i="9"/>
  <c r="P443" i="9"/>
  <c r="BI441" i="9"/>
  <c r="BH441" i="9"/>
  <c r="BG441" i="9"/>
  <c r="BE441" i="9"/>
  <c r="T441" i="9"/>
  <c r="R441" i="9"/>
  <c r="P441" i="9"/>
  <c r="BI439" i="9"/>
  <c r="BH439" i="9"/>
  <c r="BG439" i="9"/>
  <c r="BE439" i="9"/>
  <c r="T439" i="9"/>
  <c r="R439" i="9"/>
  <c r="P439" i="9"/>
  <c r="BI433" i="9"/>
  <c r="BH433" i="9"/>
  <c r="BG433" i="9"/>
  <c r="BE433" i="9"/>
  <c r="T433" i="9"/>
  <c r="R433" i="9"/>
  <c r="P433" i="9"/>
  <c r="BI428" i="9"/>
  <c r="BH428" i="9"/>
  <c r="BG428" i="9"/>
  <c r="BE428" i="9"/>
  <c r="T428" i="9"/>
  <c r="R428" i="9"/>
  <c r="P428" i="9"/>
  <c r="BI423" i="9"/>
  <c r="BH423" i="9"/>
  <c r="BG423" i="9"/>
  <c r="BE423" i="9"/>
  <c r="T423" i="9"/>
  <c r="R423" i="9"/>
  <c r="P423" i="9"/>
  <c r="BI417" i="9"/>
  <c r="BH417" i="9"/>
  <c r="BG417" i="9"/>
  <c r="BE417" i="9"/>
  <c r="T417" i="9"/>
  <c r="R417" i="9"/>
  <c r="P417" i="9"/>
  <c r="BI410" i="9"/>
  <c r="BH410" i="9"/>
  <c r="BG410" i="9"/>
  <c r="BE410" i="9"/>
  <c r="T410" i="9"/>
  <c r="R410" i="9"/>
  <c r="P410" i="9"/>
  <c r="BI407" i="9"/>
  <c r="BH407" i="9"/>
  <c r="BG407" i="9"/>
  <c r="BE407" i="9"/>
  <c r="T407" i="9"/>
  <c r="R407" i="9"/>
  <c r="P407" i="9"/>
  <c r="BI403" i="9"/>
  <c r="BH403" i="9"/>
  <c r="BG403" i="9"/>
  <c r="BE403" i="9"/>
  <c r="T403" i="9"/>
  <c r="R403" i="9"/>
  <c r="P403" i="9"/>
  <c r="BI400" i="9"/>
  <c r="BH400" i="9"/>
  <c r="BG400" i="9"/>
  <c r="BE400" i="9"/>
  <c r="T400" i="9"/>
  <c r="R400" i="9"/>
  <c r="P400" i="9"/>
  <c r="BI394" i="9"/>
  <c r="BH394" i="9"/>
  <c r="BG394" i="9"/>
  <c r="BE394" i="9"/>
  <c r="T394" i="9"/>
  <c r="R394" i="9"/>
  <c r="P394" i="9"/>
  <c r="BI391" i="9"/>
  <c r="BH391" i="9"/>
  <c r="BG391" i="9"/>
  <c r="BE391" i="9"/>
  <c r="T391" i="9"/>
  <c r="R391" i="9"/>
  <c r="P391" i="9"/>
  <c r="BI387" i="9"/>
  <c r="BH387" i="9"/>
  <c r="BG387" i="9"/>
  <c r="BE387" i="9"/>
  <c r="T387" i="9"/>
  <c r="R387" i="9"/>
  <c r="P387" i="9"/>
  <c r="BI385" i="9"/>
  <c r="BH385" i="9"/>
  <c r="BG385" i="9"/>
  <c r="BE385" i="9"/>
  <c r="T385" i="9"/>
  <c r="R385" i="9"/>
  <c r="P385" i="9"/>
  <c r="BI378" i="9"/>
  <c r="BH378" i="9"/>
  <c r="BG378" i="9"/>
  <c r="BE378" i="9"/>
  <c r="T378" i="9"/>
  <c r="R378" i="9"/>
  <c r="P378" i="9"/>
  <c r="BI371" i="9"/>
  <c r="BH371" i="9"/>
  <c r="BG371" i="9"/>
  <c r="BE371" i="9"/>
  <c r="T371" i="9"/>
  <c r="R371" i="9"/>
  <c r="P371" i="9"/>
  <c r="BI366" i="9"/>
  <c r="BH366" i="9"/>
  <c r="BG366" i="9"/>
  <c r="BE366" i="9"/>
  <c r="T366" i="9"/>
  <c r="R366" i="9"/>
  <c r="P366" i="9"/>
  <c r="BI363" i="9"/>
  <c r="BH363" i="9"/>
  <c r="BG363" i="9"/>
  <c r="BE363" i="9"/>
  <c r="T363" i="9"/>
  <c r="R363" i="9"/>
  <c r="P363" i="9"/>
  <c r="BI353" i="9"/>
  <c r="BH353" i="9"/>
  <c r="BG353" i="9"/>
  <c r="BE353" i="9"/>
  <c r="T353" i="9"/>
  <c r="R353" i="9"/>
  <c r="P353" i="9"/>
  <c r="BI343" i="9"/>
  <c r="BH343" i="9"/>
  <c r="BG343" i="9"/>
  <c r="BE343" i="9"/>
  <c r="T343" i="9"/>
  <c r="R343" i="9"/>
  <c r="P343" i="9"/>
  <c r="BI340" i="9"/>
  <c r="BH340" i="9"/>
  <c r="BG340" i="9"/>
  <c r="BE340" i="9"/>
  <c r="T340" i="9"/>
  <c r="R340" i="9"/>
  <c r="P340" i="9"/>
  <c r="BI337" i="9"/>
  <c r="BH337" i="9"/>
  <c r="BG337" i="9"/>
  <c r="BE337" i="9"/>
  <c r="T337" i="9"/>
  <c r="R337" i="9"/>
  <c r="P337" i="9"/>
  <c r="BI332" i="9"/>
  <c r="BH332" i="9"/>
  <c r="BG332" i="9"/>
  <c r="BE332" i="9"/>
  <c r="T332" i="9"/>
  <c r="R332" i="9"/>
  <c r="P332" i="9"/>
  <c r="BI327" i="9"/>
  <c r="BH327" i="9"/>
  <c r="BG327" i="9"/>
  <c r="BE327" i="9"/>
  <c r="T327" i="9"/>
  <c r="R327" i="9"/>
  <c r="P327" i="9"/>
  <c r="BI322" i="9"/>
  <c r="BH322" i="9"/>
  <c r="BG322" i="9"/>
  <c r="BE322" i="9"/>
  <c r="T322" i="9"/>
  <c r="R322" i="9"/>
  <c r="P322" i="9"/>
  <c r="BI317" i="9"/>
  <c r="BH317" i="9"/>
  <c r="BG317" i="9"/>
  <c r="BE317" i="9"/>
  <c r="T317" i="9"/>
  <c r="R317" i="9"/>
  <c r="P317" i="9"/>
  <c r="BI308" i="9"/>
  <c r="BH308" i="9"/>
  <c r="BG308" i="9"/>
  <c r="BE308" i="9"/>
  <c r="T308" i="9"/>
  <c r="R308" i="9"/>
  <c r="P308" i="9"/>
  <c r="BI299" i="9"/>
  <c r="BH299" i="9"/>
  <c r="BG299" i="9"/>
  <c r="BE299" i="9"/>
  <c r="T299" i="9"/>
  <c r="R299" i="9"/>
  <c r="P299" i="9"/>
  <c r="BI295" i="9"/>
  <c r="BH295" i="9"/>
  <c r="BG295" i="9"/>
  <c r="BE295" i="9"/>
  <c r="T295" i="9"/>
  <c r="R295" i="9"/>
  <c r="P295" i="9"/>
  <c r="BI289" i="9"/>
  <c r="BH289" i="9"/>
  <c r="BG289" i="9"/>
  <c r="BE289" i="9"/>
  <c r="T289" i="9"/>
  <c r="R289" i="9"/>
  <c r="P289" i="9"/>
  <c r="BI283" i="9"/>
  <c r="BH283" i="9"/>
  <c r="BG283" i="9"/>
  <c r="BE283" i="9"/>
  <c r="T283" i="9"/>
  <c r="R283" i="9"/>
  <c r="P283" i="9"/>
  <c r="BI280" i="9"/>
  <c r="BH280" i="9"/>
  <c r="BG280" i="9"/>
  <c r="BE280" i="9"/>
  <c r="T280" i="9"/>
  <c r="R280" i="9"/>
  <c r="P280" i="9"/>
  <c r="BI278" i="9"/>
  <c r="BH278" i="9"/>
  <c r="BG278" i="9"/>
  <c r="BE278" i="9"/>
  <c r="T278" i="9"/>
  <c r="R278" i="9"/>
  <c r="P278" i="9"/>
  <c r="BI272" i="9"/>
  <c r="BH272" i="9"/>
  <c r="BG272" i="9"/>
  <c r="BE272" i="9"/>
  <c r="T272" i="9"/>
  <c r="R272" i="9"/>
  <c r="P272" i="9"/>
  <c r="BI267" i="9"/>
  <c r="BH267" i="9"/>
  <c r="BG267" i="9"/>
  <c r="BE267" i="9"/>
  <c r="T267" i="9"/>
  <c r="R267" i="9"/>
  <c r="P267" i="9"/>
  <c r="BI262" i="9"/>
  <c r="BH262" i="9"/>
  <c r="BG262" i="9"/>
  <c r="BE262" i="9"/>
  <c r="T262" i="9"/>
  <c r="R262" i="9"/>
  <c r="P262" i="9"/>
  <c r="BI257" i="9"/>
  <c r="BH257" i="9"/>
  <c r="BG257" i="9"/>
  <c r="BE257" i="9"/>
  <c r="T257" i="9"/>
  <c r="R257" i="9"/>
  <c r="P257" i="9"/>
  <c r="BI255" i="9"/>
  <c r="BH255" i="9"/>
  <c r="BG255" i="9"/>
  <c r="BE255" i="9"/>
  <c r="T255" i="9"/>
  <c r="R255" i="9"/>
  <c r="P255" i="9"/>
  <c r="BI249" i="9"/>
  <c r="BH249" i="9"/>
  <c r="BG249" i="9"/>
  <c r="BE249" i="9"/>
  <c r="T249" i="9"/>
  <c r="R249" i="9"/>
  <c r="P249" i="9"/>
  <c r="BI246" i="9"/>
  <c r="BH246" i="9"/>
  <c r="BG246" i="9"/>
  <c r="BE246" i="9"/>
  <c r="T246" i="9"/>
  <c r="R246" i="9"/>
  <c r="P246" i="9"/>
  <c r="BI244" i="9"/>
  <c r="BH244" i="9"/>
  <c r="BG244" i="9"/>
  <c r="BE244" i="9"/>
  <c r="T244" i="9"/>
  <c r="R244" i="9"/>
  <c r="P244" i="9"/>
  <c r="BI241" i="9"/>
  <c r="BH241" i="9"/>
  <c r="BG241" i="9"/>
  <c r="BE241" i="9"/>
  <c r="T241" i="9"/>
  <c r="R241" i="9"/>
  <c r="P241" i="9"/>
  <c r="BI239" i="9"/>
  <c r="BH239" i="9"/>
  <c r="BG239" i="9"/>
  <c r="BE239" i="9"/>
  <c r="T239" i="9"/>
  <c r="R239" i="9"/>
  <c r="P239" i="9"/>
  <c r="BI235" i="9"/>
  <c r="BH235" i="9"/>
  <c r="BG235" i="9"/>
  <c r="BE235" i="9"/>
  <c r="T235" i="9"/>
  <c r="R235" i="9"/>
  <c r="P235" i="9"/>
  <c r="BI229" i="9"/>
  <c r="BH229" i="9"/>
  <c r="BG229" i="9"/>
  <c r="BE229" i="9"/>
  <c r="T229" i="9"/>
  <c r="R229" i="9"/>
  <c r="P229" i="9"/>
  <c r="BI228" i="9"/>
  <c r="BH228" i="9"/>
  <c r="BG228" i="9"/>
  <c r="BE228" i="9"/>
  <c r="T228" i="9"/>
  <c r="R228" i="9"/>
  <c r="P228" i="9"/>
  <c r="BI222" i="9"/>
  <c r="BH222" i="9"/>
  <c r="BG222" i="9"/>
  <c r="BE222" i="9"/>
  <c r="T222" i="9"/>
  <c r="R222" i="9"/>
  <c r="P222" i="9"/>
  <c r="BI216" i="9"/>
  <c r="BH216" i="9"/>
  <c r="BG216" i="9"/>
  <c r="BE216" i="9"/>
  <c r="T216" i="9"/>
  <c r="R216" i="9"/>
  <c r="P216" i="9"/>
  <c r="BI212" i="9"/>
  <c r="BH212" i="9"/>
  <c r="BG212" i="9"/>
  <c r="BE212" i="9"/>
  <c r="T212" i="9"/>
  <c r="T211" i="9" s="1"/>
  <c r="R212" i="9"/>
  <c r="R211" i="9"/>
  <c r="P212" i="9"/>
  <c r="P211" i="9"/>
  <c r="BI209" i="9"/>
  <c r="BH209" i="9"/>
  <c r="BG209" i="9"/>
  <c r="BE209" i="9"/>
  <c r="T209" i="9"/>
  <c r="R209" i="9"/>
  <c r="P209" i="9"/>
  <c r="BI208" i="9"/>
  <c r="BH208" i="9"/>
  <c r="BG208" i="9"/>
  <c r="BE208" i="9"/>
  <c r="T208" i="9"/>
  <c r="R208" i="9"/>
  <c r="P208" i="9"/>
  <c r="BI206" i="9"/>
  <c r="BH206" i="9"/>
  <c r="BG206" i="9"/>
  <c r="BE206" i="9"/>
  <c r="T206" i="9"/>
  <c r="R206" i="9"/>
  <c r="P206" i="9"/>
  <c r="BI203" i="9"/>
  <c r="BH203" i="9"/>
  <c r="BG203" i="9"/>
  <c r="BE203" i="9"/>
  <c r="T203" i="9"/>
  <c r="R203" i="9"/>
  <c r="P203" i="9"/>
  <c r="BI201" i="9"/>
  <c r="BH201" i="9"/>
  <c r="BG201" i="9"/>
  <c r="BE201" i="9"/>
  <c r="T201" i="9"/>
  <c r="R201" i="9"/>
  <c r="P201" i="9"/>
  <c r="BI199" i="9"/>
  <c r="BH199" i="9"/>
  <c r="BG199" i="9"/>
  <c r="BE199" i="9"/>
  <c r="T199" i="9"/>
  <c r="R199" i="9"/>
  <c r="P199" i="9"/>
  <c r="BI196" i="9"/>
  <c r="BH196" i="9"/>
  <c r="BG196" i="9"/>
  <c r="BE196" i="9"/>
  <c r="T196" i="9"/>
  <c r="R196" i="9"/>
  <c r="P196" i="9"/>
  <c r="BI190" i="9"/>
  <c r="BH190" i="9"/>
  <c r="BG190" i="9"/>
  <c r="BE190" i="9"/>
  <c r="T190" i="9"/>
  <c r="R190" i="9"/>
  <c r="P190" i="9"/>
  <c r="BI184" i="9"/>
  <c r="BH184" i="9"/>
  <c r="BG184" i="9"/>
  <c r="BE184" i="9"/>
  <c r="T184" i="9"/>
  <c r="R184" i="9"/>
  <c r="P184" i="9"/>
  <c r="BI177" i="9"/>
  <c r="BH177" i="9"/>
  <c r="BG177" i="9"/>
  <c r="BE177" i="9"/>
  <c r="T177" i="9"/>
  <c r="R177" i="9"/>
  <c r="P177" i="9"/>
  <c r="BI171" i="9"/>
  <c r="BH171" i="9"/>
  <c r="BG171" i="9"/>
  <c r="BE171" i="9"/>
  <c r="T171" i="9"/>
  <c r="R171" i="9"/>
  <c r="P171" i="9"/>
  <c r="BI164" i="9"/>
  <c r="BH164" i="9"/>
  <c r="BG164" i="9"/>
  <c r="BE164" i="9"/>
  <c r="T164" i="9"/>
  <c r="R164" i="9"/>
  <c r="P164" i="9"/>
  <c r="BI162" i="9"/>
  <c r="BH162" i="9"/>
  <c r="BG162" i="9"/>
  <c r="BE162" i="9"/>
  <c r="T162" i="9"/>
  <c r="R162" i="9"/>
  <c r="P162" i="9"/>
  <c r="BI160" i="9"/>
  <c r="BH160" i="9"/>
  <c r="BG160" i="9"/>
  <c r="BE160" i="9"/>
  <c r="T160" i="9"/>
  <c r="R160" i="9"/>
  <c r="P160" i="9"/>
  <c r="BI157" i="9"/>
  <c r="BH157" i="9"/>
  <c r="BG157" i="9"/>
  <c r="BE157" i="9"/>
  <c r="T157" i="9"/>
  <c r="R157" i="9"/>
  <c r="P157" i="9"/>
  <c r="BI150" i="9"/>
  <c r="BH150" i="9"/>
  <c r="BG150" i="9"/>
  <c r="BE150" i="9"/>
  <c r="T150" i="9"/>
  <c r="R150" i="9"/>
  <c r="P150" i="9"/>
  <c r="BI143" i="9"/>
  <c r="BH143" i="9"/>
  <c r="BG143" i="9"/>
  <c r="BE143" i="9"/>
  <c r="T143" i="9"/>
  <c r="R143" i="9"/>
  <c r="P143" i="9"/>
  <c r="BI139" i="9"/>
  <c r="BH139" i="9"/>
  <c r="BG139" i="9"/>
  <c r="BE139" i="9"/>
  <c r="T139" i="9"/>
  <c r="R139" i="9"/>
  <c r="P139" i="9"/>
  <c r="J132" i="9"/>
  <c r="F132" i="9"/>
  <c r="F130" i="9"/>
  <c r="E128" i="9"/>
  <c r="J93" i="9"/>
  <c r="F93" i="9"/>
  <c r="F91" i="9"/>
  <c r="E89" i="9"/>
  <c r="J26" i="9"/>
  <c r="E26" i="9"/>
  <c r="J133" i="9" s="1"/>
  <c r="J25" i="9"/>
  <c r="J20" i="9"/>
  <c r="E20" i="9"/>
  <c r="F94" i="9" s="1"/>
  <c r="J19" i="9"/>
  <c r="J14" i="9"/>
  <c r="J91" i="9"/>
  <c r="E7" i="9"/>
  <c r="E124" i="9" s="1"/>
  <c r="J39" i="8"/>
  <c r="J38" i="8"/>
  <c r="AY103" i="1"/>
  <c r="J37" i="8"/>
  <c r="AX103" i="1"/>
  <c r="BI146" i="8"/>
  <c r="BH146" i="8"/>
  <c r="BG146" i="8"/>
  <c r="BF146" i="8"/>
  <c r="T146" i="8"/>
  <c r="T145" i="8"/>
  <c r="R146" i="8"/>
  <c r="R145" i="8"/>
  <c r="P146" i="8"/>
  <c r="P145" i="8" s="1"/>
  <c r="BI144" i="8"/>
  <c r="BH144" i="8"/>
  <c r="BG144" i="8"/>
  <c r="BF144" i="8"/>
  <c r="T144" i="8"/>
  <c r="T143" i="8"/>
  <c r="R144" i="8"/>
  <c r="R143" i="8" s="1"/>
  <c r="P144" i="8"/>
  <c r="P143" i="8"/>
  <c r="BI140" i="8"/>
  <c r="BH140" i="8"/>
  <c r="BG140" i="8"/>
  <c r="BF140" i="8"/>
  <c r="T140" i="8"/>
  <c r="T139" i="8" s="1"/>
  <c r="R140" i="8"/>
  <c r="R139" i="8"/>
  <c r="P140" i="8"/>
  <c r="P139" i="8" s="1"/>
  <c r="BI135" i="8"/>
  <c r="BH135" i="8"/>
  <c r="BG135" i="8"/>
  <c r="BF135" i="8"/>
  <c r="T135" i="8"/>
  <c r="R135" i="8"/>
  <c r="P135" i="8"/>
  <c r="BI134" i="8"/>
  <c r="BH134" i="8"/>
  <c r="BG134" i="8"/>
  <c r="BF134" i="8"/>
  <c r="T134" i="8"/>
  <c r="R134" i="8"/>
  <c r="P134" i="8"/>
  <c r="BI129" i="8"/>
  <c r="BH129" i="8"/>
  <c r="BG129" i="8"/>
  <c r="BF129" i="8"/>
  <c r="T129" i="8"/>
  <c r="T128" i="8" s="1"/>
  <c r="R129" i="8"/>
  <c r="R128" i="8"/>
  <c r="P129" i="8"/>
  <c r="P128" i="8"/>
  <c r="J122" i="8"/>
  <c r="F122" i="8"/>
  <c r="F120" i="8"/>
  <c r="E118" i="8"/>
  <c r="J93" i="8"/>
  <c r="F93" i="8"/>
  <c r="F91" i="8"/>
  <c r="E89" i="8"/>
  <c r="J26" i="8"/>
  <c r="E26" i="8"/>
  <c r="J123" i="8"/>
  <c r="J25" i="8"/>
  <c r="J20" i="8"/>
  <c r="E20" i="8"/>
  <c r="F94" i="8" s="1"/>
  <c r="J19" i="8"/>
  <c r="J14" i="8"/>
  <c r="J120" i="8"/>
  <c r="E7" i="8"/>
  <c r="E114" i="8" s="1"/>
  <c r="J39" i="7"/>
  <c r="J38" i="7"/>
  <c r="AY102" i="1" s="1"/>
  <c r="J37" i="7"/>
  <c r="AX102" i="1"/>
  <c r="BI301" i="7"/>
  <c r="BH301" i="7"/>
  <c r="BG301" i="7"/>
  <c r="BF301" i="7"/>
  <c r="T301" i="7"/>
  <c r="R301" i="7"/>
  <c r="P301" i="7"/>
  <c r="BI299" i="7"/>
  <c r="BH299" i="7"/>
  <c r="BG299" i="7"/>
  <c r="BF299" i="7"/>
  <c r="T299" i="7"/>
  <c r="R299" i="7"/>
  <c r="P299" i="7"/>
  <c r="BI297" i="7"/>
  <c r="BH297" i="7"/>
  <c r="BG297" i="7"/>
  <c r="BF297" i="7"/>
  <c r="T297" i="7"/>
  <c r="R297" i="7"/>
  <c r="P297" i="7"/>
  <c r="BI295" i="7"/>
  <c r="BH295" i="7"/>
  <c r="BG295" i="7"/>
  <c r="BF295" i="7"/>
  <c r="T295" i="7"/>
  <c r="R295" i="7"/>
  <c r="P295" i="7"/>
  <c r="BI293" i="7"/>
  <c r="BH293" i="7"/>
  <c r="BG293" i="7"/>
  <c r="BF293" i="7"/>
  <c r="T293" i="7"/>
  <c r="R293" i="7"/>
  <c r="P293" i="7"/>
  <c r="BI291" i="7"/>
  <c r="BH291" i="7"/>
  <c r="BG291" i="7"/>
  <c r="BF291" i="7"/>
  <c r="T291" i="7"/>
  <c r="R291" i="7"/>
  <c r="P291" i="7"/>
  <c r="BI289" i="7"/>
  <c r="BH289" i="7"/>
  <c r="BG289" i="7"/>
  <c r="BF289" i="7"/>
  <c r="T289" i="7"/>
  <c r="R289" i="7"/>
  <c r="P289" i="7"/>
  <c r="BI287" i="7"/>
  <c r="BH287" i="7"/>
  <c r="BG287" i="7"/>
  <c r="BF287" i="7"/>
  <c r="T287" i="7"/>
  <c r="R287" i="7"/>
  <c r="P287" i="7"/>
  <c r="BI285" i="7"/>
  <c r="BH285" i="7"/>
  <c r="BG285" i="7"/>
  <c r="BF285" i="7"/>
  <c r="T285" i="7"/>
  <c r="R285" i="7"/>
  <c r="P285" i="7"/>
  <c r="BI283" i="7"/>
  <c r="BH283" i="7"/>
  <c r="BG283" i="7"/>
  <c r="BF283" i="7"/>
  <c r="T283" i="7"/>
  <c r="R283" i="7"/>
  <c r="P283" i="7"/>
  <c r="BI281" i="7"/>
  <c r="BH281" i="7"/>
  <c r="BG281" i="7"/>
  <c r="BF281" i="7"/>
  <c r="T281" i="7"/>
  <c r="R281" i="7"/>
  <c r="P281" i="7"/>
  <c r="BI279" i="7"/>
  <c r="BH279" i="7"/>
  <c r="BG279" i="7"/>
  <c r="BF279" i="7"/>
  <c r="T279" i="7"/>
  <c r="R279" i="7"/>
  <c r="P279" i="7"/>
  <c r="BI277" i="7"/>
  <c r="BH277" i="7"/>
  <c r="BG277" i="7"/>
  <c r="BF277" i="7"/>
  <c r="T277" i="7"/>
  <c r="R277" i="7"/>
  <c r="P277" i="7"/>
  <c r="BI275" i="7"/>
  <c r="BH275" i="7"/>
  <c r="BG275" i="7"/>
  <c r="BF275" i="7"/>
  <c r="T275" i="7"/>
  <c r="R275" i="7"/>
  <c r="P275" i="7"/>
  <c r="BI273" i="7"/>
  <c r="BH273" i="7"/>
  <c r="BG273" i="7"/>
  <c r="BF273" i="7"/>
  <c r="T273" i="7"/>
  <c r="R273" i="7"/>
  <c r="P273" i="7"/>
  <c r="BI271" i="7"/>
  <c r="BH271" i="7"/>
  <c r="BG271" i="7"/>
  <c r="BF271" i="7"/>
  <c r="T271" i="7"/>
  <c r="R271" i="7"/>
  <c r="P271" i="7"/>
  <c r="BI269" i="7"/>
  <c r="BH269" i="7"/>
  <c r="BG269" i="7"/>
  <c r="BF269" i="7"/>
  <c r="T269" i="7"/>
  <c r="R269" i="7"/>
  <c r="P269" i="7"/>
  <c r="BI267" i="7"/>
  <c r="BH267" i="7"/>
  <c r="BG267" i="7"/>
  <c r="BF267" i="7"/>
  <c r="T267" i="7"/>
  <c r="R267" i="7"/>
  <c r="P267" i="7"/>
  <c r="BI265" i="7"/>
  <c r="BH265" i="7"/>
  <c r="BG265" i="7"/>
  <c r="BF265" i="7"/>
  <c r="T265" i="7"/>
  <c r="R265" i="7"/>
  <c r="P265" i="7"/>
  <c r="BI263" i="7"/>
  <c r="BH263" i="7"/>
  <c r="BG263" i="7"/>
  <c r="BF263" i="7"/>
  <c r="T263" i="7"/>
  <c r="R263" i="7"/>
  <c r="P263" i="7"/>
  <c r="BI261" i="7"/>
  <c r="BH261" i="7"/>
  <c r="BG261" i="7"/>
  <c r="BF261" i="7"/>
  <c r="T261" i="7"/>
  <c r="R261" i="7"/>
  <c r="P261" i="7"/>
  <c r="BI259" i="7"/>
  <c r="BH259" i="7"/>
  <c r="BG259" i="7"/>
  <c r="BF259" i="7"/>
  <c r="T259" i="7"/>
  <c r="R259" i="7"/>
  <c r="P259"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9" i="7"/>
  <c r="BH249" i="7"/>
  <c r="BG249" i="7"/>
  <c r="BF249" i="7"/>
  <c r="T249" i="7"/>
  <c r="R249" i="7"/>
  <c r="P249" i="7"/>
  <c r="BI247" i="7"/>
  <c r="BH247" i="7"/>
  <c r="BG247" i="7"/>
  <c r="BF247" i="7"/>
  <c r="T247" i="7"/>
  <c r="R247" i="7"/>
  <c r="P247" i="7"/>
  <c r="BI245" i="7"/>
  <c r="BH245" i="7"/>
  <c r="BG245" i="7"/>
  <c r="BF245" i="7"/>
  <c r="T245" i="7"/>
  <c r="R245" i="7"/>
  <c r="P245"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5" i="7"/>
  <c r="BH235" i="7"/>
  <c r="BG235" i="7"/>
  <c r="BF235" i="7"/>
  <c r="T235" i="7"/>
  <c r="R235" i="7"/>
  <c r="P235" i="7"/>
  <c r="BI233" i="7"/>
  <c r="BH233" i="7"/>
  <c r="BG233" i="7"/>
  <c r="BF233" i="7"/>
  <c r="T233" i="7"/>
  <c r="R233" i="7"/>
  <c r="P233" i="7"/>
  <c r="BI231" i="7"/>
  <c r="BH231" i="7"/>
  <c r="BG231" i="7"/>
  <c r="BF231" i="7"/>
  <c r="T231" i="7"/>
  <c r="R231" i="7"/>
  <c r="P231"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1" i="7"/>
  <c r="BH221" i="7"/>
  <c r="BG221" i="7"/>
  <c r="BF221" i="7"/>
  <c r="T221" i="7"/>
  <c r="R221" i="7"/>
  <c r="P221" i="7"/>
  <c r="BI219" i="7"/>
  <c r="BH219" i="7"/>
  <c r="BG219" i="7"/>
  <c r="BF219" i="7"/>
  <c r="T219" i="7"/>
  <c r="R219" i="7"/>
  <c r="P219" i="7"/>
  <c r="BI217" i="7"/>
  <c r="BH217" i="7"/>
  <c r="BG217" i="7"/>
  <c r="BF217" i="7"/>
  <c r="T217" i="7"/>
  <c r="R217" i="7"/>
  <c r="P217" i="7"/>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5" i="7"/>
  <c r="BH185" i="7"/>
  <c r="BG185" i="7"/>
  <c r="BF185" i="7"/>
  <c r="T185" i="7"/>
  <c r="R185" i="7"/>
  <c r="P185" i="7"/>
  <c r="BI183" i="7"/>
  <c r="BH183" i="7"/>
  <c r="BG183" i="7"/>
  <c r="BF183" i="7"/>
  <c r="T183" i="7"/>
  <c r="R183" i="7"/>
  <c r="P183" i="7"/>
  <c r="BI181" i="7"/>
  <c r="BH181" i="7"/>
  <c r="BG181" i="7"/>
  <c r="BF181" i="7"/>
  <c r="T181" i="7"/>
  <c r="R181" i="7"/>
  <c r="P181" i="7"/>
  <c r="BI179" i="7"/>
  <c r="BH179" i="7"/>
  <c r="BG179" i="7"/>
  <c r="BF179" i="7"/>
  <c r="T179" i="7"/>
  <c r="R179" i="7"/>
  <c r="P179"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J118" i="7"/>
  <c r="F118" i="7"/>
  <c r="F116" i="7"/>
  <c r="E114" i="7"/>
  <c r="J93" i="7"/>
  <c r="F93" i="7"/>
  <c r="F91" i="7"/>
  <c r="E89" i="7"/>
  <c r="J26" i="7"/>
  <c r="E26" i="7"/>
  <c r="J119" i="7"/>
  <c r="J25" i="7"/>
  <c r="J20" i="7"/>
  <c r="E20" i="7"/>
  <c r="F94" i="7" s="1"/>
  <c r="J19" i="7"/>
  <c r="J14" i="7"/>
  <c r="J91" i="7"/>
  <c r="E7" i="7"/>
  <c r="E85" i="7" s="1"/>
  <c r="J41" i="6"/>
  <c r="J40" i="6"/>
  <c r="AY101" i="1" s="1"/>
  <c r="J39" i="6"/>
  <c r="AX101" i="1"/>
  <c r="BI205" i="6"/>
  <c r="BH205" i="6"/>
  <c r="BG205" i="6"/>
  <c r="BE205" i="6"/>
  <c r="T205" i="6"/>
  <c r="R205" i="6"/>
  <c r="P205" i="6"/>
  <c r="BI203" i="6"/>
  <c r="BH203" i="6"/>
  <c r="BG203" i="6"/>
  <c r="BE203" i="6"/>
  <c r="T203" i="6"/>
  <c r="R203" i="6"/>
  <c r="P203" i="6"/>
  <c r="BI200" i="6"/>
  <c r="BH200" i="6"/>
  <c r="BG200" i="6"/>
  <c r="BE200" i="6"/>
  <c r="T200" i="6"/>
  <c r="R200" i="6"/>
  <c r="P200" i="6"/>
  <c r="BI198" i="6"/>
  <c r="BH198" i="6"/>
  <c r="BG198" i="6"/>
  <c r="BE198" i="6"/>
  <c r="T198" i="6"/>
  <c r="R198" i="6"/>
  <c r="P198" i="6"/>
  <c r="BI196" i="6"/>
  <c r="BH196" i="6"/>
  <c r="BG196" i="6"/>
  <c r="BE196" i="6"/>
  <c r="T196" i="6"/>
  <c r="R196" i="6"/>
  <c r="P196" i="6"/>
  <c r="BI192" i="6"/>
  <c r="BH192" i="6"/>
  <c r="BG192" i="6"/>
  <c r="BE192" i="6"/>
  <c r="T192" i="6"/>
  <c r="R192" i="6"/>
  <c r="P192" i="6"/>
  <c r="BI189" i="6"/>
  <c r="BH189" i="6"/>
  <c r="BG189" i="6"/>
  <c r="BE189" i="6"/>
  <c r="T189" i="6"/>
  <c r="R189" i="6"/>
  <c r="P189" i="6"/>
  <c r="BI187" i="6"/>
  <c r="BH187" i="6"/>
  <c r="BG187" i="6"/>
  <c r="BE187" i="6"/>
  <c r="T187" i="6"/>
  <c r="R187" i="6"/>
  <c r="P187" i="6"/>
  <c r="BI185" i="6"/>
  <c r="BH185" i="6"/>
  <c r="BG185" i="6"/>
  <c r="BE185" i="6"/>
  <c r="T185" i="6"/>
  <c r="R185" i="6"/>
  <c r="P185" i="6"/>
  <c r="BI181" i="6"/>
  <c r="BH181" i="6"/>
  <c r="BG181" i="6"/>
  <c r="BE181" i="6"/>
  <c r="T181" i="6"/>
  <c r="R181" i="6"/>
  <c r="P181" i="6"/>
  <c r="BI179" i="6"/>
  <c r="BH179" i="6"/>
  <c r="BG179" i="6"/>
  <c r="BE179" i="6"/>
  <c r="T179" i="6"/>
  <c r="R179" i="6"/>
  <c r="P179" i="6"/>
  <c r="BI175" i="6"/>
  <c r="BH175" i="6"/>
  <c r="BG175" i="6"/>
  <c r="BE175" i="6"/>
  <c r="T175" i="6"/>
  <c r="R175" i="6"/>
  <c r="P175" i="6"/>
  <c r="BI171" i="6"/>
  <c r="BH171" i="6"/>
  <c r="BG171" i="6"/>
  <c r="BE171" i="6"/>
  <c r="T171" i="6"/>
  <c r="R171" i="6"/>
  <c r="P171" i="6"/>
  <c r="BI169" i="6"/>
  <c r="BH169" i="6"/>
  <c r="BG169" i="6"/>
  <c r="BE169" i="6"/>
  <c r="T169" i="6"/>
  <c r="R169" i="6"/>
  <c r="P169" i="6"/>
  <c r="BI165" i="6"/>
  <c r="BH165" i="6"/>
  <c r="BG165" i="6"/>
  <c r="BE165" i="6"/>
  <c r="T165" i="6"/>
  <c r="R165" i="6"/>
  <c r="P165" i="6"/>
  <c r="BI161" i="6"/>
  <c r="BH161" i="6"/>
  <c r="BG161" i="6"/>
  <c r="BE161" i="6"/>
  <c r="T161" i="6"/>
  <c r="R161" i="6"/>
  <c r="P161" i="6"/>
  <c r="BI157" i="6"/>
  <c r="BH157" i="6"/>
  <c r="BG157" i="6"/>
  <c r="BE157" i="6"/>
  <c r="T157" i="6"/>
  <c r="R157" i="6"/>
  <c r="P157" i="6"/>
  <c r="BI153" i="6"/>
  <c r="BH153" i="6"/>
  <c r="BG153" i="6"/>
  <c r="BE153" i="6"/>
  <c r="T153" i="6"/>
  <c r="R153" i="6"/>
  <c r="P153" i="6"/>
  <c r="BI149" i="6"/>
  <c r="BH149" i="6"/>
  <c r="BG149" i="6"/>
  <c r="BE149" i="6"/>
  <c r="T149" i="6"/>
  <c r="R149" i="6"/>
  <c r="P149" i="6"/>
  <c r="BI145" i="6"/>
  <c r="BH145" i="6"/>
  <c r="BG145" i="6"/>
  <c r="BE145" i="6"/>
  <c r="T145" i="6"/>
  <c r="R145" i="6"/>
  <c r="P145" i="6"/>
  <c r="BI141" i="6"/>
  <c r="BH141" i="6"/>
  <c r="BG141" i="6"/>
  <c r="BE141" i="6"/>
  <c r="T141" i="6"/>
  <c r="R141" i="6"/>
  <c r="P141" i="6"/>
  <c r="BI139" i="6"/>
  <c r="BH139" i="6"/>
  <c r="BG139" i="6"/>
  <c r="BE139" i="6"/>
  <c r="T139" i="6"/>
  <c r="R139" i="6"/>
  <c r="P139" i="6"/>
  <c r="BI137" i="6"/>
  <c r="BH137" i="6"/>
  <c r="BG137" i="6"/>
  <c r="BE137" i="6"/>
  <c r="T137" i="6"/>
  <c r="R137" i="6"/>
  <c r="P137" i="6"/>
  <c r="BI133" i="6"/>
  <c r="BH133" i="6"/>
  <c r="BG133" i="6"/>
  <c r="BE133" i="6"/>
  <c r="T133" i="6"/>
  <c r="R133" i="6"/>
  <c r="P133" i="6"/>
  <c r="BI129" i="6"/>
  <c r="BH129" i="6"/>
  <c r="BG129" i="6"/>
  <c r="BE129" i="6"/>
  <c r="T129" i="6"/>
  <c r="R129" i="6"/>
  <c r="P129" i="6"/>
  <c r="J123" i="6"/>
  <c r="J122" i="6"/>
  <c r="F122" i="6"/>
  <c r="F120" i="6"/>
  <c r="E118" i="6"/>
  <c r="J95" i="6"/>
  <c r="J94" i="6"/>
  <c r="F94" i="6"/>
  <c r="F92" i="6"/>
  <c r="E90" i="6"/>
  <c r="J22" i="6"/>
  <c r="E22" i="6"/>
  <c r="F95" i="6" s="1"/>
  <c r="J21" i="6"/>
  <c r="J16" i="6"/>
  <c r="J120" i="6" s="1"/>
  <c r="E7" i="6"/>
  <c r="E84" i="6"/>
  <c r="J41" i="5"/>
  <c r="J40" i="5"/>
  <c r="AY100" i="1"/>
  <c r="J39" i="5"/>
  <c r="AX100" i="1" s="1"/>
  <c r="BI199" i="5"/>
  <c r="BH199" i="5"/>
  <c r="BG199" i="5"/>
  <c r="BE199" i="5"/>
  <c r="T199" i="5"/>
  <c r="R199" i="5"/>
  <c r="P199" i="5"/>
  <c r="BI197" i="5"/>
  <c r="BH197" i="5"/>
  <c r="BG197" i="5"/>
  <c r="BE197" i="5"/>
  <c r="T197" i="5"/>
  <c r="R197" i="5"/>
  <c r="P197" i="5"/>
  <c r="BI194" i="5"/>
  <c r="BH194" i="5"/>
  <c r="BG194" i="5"/>
  <c r="BE194" i="5"/>
  <c r="T194" i="5"/>
  <c r="R194" i="5"/>
  <c r="P194" i="5"/>
  <c r="BI192" i="5"/>
  <c r="BH192" i="5"/>
  <c r="BG192" i="5"/>
  <c r="BE192" i="5"/>
  <c r="T192" i="5"/>
  <c r="R192" i="5"/>
  <c r="P192" i="5"/>
  <c r="BI190" i="5"/>
  <c r="BH190" i="5"/>
  <c r="BG190" i="5"/>
  <c r="BE190" i="5"/>
  <c r="T190" i="5"/>
  <c r="R190" i="5"/>
  <c r="P190" i="5"/>
  <c r="BI188" i="5"/>
  <c r="BH188" i="5"/>
  <c r="BG188" i="5"/>
  <c r="BE188" i="5"/>
  <c r="T188" i="5"/>
  <c r="R188" i="5"/>
  <c r="P188" i="5"/>
  <c r="BI186" i="5"/>
  <c r="BH186" i="5"/>
  <c r="BG186" i="5"/>
  <c r="BE186" i="5"/>
  <c r="T186" i="5"/>
  <c r="R186" i="5"/>
  <c r="P186" i="5"/>
  <c r="BI182" i="5"/>
  <c r="BH182" i="5"/>
  <c r="BG182" i="5"/>
  <c r="BE182" i="5"/>
  <c r="T182" i="5"/>
  <c r="R182" i="5"/>
  <c r="P182" i="5"/>
  <c r="BI178" i="5"/>
  <c r="BH178" i="5"/>
  <c r="BG178" i="5"/>
  <c r="BE178" i="5"/>
  <c r="T178" i="5"/>
  <c r="R178" i="5"/>
  <c r="P178" i="5"/>
  <c r="BI176" i="5"/>
  <c r="BH176" i="5"/>
  <c r="BG176" i="5"/>
  <c r="BE176" i="5"/>
  <c r="T176" i="5"/>
  <c r="R176" i="5"/>
  <c r="P176" i="5"/>
  <c r="BI174" i="5"/>
  <c r="BH174" i="5"/>
  <c r="BG174" i="5"/>
  <c r="BE174" i="5"/>
  <c r="T174" i="5"/>
  <c r="R174" i="5"/>
  <c r="P174" i="5"/>
  <c r="BI170" i="5"/>
  <c r="BH170" i="5"/>
  <c r="BG170" i="5"/>
  <c r="BE170" i="5"/>
  <c r="T170" i="5"/>
  <c r="R170" i="5"/>
  <c r="P170" i="5"/>
  <c r="BI166" i="5"/>
  <c r="BH166" i="5"/>
  <c r="BG166" i="5"/>
  <c r="BE166" i="5"/>
  <c r="T166" i="5"/>
  <c r="R166" i="5"/>
  <c r="P166" i="5"/>
  <c r="BI163" i="5"/>
  <c r="BH163" i="5"/>
  <c r="BG163" i="5"/>
  <c r="BE163" i="5"/>
  <c r="T163" i="5"/>
  <c r="R163" i="5"/>
  <c r="P163" i="5"/>
  <c r="BI161" i="5"/>
  <c r="BH161" i="5"/>
  <c r="BG161" i="5"/>
  <c r="BE161" i="5"/>
  <c r="T161" i="5"/>
  <c r="R161" i="5"/>
  <c r="P161" i="5"/>
  <c r="BI157" i="5"/>
  <c r="BH157" i="5"/>
  <c r="BG157" i="5"/>
  <c r="BE157" i="5"/>
  <c r="T157" i="5"/>
  <c r="R157" i="5"/>
  <c r="P157" i="5"/>
  <c r="BI153" i="5"/>
  <c r="BH153" i="5"/>
  <c r="BG153" i="5"/>
  <c r="BE153" i="5"/>
  <c r="T153" i="5"/>
  <c r="R153" i="5"/>
  <c r="P153" i="5"/>
  <c r="BI148" i="5"/>
  <c r="BH148" i="5"/>
  <c r="BG148" i="5"/>
  <c r="BE148" i="5"/>
  <c r="T148" i="5"/>
  <c r="R148" i="5"/>
  <c r="P148" i="5"/>
  <c r="BI146" i="5"/>
  <c r="BH146" i="5"/>
  <c r="BG146" i="5"/>
  <c r="BE146" i="5"/>
  <c r="T146" i="5"/>
  <c r="R146" i="5"/>
  <c r="P146" i="5"/>
  <c r="BI142" i="5"/>
  <c r="BH142" i="5"/>
  <c r="BG142" i="5"/>
  <c r="BE142" i="5"/>
  <c r="T142" i="5"/>
  <c r="R142" i="5"/>
  <c r="P142" i="5"/>
  <c r="BI138" i="5"/>
  <c r="BH138" i="5"/>
  <c r="BG138" i="5"/>
  <c r="BE138" i="5"/>
  <c r="T138" i="5"/>
  <c r="R138" i="5"/>
  <c r="P138" i="5"/>
  <c r="BI134" i="5"/>
  <c r="BH134" i="5"/>
  <c r="BG134" i="5"/>
  <c r="BE134" i="5"/>
  <c r="T134" i="5"/>
  <c r="R134" i="5"/>
  <c r="P134" i="5"/>
  <c r="BI130" i="5"/>
  <c r="BH130" i="5"/>
  <c r="BG130" i="5"/>
  <c r="BE130" i="5"/>
  <c r="T130" i="5"/>
  <c r="R130" i="5"/>
  <c r="P130" i="5"/>
  <c r="J124" i="5"/>
  <c r="J123" i="5"/>
  <c r="F123" i="5"/>
  <c r="F121" i="5"/>
  <c r="E119" i="5"/>
  <c r="J95" i="5"/>
  <c r="J94" i="5"/>
  <c r="F94" i="5"/>
  <c r="F92" i="5"/>
  <c r="E90" i="5"/>
  <c r="J22" i="5"/>
  <c r="E22" i="5"/>
  <c r="F124" i="5" s="1"/>
  <c r="J21" i="5"/>
  <c r="J16" i="5"/>
  <c r="J121" i="5" s="1"/>
  <c r="E7" i="5"/>
  <c r="E84" i="5"/>
  <c r="J39" i="4"/>
  <c r="J38" i="4"/>
  <c r="AY98" i="1" s="1"/>
  <c r="J37" i="4"/>
  <c r="AX98" i="1" s="1"/>
  <c r="BI176" i="4"/>
  <c r="BH176" i="4"/>
  <c r="BG176" i="4"/>
  <c r="BE176" i="4"/>
  <c r="T176" i="4"/>
  <c r="R176" i="4"/>
  <c r="P176" i="4"/>
  <c r="BI174" i="4"/>
  <c r="BH174" i="4"/>
  <c r="BG174" i="4"/>
  <c r="BE174" i="4"/>
  <c r="T174" i="4"/>
  <c r="R174" i="4"/>
  <c r="P174" i="4"/>
  <c r="BI170" i="4"/>
  <c r="BH170" i="4"/>
  <c r="BG170" i="4"/>
  <c r="BE170" i="4"/>
  <c r="T170" i="4"/>
  <c r="T169" i="4"/>
  <c r="R170" i="4"/>
  <c r="R169" i="4" s="1"/>
  <c r="P170" i="4"/>
  <c r="P169" i="4" s="1"/>
  <c r="BI167" i="4"/>
  <c r="BH167" i="4"/>
  <c r="BG167" i="4"/>
  <c r="BE167" i="4"/>
  <c r="T167" i="4"/>
  <c r="R167" i="4"/>
  <c r="P167" i="4"/>
  <c r="BI165" i="4"/>
  <c r="BH165" i="4"/>
  <c r="BG165" i="4"/>
  <c r="BE165" i="4"/>
  <c r="T165" i="4"/>
  <c r="R165" i="4"/>
  <c r="P165" i="4"/>
  <c r="BI163" i="4"/>
  <c r="BH163" i="4"/>
  <c r="BG163" i="4"/>
  <c r="BE163" i="4"/>
  <c r="T163" i="4"/>
  <c r="R163" i="4"/>
  <c r="P163" i="4"/>
  <c r="BI161" i="4"/>
  <c r="BH161" i="4"/>
  <c r="BG161" i="4"/>
  <c r="BE161" i="4"/>
  <c r="T161" i="4"/>
  <c r="R161" i="4"/>
  <c r="P161" i="4"/>
  <c r="BI159" i="4"/>
  <c r="BH159" i="4"/>
  <c r="BG159" i="4"/>
  <c r="BE159" i="4"/>
  <c r="T159" i="4"/>
  <c r="R159" i="4"/>
  <c r="P159" i="4"/>
  <c r="BI157" i="4"/>
  <c r="BH157" i="4"/>
  <c r="BG157" i="4"/>
  <c r="BE157" i="4"/>
  <c r="T157" i="4"/>
  <c r="R157" i="4"/>
  <c r="P157" i="4"/>
  <c r="BI155" i="4"/>
  <c r="BH155" i="4"/>
  <c r="BG155" i="4"/>
  <c r="BE155" i="4"/>
  <c r="T155" i="4"/>
  <c r="R155" i="4"/>
  <c r="P155" i="4"/>
  <c r="BI153" i="4"/>
  <c r="BH153" i="4"/>
  <c r="BG153" i="4"/>
  <c r="BE153" i="4"/>
  <c r="T153" i="4"/>
  <c r="R153" i="4"/>
  <c r="P153" i="4"/>
  <c r="BI151" i="4"/>
  <c r="BH151" i="4"/>
  <c r="BG151" i="4"/>
  <c r="BE151" i="4"/>
  <c r="T151" i="4"/>
  <c r="R151" i="4"/>
  <c r="P151" i="4"/>
  <c r="BI149" i="4"/>
  <c r="BH149" i="4"/>
  <c r="BG149" i="4"/>
  <c r="BE149" i="4"/>
  <c r="T149" i="4"/>
  <c r="R149" i="4"/>
  <c r="P149" i="4"/>
  <c r="BI147" i="4"/>
  <c r="BH147" i="4"/>
  <c r="BG147" i="4"/>
  <c r="BE147" i="4"/>
  <c r="T147" i="4"/>
  <c r="R147" i="4"/>
  <c r="P147" i="4"/>
  <c r="BI145" i="4"/>
  <c r="BH145" i="4"/>
  <c r="BG145" i="4"/>
  <c r="BE145" i="4"/>
  <c r="T145" i="4"/>
  <c r="R145" i="4"/>
  <c r="P145" i="4"/>
  <c r="BI143" i="4"/>
  <c r="BH143" i="4"/>
  <c r="BG143" i="4"/>
  <c r="BE143" i="4"/>
  <c r="T143" i="4"/>
  <c r="R143" i="4"/>
  <c r="P143" i="4"/>
  <c r="BI141" i="4"/>
  <c r="BH141" i="4"/>
  <c r="BG141" i="4"/>
  <c r="BE141" i="4"/>
  <c r="T141" i="4"/>
  <c r="R141" i="4"/>
  <c r="P141" i="4"/>
  <c r="BI139" i="4"/>
  <c r="BH139" i="4"/>
  <c r="BG139" i="4"/>
  <c r="BE139" i="4"/>
  <c r="T139" i="4"/>
  <c r="R139" i="4"/>
  <c r="P139" i="4"/>
  <c r="BI137" i="4"/>
  <c r="BH137" i="4"/>
  <c r="BG137" i="4"/>
  <c r="BE137" i="4"/>
  <c r="T137" i="4"/>
  <c r="R137" i="4"/>
  <c r="P137" i="4"/>
  <c r="BI135" i="4"/>
  <c r="BH135" i="4"/>
  <c r="BG135" i="4"/>
  <c r="BE135" i="4"/>
  <c r="T135" i="4"/>
  <c r="R135" i="4"/>
  <c r="P135" i="4"/>
  <c r="BI133" i="4"/>
  <c r="BH133" i="4"/>
  <c r="BG133" i="4"/>
  <c r="BE133" i="4"/>
  <c r="T133" i="4"/>
  <c r="R133" i="4"/>
  <c r="P133" i="4"/>
  <c r="BI131" i="4"/>
  <c r="BH131" i="4"/>
  <c r="BG131" i="4"/>
  <c r="BE131" i="4"/>
  <c r="T131" i="4"/>
  <c r="R131" i="4"/>
  <c r="P131" i="4"/>
  <c r="BI128" i="4"/>
  <c r="BH128" i="4"/>
  <c r="BG128" i="4"/>
  <c r="BE128" i="4"/>
  <c r="T128" i="4"/>
  <c r="R128" i="4"/>
  <c r="P128" i="4"/>
  <c r="BI125" i="4"/>
  <c r="BH125" i="4"/>
  <c r="BG125" i="4"/>
  <c r="BE125" i="4"/>
  <c r="T125" i="4"/>
  <c r="R125" i="4"/>
  <c r="P125" i="4"/>
  <c r="J119" i="4"/>
  <c r="F119" i="4"/>
  <c r="F117" i="4"/>
  <c r="E115" i="4"/>
  <c r="J93" i="4"/>
  <c r="F93" i="4"/>
  <c r="F91" i="4"/>
  <c r="E89" i="4"/>
  <c r="J26" i="4"/>
  <c r="E26" i="4"/>
  <c r="J94" i="4" s="1"/>
  <c r="J25" i="4"/>
  <c r="J20" i="4"/>
  <c r="E20" i="4"/>
  <c r="F94" i="4"/>
  <c r="J19" i="4"/>
  <c r="J14" i="4"/>
  <c r="J117" i="4" s="1"/>
  <c r="E7" i="4"/>
  <c r="E85" i="4"/>
  <c r="J39" i="3"/>
  <c r="J38" i="3"/>
  <c r="AY97" i="1"/>
  <c r="J37" i="3"/>
  <c r="AX97" i="1"/>
  <c r="BI221" i="3"/>
  <c r="BH221" i="3"/>
  <c r="BG221" i="3"/>
  <c r="BF221" i="3"/>
  <c r="T221" i="3"/>
  <c r="R221" i="3"/>
  <c r="P221"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8" i="3"/>
  <c r="BH208" i="3"/>
  <c r="BG208" i="3"/>
  <c r="BF208" i="3"/>
  <c r="T208" i="3"/>
  <c r="R208" i="3"/>
  <c r="P208"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7" i="3"/>
  <c r="BH197" i="3"/>
  <c r="BG197" i="3"/>
  <c r="BF197" i="3"/>
  <c r="T197" i="3"/>
  <c r="R197" i="3"/>
  <c r="P197" i="3"/>
  <c r="BI195" i="3"/>
  <c r="BH195" i="3"/>
  <c r="BG195" i="3"/>
  <c r="BF195" i="3"/>
  <c r="T195" i="3"/>
  <c r="R195" i="3"/>
  <c r="P195"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J121" i="3"/>
  <c r="F121" i="3"/>
  <c r="F119" i="3"/>
  <c r="E117" i="3"/>
  <c r="J93" i="3"/>
  <c r="F93" i="3"/>
  <c r="F91" i="3"/>
  <c r="E89" i="3"/>
  <c r="J26" i="3"/>
  <c r="E26" i="3"/>
  <c r="J122" i="3" s="1"/>
  <c r="J25" i="3"/>
  <c r="J20" i="3"/>
  <c r="E20" i="3"/>
  <c r="F122" i="3" s="1"/>
  <c r="J19" i="3"/>
  <c r="J14" i="3"/>
  <c r="J91" i="3" s="1"/>
  <c r="E7" i="3"/>
  <c r="E85" i="3"/>
  <c r="J39" i="2"/>
  <c r="J38" i="2"/>
  <c r="AY96" i="1" s="1"/>
  <c r="J37" i="2"/>
  <c r="AX96" i="1"/>
  <c r="BI608" i="2"/>
  <c r="BH608" i="2"/>
  <c r="BG608" i="2"/>
  <c r="BE608" i="2"/>
  <c r="T608" i="2"/>
  <c r="R608" i="2"/>
  <c r="P608" i="2"/>
  <c r="BI605" i="2"/>
  <c r="BH605" i="2"/>
  <c r="BG605" i="2"/>
  <c r="BE605" i="2"/>
  <c r="T605" i="2"/>
  <c r="R605" i="2"/>
  <c r="P605" i="2"/>
  <c r="BI599" i="2"/>
  <c r="BH599" i="2"/>
  <c r="BG599" i="2"/>
  <c r="BE599" i="2"/>
  <c r="T599" i="2"/>
  <c r="R599" i="2"/>
  <c r="P599" i="2"/>
  <c r="BI596" i="2"/>
  <c r="BH596" i="2"/>
  <c r="BG596" i="2"/>
  <c r="BE596" i="2"/>
  <c r="T596" i="2"/>
  <c r="R596" i="2"/>
  <c r="P596" i="2"/>
  <c r="BI593" i="2"/>
  <c r="BH593" i="2"/>
  <c r="BG593" i="2"/>
  <c r="BE593" i="2"/>
  <c r="T593" i="2"/>
  <c r="R593" i="2"/>
  <c r="P593" i="2"/>
  <c r="BI590" i="2"/>
  <c r="BH590" i="2"/>
  <c r="BG590" i="2"/>
  <c r="BE590" i="2"/>
  <c r="T590" i="2"/>
  <c r="R590" i="2"/>
  <c r="P590" i="2"/>
  <c r="BI587" i="2"/>
  <c r="BH587" i="2"/>
  <c r="BG587" i="2"/>
  <c r="BE587" i="2"/>
  <c r="T587" i="2"/>
  <c r="R587" i="2"/>
  <c r="P587" i="2"/>
  <c r="BI584" i="2"/>
  <c r="BH584" i="2"/>
  <c r="BG584" i="2"/>
  <c r="BE584" i="2"/>
  <c r="T584" i="2"/>
  <c r="R584" i="2"/>
  <c r="P584" i="2"/>
  <c r="BI583" i="2"/>
  <c r="BH583" i="2"/>
  <c r="BG583" i="2"/>
  <c r="BE583" i="2"/>
  <c r="T583" i="2"/>
  <c r="R583" i="2"/>
  <c r="P583" i="2"/>
  <c r="BI580" i="2"/>
  <c r="BH580" i="2"/>
  <c r="BG580" i="2"/>
  <c r="BE580" i="2"/>
  <c r="T580" i="2"/>
  <c r="R580" i="2"/>
  <c r="P580" i="2"/>
  <c r="BI574" i="2"/>
  <c r="BH574" i="2"/>
  <c r="BG574" i="2"/>
  <c r="BE574" i="2"/>
  <c r="T574" i="2"/>
  <c r="R574" i="2"/>
  <c r="P574" i="2"/>
  <c r="BI572" i="2"/>
  <c r="BH572" i="2"/>
  <c r="BG572" i="2"/>
  <c r="BE572" i="2"/>
  <c r="T572" i="2"/>
  <c r="R572" i="2"/>
  <c r="P572" i="2"/>
  <c r="BI566" i="2"/>
  <c r="BH566" i="2"/>
  <c r="BG566" i="2"/>
  <c r="BE566" i="2"/>
  <c r="T566" i="2"/>
  <c r="R566" i="2"/>
  <c r="P566" i="2"/>
  <c r="BI564" i="2"/>
  <c r="BH564" i="2"/>
  <c r="BG564" i="2"/>
  <c r="BE564" i="2"/>
  <c r="T564" i="2"/>
  <c r="R564" i="2"/>
  <c r="P564" i="2"/>
  <c r="BI558" i="2"/>
  <c r="BH558" i="2"/>
  <c r="BG558" i="2"/>
  <c r="BE558" i="2"/>
  <c r="T558" i="2"/>
  <c r="R558" i="2"/>
  <c r="P558" i="2"/>
  <c r="BI552" i="2"/>
  <c r="BH552" i="2"/>
  <c r="BG552" i="2"/>
  <c r="BE552" i="2"/>
  <c r="T552" i="2"/>
  <c r="R552" i="2"/>
  <c r="P552" i="2"/>
  <c r="BI549" i="2"/>
  <c r="BH549" i="2"/>
  <c r="BG549" i="2"/>
  <c r="BE549" i="2"/>
  <c r="T549" i="2"/>
  <c r="R549" i="2"/>
  <c r="P549" i="2"/>
  <c r="BI545" i="2"/>
  <c r="BH545" i="2"/>
  <c r="BG545" i="2"/>
  <c r="BE545" i="2"/>
  <c r="T545" i="2"/>
  <c r="R545" i="2"/>
  <c r="P545" i="2"/>
  <c r="BI542" i="2"/>
  <c r="BH542" i="2"/>
  <c r="BG542" i="2"/>
  <c r="BE542" i="2"/>
  <c r="T542" i="2"/>
  <c r="R542" i="2"/>
  <c r="P542" i="2"/>
  <c r="BI539" i="2"/>
  <c r="BH539" i="2"/>
  <c r="BG539" i="2"/>
  <c r="BE539" i="2"/>
  <c r="T539" i="2"/>
  <c r="R539" i="2"/>
  <c r="P539" i="2"/>
  <c r="BI536" i="2"/>
  <c r="BH536" i="2"/>
  <c r="BG536" i="2"/>
  <c r="BE536" i="2"/>
  <c r="T536" i="2"/>
  <c r="R536" i="2"/>
  <c r="P536" i="2"/>
  <c r="BI533" i="2"/>
  <c r="BH533" i="2"/>
  <c r="BG533" i="2"/>
  <c r="BE533" i="2"/>
  <c r="T533" i="2"/>
  <c r="R533" i="2"/>
  <c r="P533" i="2"/>
  <c r="BI530" i="2"/>
  <c r="BH530" i="2"/>
  <c r="BG530" i="2"/>
  <c r="BE530" i="2"/>
  <c r="T530" i="2"/>
  <c r="R530" i="2"/>
  <c r="P530" i="2"/>
  <c r="BI524" i="2"/>
  <c r="BH524" i="2"/>
  <c r="BG524" i="2"/>
  <c r="BE524" i="2"/>
  <c r="T524" i="2"/>
  <c r="R524" i="2"/>
  <c r="P524" i="2"/>
  <c r="BI521" i="2"/>
  <c r="BH521" i="2"/>
  <c r="BG521" i="2"/>
  <c r="BE521" i="2"/>
  <c r="T521" i="2"/>
  <c r="R521" i="2"/>
  <c r="P521" i="2"/>
  <c r="BI519" i="2"/>
  <c r="BH519" i="2"/>
  <c r="BG519" i="2"/>
  <c r="BE519" i="2"/>
  <c r="T519" i="2"/>
  <c r="R519" i="2"/>
  <c r="P519" i="2"/>
  <c r="BI513" i="2"/>
  <c r="BH513" i="2"/>
  <c r="BG513" i="2"/>
  <c r="BE513" i="2"/>
  <c r="T513" i="2"/>
  <c r="R513" i="2"/>
  <c r="P513" i="2"/>
  <c r="BI511" i="2"/>
  <c r="BH511" i="2"/>
  <c r="BG511" i="2"/>
  <c r="BE511" i="2"/>
  <c r="T511" i="2"/>
  <c r="R511" i="2"/>
  <c r="P511" i="2"/>
  <c r="BI506" i="2"/>
  <c r="BH506" i="2"/>
  <c r="BG506" i="2"/>
  <c r="BE506" i="2"/>
  <c r="T506" i="2"/>
  <c r="R506" i="2"/>
  <c r="P506" i="2"/>
  <c r="BI500" i="2"/>
  <c r="BH500" i="2"/>
  <c r="BG500" i="2"/>
  <c r="BE500" i="2"/>
  <c r="T500" i="2"/>
  <c r="R500" i="2"/>
  <c r="P500" i="2"/>
  <c r="BI497" i="2"/>
  <c r="BH497" i="2"/>
  <c r="BG497" i="2"/>
  <c r="BE497" i="2"/>
  <c r="T497" i="2"/>
  <c r="R497" i="2"/>
  <c r="P497" i="2"/>
  <c r="BI495" i="2"/>
  <c r="BH495" i="2"/>
  <c r="BG495" i="2"/>
  <c r="BE495" i="2"/>
  <c r="T495" i="2"/>
  <c r="R495" i="2"/>
  <c r="P495" i="2"/>
  <c r="BI492" i="2"/>
  <c r="BH492" i="2"/>
  <c r="BG492" i="2"/>
  <c r="BE492" i="2"/>
  <c r="T492" i="2"/>
  <c r="R492" i="2"/>
  <c r="P492" i="2"/>
  <c r="BI490" i="2"/>
  <c r="BH490" i="2"/>
  <c r="BG490" i="2"/>
  <c r="BE490" i="2"/>
  <c r="T490" i="2"/>
  <c r="R490" i="2"/>
  <c r="P490" i="2"/>
  <c r="BI488" i="2"/>
  <c r="BH488" i="2"/>
  <c r="BG488" i="2"/>
  <c r="BE488" i="2"/>
  <c r="T488" i="2"/>
  <c r="R488" i="2"/>
  <c r="P488" i="2"/>
  <c r="BI486" i="2"/>
  <c r="BH486" i="2"/>
  <c r="BG486" i="2"/>
  <c r="BE486" i="2"/>
  <c r="T486" i="2"/>
  <c r="R486" i="2"/>
  <c r="P486" i="2"/>
  <c r="BI484" i="2"/>
  <c r="BH484" i="2"/>
  <c r="BG484" i="2"/>
  <c r="BE484" i="2"/>
  <c r="T484" i="2"/>
  <c r="R484" i="2"/>
  <c r="P484" i="2"/>
  <c r="BI482" i="2"/>
  <c r="BH482" i="2"/>
  <c r="BG482" i="2"/>
  <c r="BE482" i="2"/>
  <c r="T482" i="2"/>
  <c r="R482" i="2"/>
  <c r="P482" i="2"/>
  <c r="BI480" i="2"/>
  <c r="BH480" i="2"/>
  <c r="BG480" i="2"/>
  <c r="BE480" i="2"/>
  <c r="T480" i="2"/>
  <c r="R480" i="2"/>
  <c r="P480" i="2"/>
  <c r="BI478" i="2"/>
  <c r="BH478" i="2"/>
  <c r="BG478" i="2"/>
  <c r="BE478" i="2"/>
  <c r="T478" i="2"/>
  <c r="R478" i="2"/>
  <c r="P478" i="2"/>
  <c r="BI476" i="2"/>
  <c r="BH476" i="2"/>
  <c r="BG476" i="2"/>
  <c r="BE476" i="2"/>
  <c r="T476" i="2"/>
  <c r="R476" i="2"/>
  <c r="P476" i="2"/>
  <c r="BI474" i="2"/>
  <c r="BH474" i="2"/>
  <c r="BG474" i="2"/>
  <c r="BE474" i="2"/>
  <c r="T474" i="2"/>
  <c r="R474" i="2"/>
  <c r="P474" i="2"/>
  <c r="BI472" i="2"/>
  <c r="BH472" i="2"/>
  <c r="BG472" i="2"/>
  <c r="BE472" i="2"/>
  <c r="T472" i="2"/>
  <c r="R472" i="2"/>
  <c r="P472" i="2"/>
  <c r="BI469" i="2"/>
  <c r="BH469" i="2"/>
  <c r="BG469" i="2"/>
  <c r="BE469" i="2"/>
  <c r="T469" i="2"/>
  <c r="R469" i="2"/>
  <c r="P469" i="2"/>
  <c r="BI466" i="2"/>
  <c r="BH466" i="2"/>
  <c r="BG466" i="2"/>
  <c r="BE466" i="2"/>
  <c r="T466" i="2"/>
  <c r="R466" i="2"/>
  <c r="P466" i="2"/>
  <c r="BI463" i="2"/>
  <c r="BH463" i="2"/>
  <c r="BG463" i="2"/>
  <c r="BE463" i="2"/>
  <c r="T463" i="2"/>
  <c r="R463" i="2"/>
  <c r="P463" i="2"/>
  <c r="BI462" i="2"/>
  <c r="BH462" i="2"/>
  <c r="BG462" i="2"/>
  <c r="BE462" i="2"/>
  <c r="T462" i="2"/>
  <c r="R462" i="2"/>
  <c r="P462" i="2"/>
  <c r="BI460" i="2"/>
  <c r="BH460" i="2"/>
  <c r="BG460" i="2"/>
  <c r="BE460" i="2"/>
  <c r="T460" i="2"/>
  <c r="R460" i="2"/>
  <c r="P460" i="2"/>
  <c r="BI458" i="2"/>
  <c r="BH458" i="2"/>
  <c r="BG458" i="2"/>
  <c r="BE458" i="2"/>
  <c r="T458" i="2"/>
  <c r="R458" i="2"/>
  <c r="P458" i="2"/>
  <c r="BI456" i="2"/>
  <c r="BH456" i="2"/>
  <c r="BG456" i="2"/>
  <c r="BE456" i="2"/>
  <c r="T456" i="2"/>
  <c r="R456" i="2"/>
  <c r="P456" i="2"/>
  <c r="BI453" i="2"/>
  <c r="BH453" i="2"/>
  <c r="BG453" i="2"/>
  <c r="BE453" i="2"/>
  <c r="T453" i="2"/>
  <c r="R453" i="2"/>
  <c r="P453" i="2"/>
  <c r="BI448" i="2"/>
  <c r="BH448" i="2"/>
  <c r="BG448" i="2"/>
  <c r="BE448" i="2"/>
  <c r="T448" i="2"/>
  <c r="R448" i="2"/>
  <c r="P448" i="2"/>
  <c r="BI443" i="2"/>
  <c r="BH443" i="2"/>
  <c r="BG443" i="2"/>
  <c r="BE443" i="2"/>
  <c r="T443" i="2"/>
  <c r="R443" i="2"/>
  <c r="P443" i="2"/>
  <c r="BI440" i="2"/>
  <c r="BH440" i="2"/>
  <c r="BG440" i="2"/>
  <c r="BE440" i="2"/>
  <c r="T440" i="2"/>
  <c r="R440" i="2"/>
  <c r="P440" i="2"/>
  <c r="BI434" i="2"/>
  <c r="BH434" i="2"/>
  <c r="BG434" i="2"/>
  <c r="BE434" i="2"/>
  <c r="T434" i="2"/>
  <c r="R434" i="2"/>
  <c r="P434" i="2"/>
  <c r="BI432" i="2"/>
  <c r="BH432" i="2"/>
  <c r="BG432" i="2"/>
  <c r="BE432" i="2"/>
  <c r="T432" i="2"/>
  <c r="R432" i="2"/>
  <c r="P432" i="2"/>
  <c r="BI430" i="2"/>
  <c r="BH430" i="2"/>
  <c r="BG430" i="2"/>
  <c r="BE430" i="2"/>
  <c r="T430" i="2"/>
  <c r="R430" i="2"/>
  <c r="P430" i="2"/>
  <c r="BI426" i="2"/>
  <c r="BH426" i="2"/>
  <c r="BG426" i="2"/>
  <c r="BE426" i="2"/>
  <c r="T426" i="2"/>
  <c r="R426" i="2"/>
  <c r="P426" i="2"/>
  <c r="BI421" i="2"/>
  <c r="BH421" i="2"/>
  <c r="BG421" i="2"/>
  <c r="BE421" i="2"/>
  <c r="T421" i="2"/>
  <c r="R421" i="2"/>
  <c r="P421" i="2"/>
  <c r="BI416" i="2"/>
  <c r="BH416" i="2"/>
  <c r="BG416" i="2"/>
  <c r="BE416" i="2"/>
  <c r="T416" i="2"/>
  <c r="R416" i="2"/>
  <c r="P416" i="2"/>
  <c r="BI411" i="2"/>
  <c r="BH411" i="2"/>
  <c r="BG411" i="2"/>
  <c r="BE411" i="2"/>
  <c r="T411" i="2"/>
  <c r="R411" i="2"/>
  <c r="P411" i="2"/>
  <c r="BI405" i="2"/>
  <c r="BH405" i="2"/>
  <c r="BG405" i="2"/>
  <c r="BE405" i="2"/>
  <c r="T405" i="2"/>
  <c r="R405" i="2"/>
  <c r="P405" i="2"/>
  <c r="BI398" i="2"/>
  <c r="BH398" i="2"/>
  <c r="BG398" i="2"/>
  <c r="BE398" i="2"/>
  <c r="T398" i="2"/>
  <c r="R398" i="2"/>
  <c r="P398" i="2"/>
  <c r="BI395" i="2"/>
  <c r="BH395" i="2"/>
  <c r="BG395" i="2"/>
  <c r="BE395" i="2"/>
  <c r="T395" i="2"/>
  <c r="R395" i="2"/>
  <c r="P395" i="2"/>
  <c r="BI391" i="2"/>
  <c r="BH391" i="2"/>
  <c r="BG391" i="2"/>
  <c r="BE391" i="2"/>
  <c r="T391" i="2"/>
  <c r="R391" i="2"/>
  <c r="P391" i="2"/>
  <c r="BI388" i="2"/>
  <c r="BH388" i="2"/>
  <c r="BG388" i="2"/>
  <c r="BE388" i="2"/>
  <c r="T388" i="2"/>
  <c r="R388" i="2"/>
  <c r="P388" i="2"/>
  <c r="BI382" i="2"/>
  <c r="BH382" i="2"/>
  <c r="BG382" i="2"/>
  <c r="BE382" i="2"/>
  <c r="T382" i="2"/>
  <c r="R382" i="2"/>
  <c r="P382" i="2"/>
  <c r="BI379" i="2"/>
  <c r="BH379" i="2"/>
  <c r="BG379" i="2"/>
  <c r="BE379" i="2"/>
  <c r="T379" i="2"/>
  <c r="R379" i="2"/>
  <c r="P379" i="2"/>
  <c r="BI375" i="2"/>
  <c r="BH375" i="2"/>
  <c r="BG375" i="2"/>
  <c r="BE375" i="2"/>
  <c r="T375" i="2"/>
  <c r="R375" i="2"/>
  <c r="P375" i="2"/>
  <c r="BI373" i="2"/>
  <c r="BH373" i="2"/>
  <c r="BG373" i="2"/>
  <c r="BE373" i="2"/>
  <c r="T373" i="2"/>
  <c r="R373" i="2"/>
  <c r="P373" i="2"/>
  <c r="BI366" i="2"/>
  <c r="BH366" i="2"/>
  <c r="BG366" i="2"/>
  <c r="BE366" i="2"/>
  <c r="T366" i="2"/>
  <c r="R366" i="2"/>
  <c r="P366" i="2"/>
  <c r="BI359" i="2"/>
  <c r="BH359" i="2"/>
  <c r="BG359" i="2"/>
  <c r="BE359" i="2"/>
  <c r="T359" i="2"/>
  <c r="R359" i="2"/>
  <c r="P359" i="2"/>
  <c r="BI356" i="2"/>
  <c r="BH356" i="2"/>
  <c r="BG356" i="2"/>
  <c r="BE356" i="2"/>
  <c r="T356" i="2"/>
  <c r="R356" i="2"/>
  <c r="P356" i="2"/>
  <c r="BI351" i="2"/>
  <c r="BH351" i="2"/>
  <c r="BG351" i="2"/>
  <c r="BE351" i="2"/>
  <c r="T351" i="2"/>
  <c r="R351" i="2"/>
  <c r="P351" i="2"/>
  <c r="BI348" i="2"/>
  <c r="BH348" i="2"/>
  <c r="BG348" i="2"/>
  <c r="BE348" i="2"/>
  <c r="T348" i="2"/>
  <c r="R348" i="2"/>
  <c r="P348" i="2"/>
  <c r="BI339" i="2"/>
  <c r="BH339" i="2"/>
  <c r="BG339" i="2"/>
  <c r="BE339" i="2"/>
  <c r="T339" i="2"/>
  <c r="R339" i="2"/>
  <c r="P339" i="2"/>
  <c r="BI330" i="2"/>
  <c r="BH330" i="2"/>
  <c r="BG330" i="2"/>
  <c r="BE330" i="2"/>
  <c r="T330" i="2"/>
  <c r="R330" i="2"/>
  <c r="P330" i="2"/>
  <c r="BI327" i="2"/>
  <c r="BH327" i="2"/>
  <c r="BG327" i="2"/>
  <c r="BE327" i="2"/>
  <c r="T327" i="2"/>
  <c r="R327" i="2"/>
  <c r="P327" i="2"/>
  <c r="BI322" i="2"/>
  <c r="BH322" i="2"/>
  <c r="BG322" i="2"/>
  <c r="BE322" i="2"/>
  <c r="T322" i="2"/>
  <c r="R322" i="2"/>
  <c r="P322" i="2"/>
  <c r="BI317" i="2"/>
  <c r="BH317" i="2"/>
  <c r="BG317" i="2"/>
  <c r="BE317" i="2"/>
  <c r="T317" i="2"/>
  <c r="R317" i="2"/>
  <c r="P317" i="2"/>
  <c r="BI312" i="2"/>
  <c r="BH312" i="2"/>
  <c r="BG312" i="2"/>
  <c r="BE312" i="2"/>
  <c r="T312" i="2"/>
  <c r="R312" i="2"/>
  <c r="P312" i="2"/>
  <c r="BI303" i="2"/>
  <c r="BH303" i="2"/>
  <c r="BG303" i="2"/>
  <c r="BE303" i="2"/>
  <c r="T303" i="2"/>
  <c r="R303" i="2"/>
  <c r="P303" i="2"/>
  <c r="BI294" i="2"/>
  <c r="BH294" i="2"/>
  <c r="BG294" i="2"/>
  <c r="BE294" i="2"/>
  <c r="T294" i="2"/>
  <c r="R294" i="2"/>
  <c r="P294" i="2"/>
  <c r="BI289" i="2"/>
  <c r="BH289" i="2"/>
  <c r="BG289" i="2"/>
  <c r="BE289" i="2"/>
  <c r="T289" i="2"/>
  <c r="R289" i="2"/>
  <c r="P289" i="2"/>
  <c r="BI283" i="2"/>
  <c r="BH283" i="2"/>
  <c r="BG283" i="2"/>
  <c r="BE283" i="2"/>
  <c r="T283" i="2"/>
  <c r="R283" i="2"/>
  <c r="P283" i="2"/>
  <c r="BI277" i="2"/>
  <c r="BH277" i="2"/>
  <c r="BG277" i="2"/>
  <c r="BE277" i="2"/>
  <c r="T277" i="2"/>
  <c r="R277" i="2"/>
  <c r="P277" i="2"/>
  <c r="BI274" i="2"/>
  <c r="BH274" i="2"/>
  <c r="BG274" i="2"/>
  <c r="BE274" i="2"/>
  <c r="T274" i="2"/>
  <c r="R274" i="2"/>
  <c r="P274" i="2"/>
  <c r="BI272" i="2"/>
  <c r="BH272" i="2"/>
  <c r="BG272" i="2"/>
  <c r="BE272" i="2"/>
  <c r="T272" i="2"/>
  <c r="R272" i="2"/>
  <c r="P272" i="2"/>
  <c r="BI266" i="2"/>
  <c r="BH266" i="2"/>
  <c r="BG266" i="2"/>
  <c r="BE266" i="2"/>
  <c r="T266" i="2"/>
  <c r="R266" i="2"/>
  <c r="P266" i="2"/>
  <c r="BI261" i="2"/>
  <c r="BH261" i="2"/>
  <c r="BG261" i="2"/>
  <c r="BE261" i="2"/>
  <c r="T261" i="2"/>
  <c r="R261" i="2"/>
  <c r="P261" i="2"/>
  <c r="BI256" i="2"/>
  <c r="BH256" i="2"/>
  <c r="BG256" i="2"/>
  <c r="BE256" i="2"/>
  <c r="T256" i="2"/>
  <c r="R256" i="2"/>
  <c r="P256" i="2"/>
  <c r="BI251" i="2"/>
  <c r="BH251" i="2"/>
  <c r="BG251" i="2"/>
  <c r="BE251" i="2"/>
  <c r="T251" i="2"/>
  <c r="R251" i="2"/>
  <c r="P251" i="2"/>
  <c r="BI249" i="2"/>
  <c r="BH249" i="2"/>
  <c r="BG249" i="2"/>
  <c r="BE249" i="2"/>
  <c r="T249" i="2"/>
  <c r="R249" i="2"/>
  <c r="P249" i="2"/>
  <c r="BI243" i="2"/>
  <c r="BH243" i="2"/>
  <c r="BG243" i="2"/>
  <c r="BE243" i="2"/>
  <c r="T243" i="2"/>
  <c r="R243" i="2"/>
  <c r="P243" i="2"/>
  <c r="BI240" i="2"/>
  <c r="BH240" i="2"/>
  <c r="BG240" i="2"/>
  <c r="BE240" i="2"/>
  <c r="T240" i="2"/>
  <c r="R240" i="2"/>
  <c r="P240" i="2"/>
  <c r="BI238" i="2"/>
  <c r="BH238" i="2"/>
  <c r="BG238" i="2"/>
  <c r="BE238" i="2"/>
  <c r="T238" i="2"/>
  <c r="R238" i="2"/>
  <c r="P238" i="2"/>
  <c r="BI235" i="2"/>
  <c r="BH235" i="2"/>
  <c r="BG235" i="2"/>
  <c r="BE235" i="2"/>
  <c r="T235" i="2"/>
  <c r="R235" i="2"/>
  <c r="P235" i="2"/>
  <c r="BI233" i="2"/>
  <c r="BH233" i="2"/>
  <c r="BG233" i="2"/>
  <c r="BE233" i="2"/>
  <c r="T233" i="2"/>
  <c r="R233" i="2"/>
  <c r="P233" i="2"/>
  <c r="BI229" i="2"/>
  <c r="BH229" i="2"/>
  <c r="BG229" i="2"/>
  <c r="BE229" i="2"/>
  <c r="T229" i="2"/>
  <c r="R229" i="2"/>
  <c r="P229" i="2"/>
  <c r="BI223" i="2"/>
  <c r="BH223" i="2"/>
  <c r="BG223" i="2"/>
  <c r="BE223" i="2"/>
  <c r="T223" i="2"/>
  <c r="R223" i="2"/>
  <c r="P223" i="2"/>
  <c r="BI222" i="2"/>
  <c r="BH222" i="2"/>
  <c r="BG222" i="2"/>
  <c r="BE222" i="2"/>
  <c r="T222" i="2"/>
  <c r="R222" i="2"/>
  <c r="P222" i="2"/>
  <c r="BI216" i="2"/>
  <c r="BH216" i="2"/>
  <c r="BG216" i="2"/>
  <c r="BE216" i="2"/>
  <c r="T216" i="2"/>
  <c r="R216" i="2"/>
  <c r="P216" i="2"/>
  <c r="BI210" i="2"/>
  <c r="BH210" i="2"/>
  <c r="BG210" i="2"/>
  <c r="BE210" i="2"/>
  <c r="T210" i="2"/>
  <c r="R210" i="2"/>
  <c r="P210" i="2"/>
  <c r="BI206" i="2"/>
  <c r="BH206" i="2"/>
  <c r="BG206" i="2"/>
  <c r="BE206" i="2"/>
  <c r="T206" i="2"/>
  <c r="T205" i="2" s="1"/>
  <c r="R206" i="2"/>
  <c r="R205" i="2" s="1"/>
  <c r="P206" i="2"/>
  <c r="P205" i="2"/>
  <c r="BI203" i="2"/>
  <c r="BH203" i="2"/>
  <c r="BG203" i="2"/>
  <c r="BE203" i="2"/>
  <c r="T203" i="2"/>
  <c r="R203" i="2"/>
  <c r="P203" i="2"/>
  <c r="BI202" i="2"/>
  <c r="BH202" i="2"/>
  <c r="BG202" i="2"/>
  <c r="BE202" i="2"/>
  <c r="T202" i="2"/>
  <c r="R202" i="2"/>
  <c r="P202" i="2"/>
  <c r="BI200" i="2"/>
  <c r="BH200" i="2"/>
  <c r="BG200" i="2"/>
  <c r="BE200" i="2"/>
  <c r="T200" i="2"/>
  <c r="R200" i="2"/>
  <c r="P200" i="2"/>
  <c r="BI197" i="2"/>
  <c r="BH197" i="2"/>
  <c r="BG197" i="2"/>
  <c r="BE197" i="2"/>
  <c r="T197" i="2"/>
  <c r="R197" i="2"/>
  <c r="P197" i="2"/>
  <c r="BI195" i="2"/>
  <c r="BH195" i="2"/>
  <c r="BG195" i="2"/>
  <c r="BE195" i="2"/>
  <c r="T195" i="2"/>
  <c r="R195" i="2"/>
  <c r="P195" i="2"/>
  <c r="BI193" i="2"/>
  <c r="BH193" i="2"/>
  <c r="BG193" i="2"/>
  <c r="BE193" i="2"/>
  <c r="T193" i="2"/>
  <c r="R193" i="2"/>
  <c r="P193" i="2"/>
  <c r="BI190" i="2"/>
  <c r="BH190" i="2"/>
  <c r="BG190" i="2"/>
  <c r="BE190" i="2"/>
  <c r="T190" i="2"/>
  <c r="R190" i="2"/>
  <c r="P190" i="2"/>
  <c r="BI184" i="2"/>
  <c r="BH184" i="2"/>
  <c r="BG184" i="2"/>
  <c r="BE184" i="2"/>
  <c r="T184" i="2"/>
  <c r="R184" i="2"/>
  <c r="P184" i="2"/>
  <c r="BI178" i="2"/>
  <c r="BH178" i="2"/>
  <c r="BG178" i="2"/>
  <c r="BE178" i="2"/>
  <c r="T178" i="2"/>
  <c r="R178" i="2"/>
  <c r="P178" i="2"/>
  <c r="BI175" i="2"/>
  <c r="BH175" i="2"/>
  <c r="BG175" i="2"/>
  <c r="BE175" i="2"/>
  <c r="T175" i="2"/>
  <c r="R175" i="2"/>
  <c r="P175" i="2"/>
  <c r="BI172" i="2"/>
  <c r="BH172" i="2"/>
  <c r="BG172" i="2"/>
  <c r="BE172" i="2"/>
  <c r="T172" i="2"/>
  <c r="R172" i="2"/>
  <c r="P172" i="2"/>
  <c r="BI165" i="2"/>
  <c r="BH165" i="2"/>
  <c r="BG165" i="2"/>
  <c r="BE165" i="2"/>
  <c r="T165" i="2"/>
  <c r="R165" i="2"/>
  <c r="P165" i="2"/>
  <c r="BI163" i="2"/>
  <c r="BH163" i="2"/>
  <c r="BG163" i="2"/>
  <c r="BE163" i="2"/>
  <c r="T163" i="2"/>
  <c r="R163" i="2"/>
  <c r="P163" i="2"/>
  <c r="BI161" i="2"/>
  <c r="BH161" i="2"/>
  <c r="BG161" i="2"/>
  <c r="BE161" i="2"/>
  <c r="T161" i="2"/>
  <c r="R161" i="2"/>
  <c r="P161" i="2"/>
  <c r="BI158" i="2"/>
  <c r="BH158" i="2"/>
  <c r="BG158" i="2"/>
  <c r="BE158" i="2"/>
  <c r="T158" i="2"/>
  <c r="R158" i="2"/>
  <c r="P158" i="2"/>
  <c r="BI153" i="2"/>
  <c r="BH153" i="2"/>
  <c r="BG153" i="2"/>
  <c r="BE153" i="2"/>
  <c r="T153" i="2"/>
  <c r="R153" i="2"/>
  <c r="P153" i="2"/>
  <c r="BI146" i="2"/>
  <c r="BH146" i="2"/>
  <c r="BG146" i="2"/>
  <c r="BE146" i="2"/>
  <c r="T146" i="2"/>
  <c r="R146" i="2"/>
  <c r="P146" i="2"/>
  <c r="BI140" i="2"/>
  <c r="BH140" i="2"/>
  <c r="BG140" i="2"/>
  <c r="BE140" i="2"/>
  <c r="T140" i="2"/>
  <c r="R140" i="2"/>
  <c r="P140" i="2"/>
  <c r="J133" i="2"/>
  <c r="F133" i="2"/>
  <c r="F131" i="2"/>
  <c r="E129" i="2"/>
  <c r="J93" i="2"/>
  <c r="F93" i="2"/>
  <c r="F91" i="2"/>
  <c r="E89" i="2"/>
  <c r="J26" i="2"/>
  <c r="E26" i="2"/>
  <c r="J134" i="2" s="1"/>
  <c r="J25" i="2"/>
  <c r="J20" i="2"/>
  <c r="E20" i="2"/>
  <c r="F94" i="2"/>
  <c r="J19" i="2"/>
  <c r="J14" i="2"/>
  <c r="J131" i="2"/>
  <c r="E7" i="2"/>
  <c r="E125" i="2"/>
  <c r="L90" i="1"/>
  <c r="AM90" i="1"/>
  <c r="AM89" i="1"/>
  <c r="L89" i="1"/>
  <c r="AM87" i="1"/>
  <c r="L87" i="1"/>
  <c r="L85" i="1"/>
  <c r="L84" i="1"/>
  <c r="J135" i="36"/>
  <c r="J134" i="36"/>
  <c r="BK129" i="36"/>
  <c r="BK271" i="35"/>
  <c r="J269" i="35"/>
  <c r="BK265" i="35"/>
  <c r="J261" i="35"/>
  <c r="J259" i="35"/>
  <c r="BK257" i="35"/>
  <c r="J253" i="35"/>
  <c r="BK251" i="35"/>
  <c r="J247" i="35"/>
  <c r="J241" i="35"/>
  <c r="J239" i="35"/>
  <c r="BK237" i="35"/>
  <c r="J233" i="35"/>
  <c r="BK231" i="35"/>
  <c r="BK227" i="35"/>
  <c r="J223" i="35"/>
  <c r="J221" i="35"/>
  <c r="BK219" i="35"/>
  <c r="BK213" i="35"/>
  <c r="BK199" i="35"/>
  <c r="J193" i="35"/>
  <c r="BK191" i="35"/>
  <c r="BK181" i="35"/>
  <c r="J179" i="35"/>
  <c r="J175" i="35"/>
  <c r="BK171" i="35"/>
  <c r="BK167" i="35"/>
  <c r="BK163" i="35"/>
  <c r="BK161" i="35"/>
  <c r="J157" i="35"/>
  <c r="BK155" i="35"/>
  <c r="J153" i="35"/>
  <c r="J151" i="35"/>
  <c r="J145" i="35"/>
  <c r="J133" i="35"/>
  <c r="BK129" i="35"/>
  <c r="J127" i="35"/>
  <c r="J125" i="35"/>
  <c r="J216" i="34"/>
  <c r="BK212" i="34"/>
  <c r="BK208" i="34"/>
  <c r="J201" i="34"/>
  <c r="J171" i="34"/>
  <c r="J167" i="34"/>
  <c r="J151" i="34"/>
  <c r="BK143" i="34"/>
  <c r="BK135" i="34"/>
  <c r="J133" i="34"/>
  <c r="J198" i="33"/>
  <c r="J196" i="33"/>
  <c r="BK186" i="33"/>
  <c r="J169" i="33"/>
  <c r="BK157" i="33"/>
  <c r="J152" i="33"/>
  <c r="J132" i="33"/>
  <c r="BK176" i="32"/>
  <c r="J167" i="32"/>
  <c r="BK165" i="32"/>
  <c r="BK159" i="32"/>
  <c r="BK153" i="32"/>
  <c r="BK141" i="32"/>
  <c r="BK131" i="32"/>
  <c r="BK219" i="31"/>
  <c r="J195" i="31"/>
  <c r="BK179" i="31"/>
  <c r="J170" i="31"/>
  <c r="BK158" i="31"/>
  <c r="BK133" i="31"/>
  <c r="J129" i="31"/>
  <c r="BK629" i="30"/>
  <c r="BK623" i="30"/>
  <c r="J617" i="30"/>
  <c r="J605" i="30"/>
  <c r="BK595" i="30"/>
  <c r="BK589" i="30"/>
  <c r="J578" i="30"/>
  <c r="J572" i="30"/>
  <c r="J558" i="30"/>
  <c r="BK555" i="30"/>
  <c r="J549" i="30"/>
  <c r="BK537" i="30"/>
  <c r="BK526" i="30"/>
  <c r="BK505" i="30"/>
  <c r="J501" i="30"/>
  <c r="BK499" i="30"/>
  <c r="J495" i="30"/>
  <c r="J487" i="30"/>
  <c r="BK485" i="30"/>
  <c r="J471" i="30"/>
  <c r="BK466" i="30"/>
  <c r="BK445" i="30"/>
  <c r="BK443" i="30"/>
  <c r="J427" i="30"/>
  <c r="J406" i="30"/>
  <c r="BK393" i="30"/>
  <c r="J386" i="30"/>
  <c r="J384" i="30"/>
  <c r="BK325" i="30"/>
  <c r="J315" i="30"/>
  <c r="BK294" i="30"/>
  <c r="BK288" i="30"/>
  <c r="BK256" i="30"/>
  <c r="J254" i="30"/>
  <c r="J248" i="30"/>
  <c r="BK208" i="30"/>
  <c r="BK207" i="30"/>
  <c r="BK140" i="29"/>
  <c r="BK289" i="28"/>
  <c r="BK265" i="28"/>
  <c r="J235" i="28"/>
  <c r="BK227" i="28"/>
  <c r="BK211" i="28"/>
  <c r="BK205" i="28"/>
  <c r="BK185" i="28"/>
  <c r="J183" i="28"/>
  <c r="J165" i="28"/>
  <c r="BK159" i="28"/>
  <c r="BK155" i="28"/>
  <c r="J216" i="27"/>
  <c r="BK201" i="27"/>
  <c r="J179" i="27"/>
  <c r="J175" i="27"/>
  <c r="BK173" i="27"/>
  <c r="J169" i="27"/>
  <c r="BK165" i="27"/>
  <c r="J149" i="27"/>
  <c r="BK141" i="27"/>
  <c r="J201" i="26"/>
  <c r="BK197" i="26"/>
  <c r="BK180" i="26"/>
  <c r="J174" i="26"/>
  <c r="J161" i="26"/>
  <c r="J151" i="26"/>
  <c r="BK138" i="26"/>
  <c r="BK134" i="26"/>
  <c r="J130" i="26"/>
  <c r="J165" i="25"/>
  <c r="BK163" i="25"/>
  <c r="BK161" i="25"/>
  <c r="BK159" i="25"/>
  <c r="BK155" i="25"/>
  <c r="J153" i="25"/>
  <c r="J147" i="25"/>
  <c r="BK133" i="25"/>
  <c r="BK221" i="24"/>
  <c r="BK197" i="24"/>
  <c r="BK195" i="24"/>
  <c r="BK189" i="24"/>
  <c r="J168" i="24"/>
  <c r="BK164" i="24"/>
  <c r="BK162" i="24"/>
  <c r="J152" i="24"/>
  <c r="BK142" i="24"/>
  <c r="BK140" i="24"/>
  <c r="J135" i="24"/>
  <c r="BK129" i="24"/>
  <c r="J587" i="23"/>
  <c r="J583" i="23"/>
  <c r="J574" i="23"/>
  <c r="BK572" i="23"/>
  <c r="BK552" i="23"/>
  <c r="J549" i="23"/>
  <c r="BK536" i="23"/>
  <c r="J521" i="23"/>
  <c r="BK519" i="23"/>
  <c r="BK513" i="23"/>
  <c r="J506" i="23"/>
  <c r="J497" i="23"/>
  <c r="J482" i="23"/>
  <c r="J478" i="23"/>
  <c r="J461" i="23"/>
  <c r="J454" i="23"/>
  <c r="J438" i="23"/>
  <c r="BK419" i="23"/>
  <c r="BK377" i="23"/>
  <c r="BK373" i="23"/>
  <c r="BK371" i="23"/>
  <c r="BK331" i="23"/>
  <c r="BK325" i="23"/>
  <c r="J300" i="23"/>
  <c r="BK288" i="23"/>
  <c r="J271" i="23"/>
  <c r="J261" i="23"/>
  <c r="J254" i="23"/>
  <c r="BK234" i="23"/>
  <c r="BK205" i="23"/>
  <c r="BK200" i="23"/>
  <c r="BK195" i="23"/>
  <c r="J183" i="23"/>
  <c r="J163" i="23"/>
  <c r="J161" i="23"/>
  <c r="BK144" i="22"/>
  <c r="J134" i="22"/>
  <c r="J277" i="21"/>
  <c r="BK273" i="21"/>
  <c r="J271" i="21"/>
  <c r="BK269" i="21"/>
  <c r="J259" i="21"/>
  <c r="J257" i="21"/>
  <c r="BK255" i="21"/>
  <c r="BK249" i="21"/>
  <c r="BK245" i="21"/>
  <c r="J243" i="21"/>
  <c r="J241" i="21"/>
  <c r="BK239" i="21"/>
  <c r="BK237" i="21"/>
  <c r="BK233" i="21"/>
  <c r="J225" i="21"/>
  <c r="BK223" i="21"/>
  <c r="J217" i="21"/>
  <c r="J209" i="21"/>
  <c r="BK193" i="21"/>
  <c r="J189" i="21"/>
  <c r="BK187" i="21"/>
  <c r="BK179" i="21"/>
  <c r="J177" i="21"/>
  <c r="BK173" i="21"/>
  <c r="BK169" i="21"/>
  <c r="BK163" i="21"/>
  <c r="J157" i="21"/>
  <c r="BK141" i="21"/>
  <c r="J139" i="21"/>
  <c r="BK135" i="21"/>
  <c r="BK131" i="21"/>
  <c r="J129" i="21"/>
  <c r="J125" i="21"/>
  <c r="J203" i="20"/>
  <c r="BK199" i="20"/>
  <c r="BK173" i="20"/>
  <c r="J169" i="20"/>
  <c r="BK141" i="20"/>
  <c r="J207" i="19"/>
  <c r="J200" i="19"/>
  <c r="BK188" i="19"/>
  <c r="BK177" i="19"/>
  <c r="BK169" i="19"/>
  <c r="J156" i="19"/>
  <c r="J172" i="18"/>
  <c r="J155" i="18"/>
  <c r="BK147" i="18"/>
  <c r="J141" i="18"/>
  <c r="J219" i="17"/>
  <c r="BK213" i="17"/>
  <c r="BK210" i="17"/>
  <c r="J206" i="17"/>
  <c r="J202" i="17"/>
  <c r="J181" i="17"/>
  <c r="J170" i="17"/>
  <c r="BK168" i="17"/>
  <c r="BK166" i="17"/>
  <c r="J156" i="17"/>
  <c r="BK148" i="17"/>
  <c r="J133" i="17"/>
  <c r="BK585" i="16"/>
  <c r="J582" i="16"/>
  <c r="J579" i="16"/>
  <c r="BK572" i="16"/>
  <c r="BK555" i="16"/>
  <c r="J549" i="16"/>
  <c r="J529" i="16"/>
  <c r="J511" i="16"/>
  <c r="J509" i="16"/>
  <c r="BK501" i="16"/>
  <c r="BK481" i="16"/>
  <c r="J475" i="16"/>
  <c r="BK460" i="16"/>
  <c r="BK455" i="16"/>
  <c r="BK450" i="16"/>
  <c r="BK382" i="16"/>
  <c r="BK359" i="16"/>
  <c r="BK315" i="16"/>
  <c r="J306" i="16"/>
  <c r="BK282" i="16"/>
  <c r="J261" i="16"/>
  <c r="BK202" i="16"/>
  <c r="BK198" i="16"/>
  <c r="J195" i="16"/>
  <c r="J163" i="16"/>
  <c r="BK152" i="16"/>
  <c r="BK135" i="15"/>
  <c r="J129" i="15"/>
  <c r="J275" i="14"/>
  <c r="J267" i="14"/>
  <c r="J263" i="14"/>
  <c r="J253" i="14"/>
  <c r="BK251" i="14"/>
  <c r="J249" i="14"/>
  <c r="BK231" i="14"/>
  <c r="J223" i="14"/>
  <c r="BK215" i="14"/>
  <c r="BK211" i="14"/>
  <c r="J201" i="14"/>
  <c r="J177" i="14"/>
  <c r="J165" i="14"/>
  <c r="J161" i="14"/>
  <c r="BK153" i="14"/>
  <c r="BK149" i="14"/>
  <c r="BK137" i="14"/>
  <c r="J127" i="14"/>
  <c r="BK205" i="13"/>
  <c r="BK201" i="13"/>
  <c r="BK199" i="13"/>
  <c r="J194" i="13"/>
  <c r="BK190" i="13"/>
  <c r="J184" i="13"/>
  <c r="J170" i="13"/>
  <c r="BK150" i="13"/>
  <c r="BK212" i="12"/>
  <c r="J210" i="12"/>
  <c r="J183" i="12"/>
  <c r="J179" i="12"/>
  <c r="J176" i="12"/>
  <c r="J143" i="12"/>
  <c r="J141" i="12"/>
  <c r="J134" i="12"/>
  <c r="BK170" i="11"/>
  <c r="BK149" i="11"/>
  <c r="BK131" i="11"/>
  <c r="J221" i="10"/>
  <c r="BK219" i="10"/>
  <c r="J138" i="10"/>
  <c r="J127" i="10"/>
  <c r="J624" i="9"/>
  <c r="J603" i="9"/>
  <c r="BK594" i="9"/>
  <c r="J577" i="9"/>
  <c r="J556" i="9"/>
  <c r="BK549" i="9"/>
  <c r="BK540" i="9"/>
  <c r="J525" i="9"/>
  <c r="J515" i="9"/>
  <c r="BK501" i="9"/>
  <c r="BK495" i="9"/>
  <c r="J491" i="9"/>
  <c r="BK489" i="9"/>
  <c r="J483" i="9"/>
  <c r="BK478" i="9"/>
  <c r="BK475" i="9"/>
  <c r="BK471" i="9"/>
  <c r="BK449" i="9"/>
  <c r="J443" i="9"/>
  <c r="J428" i="9"/>
  <c r="BK403" i="9"/>
  <c r="BK394" i="9"/>
  <c r="BK391" i="9"/>
  <c r="BK387" i="9"/>
  <c r="BK378" i="9"/>
  <c r="J371" i="9"/>
  <c r="J366" i="9"/>
  <c r="J343" i="9"/>
  <c r="J332" i="9"/>
  <c r="BK327" i="9"/>
  <c r="J278" i="9"/>
  <c r="J267" i="9"/>
  <c r="BK246" i="9"/>
  <c r="BK241" i="9"/>
  <c r="J239" i="9"/>
  <c r="J229" i="9"/>
  <c r="BK209" i="9"/>
  <c r="BK146" i="8"/>
  <c r="J135" i="8"/>
  <c r="BK134" i="8"/>
  <c r="J283" i="7"/>
  <c r="J273" i="7"/>
  <c r="BK271" i="7"/>
  <c r="BK261" i="7"/>
  <c r="BK235" i="7"/>
  <c r="J231" i="7"/>
  <c r="BK225" i="7"/>
  <c r="BK223" i="7"/>
  <c r="J219" i="7"/>
  <c r="BK207" i="7"/>
  <c r="BK201" i="7"/>
  <c r="BK195" i="7"/>
  <c r="BK193" i="7"/>
  <c r="BK189" i="7"/>
  <c r="J185" i="7"/>
  <c r="J175" i="7"/>
  <c r="BK173" i="7"/>
  <c r="BK171" i="7"/>
  <c r="BK165" i="7"/>
  <c r="J163" i="7"/>
  <c r="J161" i="7"/>
  <c r="BK159" i="7"/>
  <c r="J151" i="7"/>
  <c r="BK143" i="7"/>
  <c r="BK127" i="7"/>
  <c r="J125" i="7"/>
  <c r="J175" i="6"/>
  <c r="BK165" i="6"/>
  <c r="J149" i="6"/>
  <c r="BK145" i="6"/>
  <c r="J197" i="5"/>
  <c r="J194" i="5"/>
  <c r="BK192" i="5"/>
  <c r="J170" i="5"/>
  <c r="BK163" i="5"/>
  <c r="J157" i="5"/>
  <c r="J138" i="5"/>
  <c r="J134" i="5"/>
  <c r="BK161" i="4"/>
  <c r="BK137" i="4"/>
  <c r="J202" i="3"/>
  <c r="BK200" i="3"/>
  <c r="BK197" i="3"/>
  <c r="BK187" i="3"/>
  <c r="BK185" i="3"/>
  <c r="BK181" i="3"/>
  <c r="BK174" i="3"/>
  <c r="J170" i="3"/>
  <c r="BK168" i="3"/>
  <c r="BK162" i="3"/>
  <c r="J146" i="3"/>
  <c r="BK133" i="3"/>
  <c r="BK129" i="3"/>
  <c r="J572" i="2"/>
  <c r="J564" i="2"/>
  <c r="BK552" i="2"/>
  <c r="J530" i="2"/>
  <c r="BK521" i="2"/>
  <c r="J519" i="2"/>
  <c r="J495" i="2"/>
  <c r="BK480" i="2"/>
  <c r="BK478" i="2"/>
  <c r="BK472" i="2"/>
  <c r="BK469" i="2"/>
  <c r="BK460" i="2"/>
  <c r="J453" i="2"/>
  <c r="J448" i="2"/>
  <c r="J421" i="2"/>
  <c r="BK398" i="2"/>
  <c r="J348" i="2"/>
  <c r="BK330" i="2"/>
  <c r="J327" i="2"/>
  <c r="BK289" i="2"/>
  <c r="BK283" i="2"/>
  <c r="J274" i="2"/>
  <c r="J272" i="2"/>
  <c r="J261" i="2"/>
  <c r="BK233" i="2"/>
  <c r="J197" i="2"/>
  <c r="BK146" i="2"/>
  <c r="BK135" i="36"/>
  <c r="BK134" i="36"/>
  <c r="J129" i="36"/>
  <c r="J291" i="35"/>
  <c r="BK289" i="35"/>
  <c r="J283" i="35"/>
  <c r="BK275" i="35"/>
  <c r="J608" i="30"/>
  <c r="BK605" i="30"/>
  <c r="J599" i="30"/>
  <c r="BK587" i="30"/>
  <c r="J580" i="30"/>
  <c r="BK572" i="30"/>
  <c r="J552" i="30"/>
  <c r="J543" i="30"/>
  <c r="J534" i="30"/>
  <c r="J526" i="30"/>
  <c r="BK510" i="30"/>
  <c r="BK503" i="30"/>
  <c r="J493" i="30"/>
  <c r="BK487" i="30"/>
  <c r="J485" i="30"/>
  <c r="BK479" i="30"/>
  <c r="BK475" i="30"/>
  <c r="J461" i="30"/>
  <c r="BK453" i="30"/>
  <c r="BK432" i="30"/>
  <c r="J390" i="30"/>
  <c r="J377" i="30"/>
  <c r="BK364" i="30"/>
  <c r="J356" i="30"/>
  <c r="BK320" i="30"/>
  <c r="J297" i="30"/>
  <c r="BK277" i="30"/>
  <c r="J271" i="30"/>
  <c r="BK266" i="30"/>
  <c r="BK248" i="30"/>
  <c r="J228" i="30"/>
  <c r="J221" i="30"/>
  <c r="BK205" i="30"/>
  <c r="BK202" i="30"/>
  <c r="J200" i="30"/>
  <c r="BK198" i="30"/>
  <c r="BK163" i="30"/>
  <c r="J161" i="30"/>
  <c r="J144" i="29"/>
  <c r="J135" i="29"/>
  <c r="J129" i="29"/>
  <c r="J301" i="28"/>
  <c r="BK295" i="28"/>
  <c r="J285" i="28"/>
  <c r="BK269" i="28"/>
  <c r="J267" i="28"/>
  <c r="J257" i="28"/>
  <c r="BK243" i="28"/>
  <c r="J233" i="28"/>
  <c r="J225" i="28"/>
  <c r="BK219" i="28"/>
  <c r="BK217" i="28"/>
  <c r="BK213" i="28"/>
  <c r="J201" i="28"/>
  <c r="BK199" i="28"/>
  <c r="BK197" i="28"/>
  <c r="J193" i="28"/>
  <c r="BK189" i="28"/>
  <c r="J179" i="28"/>
  <c r="J173" i="28"/>
  <c r="J171" i="28"/>
  <c r="BK165" i="28"/>
  <c r="BK161" i="28"/>
  <c r="BK151" i="28"/>
  <c r="BK149" i="28"/>
  <c r="BK143" i="28"/>
  <c r="J139" i="28"/>
  <c r="J131" i="28"/>
  <c r="J210" i="27"/>
  <c r="J208" i="27"/>
  <c r="BK204" i="27"/>
  <c r="BK199" i="27"/>
  <c r="J145" i="27"/>
  <c r="J194" i="26"/>
  <c r="J176" i="26"/>
  <c r="BK168" i="26"/>
  <c r="J164" i="26"/>
  <c r="J159" i="26"/>
  <c r="J155" i="26"/>
  <c r="BK130" i="26"/>
  <c r="BK165" i="25"/>
  <c r="J159" i="25"/>
  <c r="J155" i="25"/>
  <c r="BK145" i="25"/>
  <c r="J135" i="25"/>
  <c r="BK225" i="24"/>
  <c r="J221" i="24"/>
  <c r="J217" i="24"/>
  <c r="BK215" i="24"/>
  <c r="BK210" i="24"/>
  <c r="J206" i="24"/>
  <c r="BK204" i="24"/>
  <c r="BK185" i="24"/>
  <c r="BK166" i="24"/>
  <c r="BK160" i="24"/>
  <c r="J154" i="24"/>
  <c r="J150" i="24"/>
  <c r="BK148" i="24"/>
  <c r="J146" i="24"/>
  <c r="BK127" i="24"/>
  <c r="BK599" i="23"/>
  <c r="J593" i="23"/>
  <c r="J584" i="23"/>
  <c r="BK558" i="23"/>
  <c r="BK539" i="23"/>
  <c r="BK533" i="23"/>
  <c r="J476" i="23"/>
  <c r="BK470" i="23"/>
  <c r="BK464" i="23"/>
  <c r="J456" i="23"/>
  <c r="BK454" i="23"/>
  <c r="BK438" i="23"/>
  <c r="BK428" i="23"/>
  <c r="J419" i="23"/>
  <c r="BK409" i="23"/>
  <c r="BK386" i="23"/>
  <c r="J373" i="23"/>
  <c r="BK357" i="23"/>
  <c r="J354" i="23"/>
  <c r="BK320" i="23"/>
  <c r="J282" i="23"/>
  <c r="BK266" i="23"/>
  <c r="BK256" i="23"/>
  <c r="BK254" i="23"/>
  <c r="J228" i="23"/>
  <c r="J227" i="23"/>
  <c r="BK163" i="23"/>
  <c r="J156" i="23"/>
  <c r="J151" i="23"/>
  <c r="J144" i="23"/>
  <c r="BK140" i="22"/>
  <c r="J129" i="22"/>
  <c r="BK301" i="21"/>
  <c r="J297" i="21"/>
  <c r="J295" i="21"/>
  <c r="BK293" i="21"/>
  <c r="BK285" i="21"/>
  <c r="J283" i="21"/>
  <c r="BK281" i="21"/>
  <c r="J279" i="21"/>
  <c r="BK267" i="21"/>
  <c r="BK263" i="21"/>
  <c r="BK261" i="21"/>
  <c r="J255" i="21"/>
  <c r="BK251" i="21"/>
  <c r="BK231" i="21"/>
  <c r="BK227" i="21"/>
  <c r="BK225" i="21"/>
  <c r="J219" i="21"/>
  <c r="BK215" i="21"/>
  <c r="BK211" i="21"/>
  <c r="BK201" i="21"/>
  <c r="BK199" i="21"/>
  <c r="J195" i="21"/>
  <c r="J187" i="21"/>
  <c r="J185" i="21"/>
  <c r="BK181" i="21"/>
  <c r="J173" i="21"/>
  <c r="J169" i="21"/>
  <c r="J167" i="21"/>
  <c r="BK159" i="21"/>
  <c r="J155" i="21"/>
  <c r="J145" i="21"/>
  <c r="J143" i="21"/>
  <c r="BK127" i="21"/>
  <c r="BK125" i="21"/>
  <c r="BK242" i="20"/>
  <c r="BK222" i="20"/>
  <c r="BK213" i="20"/>
  <c r="BK203" i="20"/>
  <c r="BK195" i="20"/>
  <c r="BK181" i="20"/>
  <c r="BK177" i="20"/>
  <c r="BK169" i="20"/>
  <c r="BK153" i="20"/>
  <c r="BK145" i="20"/>
  <c r="J129" i="20"/>
  <c r="BK224" i="19"/>
  <c r="BK217" i="19"/>
  <c r="J209" i="19"/>
  <c r="J169" i="19"/>
  <c r="BK143" i="19"/>
  <c r="J139" i="19"/>
  <c r="BK131" i="19"/>
  <c r="J163" i="18"/>
  <c r="BK161" i="18"/>
  <c r="J159" i="18"/>
  <c r="J143" i="18"/>
  <c r="BK139" i="18"/>
  <c r="BK135" i="18"/>
  <c r="BK133" i="18"/>
  <c r="BK131" i="18"/>
  <c r="J125" i="18"/>
  <c r="J223" i="17"/>
  <c r="J221" i="17"/>
  <c r="J217" i="17"/>
  <c r="J210" i="17"/>
  <c r="J208" i="17"/>
  <c r="J199" i="17"/>
  <c r="J193" i="17"/>
  <c r="J189" i="17"/>
  <c r="BK185" i="17"/>
  <c r="BK174" i="17"/>
  <c r="BK164" i="17"/>
  <c r="J158" i="17"/>
  <c r="J154" i="17"/>
  <c r="J152" i="17"/>
  <c r="BK146" i="17"/>
  <c r="BK144" i="17"/>
  <c r="BK135" i="17"/>
  <c r="BK127" i="17"/>
  <c r="BK600" i="16"/>
  <c r="J591" i="16"/>
  <c r="BK526" i="16"/>
  <c r="J487" i="16"/>
  <c r="J485" i="16"/>
  <c r="J483" i="16"/>
  <c r="J466" i="16"/>
  <c r="BK459" i="16"/>
  <c r="BK429" i="16"/>
  <c r="J416" i="16"/>
  <c r="J395" i="16"/>
  <c r="BK388" i="16"/>
  <c r="J375" i="16"/>
  <c r="BK366" i="16"/>
  <c r="J356" i="16"/>
  <c r="J333" i="16"/>
  <c r="J325" i="16"/>
  <c r="J288" i="16"/>
  <c r="BK279" i="16"/>
  <c r="BK277" i="16"/>
  <c r="BK271" i="16"/>
  <c r="J240" i="16"/>
  <c r="BK238" i="16"/>
  <c r="BK208" i="16"/>
  <c r="BK205" i="16"/>
  <c r="BK200" i="16"/>
  <c r="J198" i="16"/>
  <c r="BK163" i="16"/>
  <c r="J159" i="16"/>
  <c r="J144" i="15"/>
  <c r="BK134" i="15"/>
  <c r="BK291" i="14"/>
  <c r="J289" i="14"/>
  <c r="BK281" i="14"/>
  <c r="J265" i="14"/>
  <c r="J261" i="14"/>
  <c r="BK243" i="14"/>
  <c r="J237" i="14"/>
  <c r="BK233" i="14"/>
  <c r="BK229" i="14"/>
  <c r="BK223" i="14"/>
  <c r="BK213" i="14"/>
  <c r="J211" i="14"/>
  <c r="BK207" i="14"/>
  <c r="J205" i="14"/>
  <c r="BK187" i="14"/>
  <c r="J167" i="14"/>
  <c r="BK159" i="14"/>
  <c r="BK155" i="14"/>
  <c r="J151" i="14"/>
  <c r="BK143" i="14"/>
  <c r="J141" i="14"/>
  <c r="J135" i="14"/>
  <c r="BK127" i="14"/>
  <c r="BK186" i="13"/>
  <c r="J176" i="13"/>
  <c r="J134" i="13"/>
  <c r="BK207" i="12"/>
  <c r="BK203" i="12"/>
  <c r="BK201" i="12"/>
  <c r="BK189" i="12"/>
  <c r="BK183" i="12"/>
  <c r="J166" i="12"/>
  <c r="BK157" i="12"/>
  <c r="BK149" i="12"/>
  <c r="J145" i="12"/>
  <c r="J130" i="12"/>
  <c r="J157" i="11"/>
  <c r="BK151" i="11"/>
  <c r="J149" i="11"/>
  <c r="BK143" i="11"/>
  <c r="BK125" i="11"/>
  <c r="J217" i="10"/>
  <c r="J215" i="10"/>
  <c r="J493" i="9"/>
  <c r="J471" i="9"/>
  <c r="BK371" i="9"/>
  <c r="BK343" i="9"/>
  <c r="J337" i="9"/>
  <c r="J283" i="9"/>
  <c r="BK257" i="9"/>
  <c r="J244" i="9"/>
  <c r="BK239" i="9"/>
  <c r="BK235" i="9"/>
  <c r="J208" i="9"/>
  <c r="BK206" i="9"/>
  <c r="BK184" i="9"/>
  <c r="BK162" i="9"/>
  <c r="J134" i="8"/>
  <c r="J301" i="7"/>
  <c r="J297" i="7"/>
  <c r="BK289" i="7"/>
  <c r="J269" i="7"/>
  <c r="J257" i="7"/>
  <c r="J245" i="7"/>
  <c r="BK243" i="7"/>
  <c r="BK239" i="7"/>
  <c r="BK233" i="7"/>
  <c r="BK227" i="7"/>
  <c r="BK221" i="7"/>
  <c r="BK209" i="7"/>
  <c r="J203" i="7"/>
  <c r="BK197" i="7"/>
  <c r="J181" i="7"/>
  <c r="BK161" i="7"/>
  <c r="J159" i="7"/>
  <c r="BK149" i="7"/>
  <c r="J141" i="7"/>
  <c r="BK137" i="7"/>
  <c r="J135" i="7"/>
  <c r="J192" i="6"/>
  <c r="J189" i="6"/>
  <c r="J185" i="6"/>
  <c r="J181" i="6"/>
  <c r="J171" i="6"/>
  <c r="BK169" i="6"/>
  <c r="BK157" i="6"/>
  <c r="J199" i="5"/>
  <c r="J192" i="5"/>
  <c r="J188" i="5"/>
  <c r="BK176" i="5"/>
  <c r="J161" i="5"/>
  <c r="BK153" i="5"/>
  <c r="J142" i="5"/>
  <c r="BK130" i="5"/>
  <c r="J176" i="4"/>
  <c r="BK170" i="4"/>
  <c r="J167" i="4"/>
  <c r="J165" i="4"/>
  <c r="BK159" i="4"/>
  <c r="BK153" i="4"/>
  <c r="J141" i="4"/>
  <c r="J131" i="4"/>
  <c r="J215" i="3"/>
  <c r="J211" i="3"/>
  <c r="J200" i="3"/>
  <c r="J197" i="3"/>
  <c r="BK191" i="3"/>
  <c r="J189" i="3"/>
  <c r="J187" i="3"/>
  <c r="J181" i="3"/>
  <c r="BK179" i="3"/>
  <c r="J162" i="3"/>
  <c r="J144" i="3"/>
  <c r="J135" i="3"/>
  <c r="J131" i="3"/>
  <c r="J583" i="2"/>
  <c r="J580" i="2"/>
  <c r="J574" i="2"/>
  <c r="BK549" i="2"/>
  <c r="BK506" i="2"/>
  <c r="J500" i="2"/>
  <c r="J484" i="2"/>
  <c r="J478" i="2"/>
  <c r="BK474" i="2"/>
  <c r="BK440" i="2"/>
  <c r="J430" i="2"/>
  <c r="BK426" i="2"/>
  <c r="BK416" i="2"/>
  <c r="J411" i="2"/>
  <c r="BK405" i="2"/>
  <c r="BK391" i="2"/>
  <c r="BK388" i="2"/>
  <c r="BK379" i="2"/>
  <c r="BK373" i="2"/>
  <c r="BK359" i="2"/>
  <c r="BK348" i="2"/>
  <c r="J339" i="2"/>
  <c r="BK303" i="2"/>
  <c r="BK274" i="2"/>
  <c r="BK243" i="2"/>
  <c r="J222" i="2"/>
  <c r="BK216" i="2"/>
  <c r="BK210" i="2"/>
  <c r="J200" i="2"/>
  <c r="BK195" i="2"/>
  <c r="J193" i="2"/>
  <c r="BK178" i="2"/>
  <c r="BK175" i="2"/>
  <c r="J158" i="2"/>
  <c r="BK140" i="2"/>
  <c r="BK146" i="36"/>
  <c r="BK144" i="36"/>
  <c r="J140" i="36"/>
  <c r="J287" i="35"/>
  <c r="J281" i="35"/>
  <c r="J277" i="35"/>
  <c r="J275" i="35"/>
  <c r="BK269" i="35"/>
  <c r="J257" i="35"/>
  <c r="BK255" i="35"/>
  <c r="J249" i="35"/>
  <c r="BK247" i="35"/>
  <c r="J245" i="35"/>
  <c r="J243" i="35"/>
  <c r="BK241" i="35"/>
  <c r="BK239" i="35"/>
  <c r="BK229" i="35"/>
  <c r="J209" i="35"/>
  <c r="BK203" i="35"/>
  <c r="J201" i="35"/>
  <c r="J199" i="35"/>
  <c r="J197" i="35"/>
  <c r="BK193" i="35"/>
  <c r="J189" i="35"/>
  <c r="BK183" i="35"/>
  <c r="BK179" i="35"/>
  <c r="BK177" i="35"/>
  <c r="BK175" i="35"/>
  <c r="J169" i="35"/>
  <c r="BK165" i="35"/>
  <c r="J159" i="35"/>
  <c r="J155" i="35"/>
  <c r="J149" i="35"/>
  <c r="BK147" i="35"/>
  <c r="BK143" i="35"/>
  <c r="BK139" i="35"/>
  <c r="BK137" i="35"/>
  <c r="J212" i="34"/>
  <c r="BK199" i="34"/>
  <c r="J195" i="34"/>
  <c r="J191" i="34"/>
  <c r="J183" i="34"/>
  <c r="BK171" i="34"/>
  <c r="J159" i="34"/>
  <c r="BK139" i="34"/>
  <c r="BK133" i="34"/>
  <c r="BK207" i="33"/>
  <c r="J190" i="33"/>
  <c r="BK178" i="33"/>
  <c r="BK152" i="33"/>
  <c r="J148" i="33"/>
  <c r="J140" i="33"/>
  <c r="BK132" i="33"/>
  <c r="J178" i="32"/>
  <c r="J159" i="32"/>
  <c r="J155" i="32"/>
  <c r="BK151" i="32"/>
  <c r="J145" i="32"/>
  <c r="J141" i="32"/>
  <c r="BK135" i="32"/>
  <c r="BK128" i="32"/>
  <c r="J223" i="31"/>
  <c r="J217" i="31"/>
  <c r="J210" i="31"/>
  <c r="J197" i="31"/>
  <c r="BK187" i="31"/>
  <c r="BK181" i="31"/>
  <c r="BK172" i="31"/>
  <c r="BK168" i="31"/>
  <c r="J162" i="31"/>
  <c r="J156" i="31"/>
  <c r="BK152" i="31"/>
  <c r="J150" i="31"/>
  <c r="J142" i="31"/>
  <c r="BK140" i="31"/>
  <c r="J629" i="30"/>
  <c r="J555" i="30"/>
  <c r="BK534" i="30"/>
  <c r="J497" i="30"/>
  <c r="J491" i="30"/>
  <c r="BK489" i="30"/>
  <c r="BK476" i="30"/>
  <c r="J475" i="30"/>
  <c r="BK437" i="30"/>
  <c r="J432" i="30"/>
  <c r="BK427" i="30"/>
  <c r="BK416" i="30"/>
  <c r="BK377" i="30"/>
  <c r="J370" i="30"/>
  <c r="BK346" i="30"/>
  <c r="J333" i="30"/>
  <c r="BK279" i="30"/>
  <c r="J266" i="30"/>
  <c r="J243" i="30"/>
  <c r="BK227" i="30"/>
  <c r="J215" i="30"/>
  <c r="J202" i="30"/>
  <c r="BK195" i="30"/>
  <c r="J189" i="30"/>
  <c r="BK183" i="30"/>
  <c r="J163" i="30"/>
  <c r="BK156" i="30"/>
  <c r="J144" i="30"/>
  <c r="J289" i="28"/>
  <c r="J287" i="28"/>
  <c r="BK283" i="28"/>
  <c r="BK281" i="28"/>
  <c r="BK275" i="28"/>
  <c r="BK245" i="28"/>
  <c r="BK239" i="28"/>
  <c r="J227" i="28"/>
  <c r="J223" i="28"/>
  <c r="BK209" i="28"/>
  <c r="BK193" i="28"/>
  <c r="J191" i="28"/>
  <c r="J187" i="28"/>
  <c r="BK183" i="28"/>
  <c r="J181" i="28"/>
  <c r="J175" i="28"/>
  <c r="BK169" i="28"/>
  <c r="BK167" i="28"/>
  <c r="BK163" i="28"/>
  <c r="J155" i="28"/>
  <c r="BK153" i="28"/>
  <c r="J141" i="28"/>
  <c r="BK137" i="28"/>
  <c r="J133" i="28"/>
  <c r="BK125" i="28"/>
  <c r="BK208" i="27"/>
  <c r="BK169" i="27"/>
  <c r="J161" i="27"/>
  <c r="BK149" i="27"/>
  <c r="BK145" i="27"/>
  <c r="J141" i="27"/>
  <c r="J137" i="27"/>
  <c r="J133" i="27"/>
  <c r="J129" i="27"/>
  <c r="BK201" i="26"/>
  <c r="BK192" i="26"/>
  <c r="J188" i="26"/>
  <c r="BK184" i="26"/>
  <c r="J180" i="26"/>
  <c r="BK172" i="26"/>
  <c r="BK161" i="26"/>
  <c r="BK159" i="26"/>
  <c r="BK142" i="26"/>
  <c r="J174" i="25"/>
  <c r="J172" i="25"/>
  <c r="J163" i="25"/>
  <c r="J161" i="25"/>
  <c r="J157" i="25"/>
  <c r="J139" i="25"/>
  <c r="J131" i="25"/>
  <c r="J128" i="25"/>
  <c r="BK208" i="24"/>
  <c r="BK201" i="24"/>
  <c r="BK199" i="24"/>
  <c r="J187" i="24"/>
  <c r="BK183" i="24"/>
  <c r="J181" i="24"/>
  <c r="BK174" i="24"/>
  <c r="J172" i="24"/>
  <c r="BK168" i="24"/>
  <c r="J162" i="24"/>
  <c r="J160" i="24"/>
  <c r="J158" i="24"/>
  <c r="BK152" i="24"/>
  <c r="J144" i="24"/>
  <c r="J142" i="24"/>
  <c r="J138" i="24"/>
  <c r="J133" i="24"/>
  <c r="BK131" i="24"/>
  <c r="BK608" i="23"/>
  <c r="J590" i="23"/>
  <c r="BK584" i="23"/>
  <c r="J580" i="23"/>
  <c r="BK574" i="23"/>
  <c r="J564" i="23"/>
  <c r="J539" i="23"/>
  <c r="BK511" i="23"/>
  <c r="BK506" i="23"/>
  <c r="J490" i="23"/>
  <c r="BK484" i="23"/>
  <c r="BK480" i="23"/>
  <c r="BK474" i="23"/>
  <c r="J470" i="23"/>
  <c r="BK461" i="23"/>
  <c r="J458" i="23"/>
  <c r="BK446" i="23"/>
  <c r="J389" i="23"/>
  <c r="J386" i="23"/>
  <c r="J325" i="23"/>
  <c r="BK310" i="23"/>
  <c r="J294" i="23"/>
  <c r="BK279" i="23"/>
  <c r="BK227" i="23"/>
  <c r="J215" i="23"/>
  <c r="BK211" i="23"/>
  <c r="BK208" i="23"/>
  <c r="J207" i="23"/>
  <c r="J205" i="23"/>
  <c r="BK189" i="23"/>
  <c r="J176" i="23"/>
  <c r="J170" i="23"/>
  <c r="BK159" i="23"/>
  <c r="BK156" i="23"/>
  <c r="BK151" i="23"/>
  <c r="BK146" i="22"/>
  <c r="J144" i="22"/>
  <c r="BK135" i="22"/>
  <c r="BK134" i="22"/>
  <c r="J293" i="21"/>
  <c r="BK289" i="21"/>
  <c r="BK259" i="21"/>
  <c r="J223" i="21"/>
  <c r="BK217" i="21"/>
  <c r="BK195" i="21"/>
  <c r="BK191" i="21"/>
  <c r="BK185" i="21"/>
  <c r="BK175" i="21"/>
  <c r="BK171" i="21"/>
  <c r="BK167" i="21"/>
  <c r="J163" i="21"/>
  <c r="J159" i="21"/>
  <c r="BK151" i="21"/>
  <c r="BK149" i="21"/>
  <c r="BK147" i="21"/>
  <c r="BK137" i="21"/>
  <c r="BK129" i="21"/>
  <c r="J244" i="20"/>
  <c r="J242" i="20"/>
  <c r="J238" i="20"/>
  <c r="BK234" i="20"/>
  <c r="J222" i="20"/>
  <c r="BK215" i="20"/>
  <c r="BK205" i="20"/>
  <c r="J199" i="20"/>
  <c r="BK185" i="20"/>
  <c r="J181" i="20"/>
  <c r="J139" i="20"/>
  <c r="BK137" i="20"/>
  <c r="BK196" i="19"/>
  <c r="BK192" i="19"/>
  <c r="BK173" i="19"/>
  <c r="J161" i="19"/>
  <c r="J152" i="19"/>
  <c r="BK174" i="18"/>
  <c r="BK172" i="18"/>
  <c r="J165" i="18"/>
  <c r="J161" i="18"/>
  <c r="BK157" i="18"/>
  <c r="BK155" i="18"/>
  <c r="J137" i="18"/>
  <c r="BK217" i="17"/>
  <c r="BK202" i="17"/>
  <c r="J195" i="17"/>
  <c r="BK193" i="17"/>
  <c r="J191" i="17"/>
  <c r="J187" i="17"/>
  <c r="J185" i="17"/>
  <c r="J183" i="17"/>
  <c r="BK181" i="17"/>
  <c r="BK179" i="17"/>
  <c r="BK177" i="17"/>
  <c r="J172" i="17"/>
  <c r="J166" i="17"/>
  <c r="BK160" i="17"/>
  <c r="J150" i="17"/>
  <c r="J148" i="17"/>
  <c r="BK142" i="17"/>
  <c r="BK138" i="17"/>
  <c r="BK131" i="17"/>
  <c r="J129" i="17"/>
  <c r="J127" i="17"/>
  <c r="BK582" i="16"/>
  <c r="BK576" i="16"/>
  <c r="J575" i="16"/>
  <c r="J539" i="16"/>
  <c r="BK532" i="16"/>
  <c r="J526" i="16"/>
  <c r="BK520" i="16"/>
  <c r="BK509" i="16"/>
  <c r="BK503" i="16"/>
  <c r="BK496" i="16"/>
  <c r="J473" i="16"/>
  <c r="J471" i="16"/>
  <c r="J469" i="16"/>
  <c r="BK453" i="16"/>
  <c r="J450" i="16"/>
  <c r="BK440" i="16"/>
  <c r="BK437" i="16"/>
  <c r="J431" i="16"/>
  <c r="BK427" i="16"/>
  <c r="J405" i="16"/>
  <c r="BK391" i="16"/>
  <c r="J379" i="16"/>
  <c r="BK375" i="16"/>
  <c r="J359" i="16"/>
  <c r="J330" i="16"/>
  <c r="J315" i="16"/>
  <c r="BK294" i="16"/>
  <c r="J271" i="16"/>
  <c r="J266" i="16"/>
  <c r="BK248" i="16"/>
  <c r="BK240" i="16"/>
  <c r="J228" i="16"/>
  <c r="BK215" i="16"/>
  <c r="BK211" i="16"/>
  <c r="J207" i="16"/>
  <c r="J183" i="16"/>
  <c r="J152" i="16"/>
  <c r="BK146" i="15"/>
  <c r="J134" i="15"/>
  <c r="BK129" i="15"/>
  <c r="BK299" i="14"/>
  <c r="BK297" i="14"/>
  <c r="BK295" i="14"/>
  <c r="J293" i="14"/>
  <c r="BK285" i="14"/>
  <c r="J281" i="14"/>
  <c r="BK279" i="14"/>
  <c r="BK273" i="14"/>
  <c r="BK269" i="14"/>
  <c r="BK265" i="14"/>
  <c r="BK261" i="14"/>
  <c r="J259" i="14"/>
  <c r="J251" i="14"/>
  <c r="J243" i="14"/>
  <c r="J241" i="14"/>
  <c r="J225" i="14"/>
  <c r="BK221" i="14"/>
  <c r="J207" i="14"/>
  <c r="BK205" i="14"/>
  <c r="J203" i="14"/>
  <c r="J199" i="14"/>
  <c r="BK197" i="14"/>
  <c r="J193" i="14"/>
  <c r="J185" i="14"/>
  <c r="BK177" i="14"/>
  <c r="BK173" i="14"/>
  <c r="J171" i="14"/>
  <c r="J169" i="14"/>
  <c r="BK163" i="14"/>
  <c r="BK151" i="14"/>
  <c r="J143" i="14"/>
  <c r="BK139" i="14"/>
  <c r="BK131" i="14"/>
  <c r="J220" i="13"/>
  <c r="J215" i="13"/>
  <c r="J196" i="13"/>
  <c r="BK176" i="13"/>
  <c r="J174" i="13"/>
  <c r="BK170" i="13"/>
  <c r="J158" i="13"/>
  <c r="J138" i="13"/>
  <c r="BK129" i="13"/>
  <c r="J201" i="12"/>
  <c r="J197" i="12"/>
  <c r="J195" i="12"/>
  <c r="J189" i="12"/>
  <c r="BK176" i="12"/>
  <c r="J174" i="12"/>
  <c r="BK166" i="12"/>
  <c r="J161" i="12"/>
  <c r="J157" i="12"/>
  <c r="BK137" i="12"/>
  <c r="BK130" i="12"/>
  <c r="J168" i="11"/>
  <c r="BK161" i="11"/>
  <c r="BK145" i="11"/>
  <c r="BK137" i="11"/>
  <c r="J128" i="11"/>
  <c r="BK211" i="10"/>
  <c r="BK206" i="10"/>
  <c r="J200" i="10"/>
  <c r="J197" i="10"/>
  <c r="J191" i="10"/>
  <c r="J181" i="10"/>
  <c r="J179" i="10"/>
  <c r="J166" i="10"/>
  <c r="J164" i="10"/>
  <c r="J158" i="10"/>
  <c r="J156" i="10"/>
  <c r="J148" i="10"/>
  <c r="J144" i="10"/>
  <c r="J142" i="10"/>
  <c r="J140" i="10"/>
  <c r="BK135" i="10"/>
  <c r="J131" i="10"/>
  <c r="J618" i="9"/>
  <c r="BK579" i="9"/>
  <c r="J543" i="9"/>
  <c r="BK537" i="9"/>
  <c r="BK534" i="9"/>
  <c r="BK525" i="9"/>
  <c r="J517" i="9"/>
  <c r="BK515" i="9"/>
  <c r="BK504" i="9"/>
  <c r="J497" i="9"/>
  <c r="BK491" i="9"/>
  <c r="BK487" i="9"/>
  <c r="J481" i="9"/>
  <c r="J475" i="9"/>
  <c r="BK467" i="9"/>
  <c r="J465" i="9"/>
  <c r="J457" i="9"/>
  <c r="BK443" i="9"/>
  <c r="J441" i="9"/>
  <c r="BK423" i="9"/>
  <c r="J417" i="9"/>
  <c r="BK407" i="9"/>
  <c r="J394" i="9"/>
  <c r="BK363" i="9"/>
  <c r="BK317" i="9"/>
  <c r="J295" i="9"/>
  <c r="J235" i="9"/>
  <c r="BK229" i="9"/>
  <c r="J222" i="9"/>
  <c r="J216" i="9"/>
  <c r="J203" i="9"/>
  <c r="J201" i="9"/>
  <c r="BK196" i="9"/>
  <c r="BK164" i="9"/>
  <c r="J162" i="9"/>
  <c r="J144" i="8"/>
  <c r="BK140" i="8"/>
  <c r="J129" i="8"/>
  <c r="BK299" i="7"/>
  <c r="J291" i="7"/>
  <c r="BK285" i="7"/>
  <c r="BK269" i="7"/>
  <c r="BK267" i="7"/>
  <c r="BK257" i="7"/>
  <c r="BK249" i="7"/>
  <c r="J247" i="7"/>
  <c r="J233" i="7"/>
  <c r="J227" i="7"/>
  <c r="J223" i="7"/>
  <c r="J217" i="7"/>
  <c r="BK211" i="7"/>
  <c r="J209" i="7"/>
  <c r="BK179" i="7"/>
  <c r="BK177" i="7"/>
  <c r="J173" i="7"/>
  <c r="BK169" i="7"/>
  <c r="BK157" i="7"/>
  <c r="BK147" i="7"/>
  <c r="J145" i="7"/>
  <c r="J137" i="7"/>
  <c r="J203" i="6"/>
  <c r="J196" i="6"/>
  <c r="J161" i="6"/>
  <c r="J145" i="6"/>
  <c r="J139" i="6"/>
  <c r="J133" i="6"/>
  <c r="BK178" i="5"/>
  <c r="J166" i="5"/>
  <c r="J146" i="5"/>
  <c r="J130" i="5"/>
  <c r="BK165" i="4"/>
  <c r="BK149" i="4"/>
  <c r="J139" i="4"/>
  <c r="BK135" i="4"/>
  <c r="J128" i="4"/>
  <c r="BK221" i="3"/>
  <c r="J221" i="3"/>
  <c r="BK213" i="3"/>
  <c r="J177" i="3"/>
  <c r="BK172" i="3"/>
  <c r="BK158" i="3"/>
  <c r="J154" i="3"/>
  <c r="BK152" i="3"/>
  <c r="BK131" i="3"/>
  <c r="J127" i="3"/>
  <c r="BK608" i="2"/>
  <c r="J608" i="2"/>
  <c r="BK605" i="2"/>
  <c r="J605" i="2"/>
  <c r="BK599" i="2"/>
  <c r="J599" i="2"/>
  <c r="BK596" i="2"/>
  <c r="J596" i="2"/>
  <c r="BK593" i="2"/>
  <c r="J593" i="2"/>
  <c r="BK590" i="2"/>
  <c r="BK580" i="2"/>
  <c r="BK574" i="2"/>
  <c r="BK566" i="2"/>
  <c r="BK545" i="2"/>
  <c r="J542" i="2"/>
  <c r="BK536" i="2"/>
  <c r="BK533" i="2"/>
  <c r="BK511" i="2"/>
  <c r="BK500" i="2"/>
  <c r="J497" i="2"/>
  <c r="BK490" i="2"/>
  <c r="J486" i="2"/>
  <c r="J476" i="2"/>
  <c r="J458" i="2"/>
  <c r="J456" i="2"/>
  <c r="BK430" i="2"/>
  <c r="J395" i="2"/>
  <c r="J382" i="2"/>
  <c r="J375" i="2"/>
  <c r="J373" i="2"/>
  <c r="J356" i="2"/>
  <c r="BK317" i="2"/>
  <c r="J256" i="2"/>
  <c r="BK240" i="2"/>
  <c r="J238" i="2"/>
  <c r="BK222" i="2"/>
  <c r="BK206" i="2"/>
  <c r="J203" i="2"/>
  <c r="J195" i="2"/>
  <c r="J190" i="2"/>
  <c r="BK165" i="2"/>
  <c r="BK153" i="2"/>
  <c r="AS99" i="1"/>
  <c r="J285" i="35"/>
  <c r="BK277" i="35"/>
  <c r="J273" i="35"/>
  <c r="J267" i="35"/>
  <c r="BK263" i="35"/>
  <c r="J235" i="35"/>
  <c r="BK233" i="35"/>
  <c r="BK225" i="35"/>
  <c r="J217" i="35"/>
  <c r="J215" i="35"/>
  <c r="BK195" i="35"/>
  <c r="J171" i="35"/>
  <c r="BK169" i="35"/>
  <c r="J161" i="35"/>
  <c r="J204" i="34"/>
  <c r="BK201" i="34"/>
  <c r="J199" i="34"/>
  <c r="J187" i="34"/>
  <c r="BK179" i="34"/>
  <c r="BK159" i="34"/>
  <c r="BK151" i="34"/>
  <c r="J139" i="34"/>
  <c r="BK129" i="34"/>
  <c r="BK211" i="33"/>
  <c r="J202" i="33"/>
  <c r="BK196" i="33"/>
  <c r="J194" i="33"/>
  <c r="BK169" i="33"/>
  <c r="J144" i="33"/>
  <c r="J130" i="33"/>
  <c r="J172" i="32"/>
  <c r="BK167" i="32"/>
  <c r="J163" i="32"/>
  <c r="J161" i="32"/>
  <c r="BK155" i="32"/>
  <c r="J147" i="32"/>
  <c r="BK125" i="32"/>
  <c r="BK213" i="31"/>
  <c r="BK204" i="31"/>
  <c r="J191" i="31"/>
  <c r="J189" i="31"/>
  <c r="J185" i="31"/>
  <c r="J181" i="31"/>
  <c r="BK177" i="31"/>
  <c r="BK160" i="31"/>
  <c r="BK154" i="31"/>
  <c r="J152" i="31"/>
  <c r="J148" i="31"/>
  <c r="J144" i="31"/>
  <c r="J138" i="31"/>
  <c r="J135" i="31"/>
  <c r="J133" i="31"/>
  <c r="J127" i="31"/>
  <c r="BK614" i="30"/>
  <c r="J598" i="30"/>
  <c r="BK565" i="30"/>
  <c r="BK549" i="30"/>
  <c r="BK546" i="30"/>
  <c r="BK532" i="30"/>
  <c r="J519" i="30"/>
  <c r="BK513" i="30"/>
  <c r="BK495" i="30"/>
  <c r="BK491" i="30"/>
  <c r="J476" i="30"/>
  <c r="BK473" i="30"/>
  <c r="BK471" i="30"/>
  <c r="BK469" i="30"/>
  <c r="BK447" i="30"/>
  <c r="J416" i="30"/>
  <c r="BK406" i="30"/>
  <c r="J402" i="30"/>
  <c r="BK390" i="30"/>
  <c r="J367" i="30"/>
  <c r="J364" i="30"/>
  <c r="BK336" i="30"/>
  <c r="BK333" i="30"/>
  <c r="J330" i="30"/>
  <c r="J306" i="30"/>
  <c r="BK282" i="30"/>
  <c r="BK243" i="30"/>
  <c r="J240" i="30"/>
  <c r="BK238" i="30"/>
  <c r="BK200" i="30"/>
  <c r="J198" i="30"/>
  <c r="J195" i="30"/>
  <c r="BK170" i="30"/>
  <c r="BK151" i="30"/>
  <c r="BK144" i="30"/>
  <c r="J146" i="29"/>
  <c r="BK135" i="29"/>
  <c r="BK134" i="29"/>
  <c r="BK299" i="28"/>
  <c r="J297" i="28"/>
  <c r="J283" i="28"/>
  <c r="J279" i="28"/>
  <c r="J277" i="28"/>
  <c r="J275" i="28"/>
  <c r="J273" i="28"/>
  <c r="J263" i="28"/>
  <c r="J261" i="28"/>
  <c r="BK253" i="28"/>
  <c r="BK251" i="28"/>
  <c r="J249" i="28"/>
  <c r="J247" i="28"/>
  <c r="J241" i="28"/>
  <c r="J231" i="28"/>
  <c r="BK229" i="28"/>
  <c r="J217" i="28"/>
  <c r="J213" i="28"/>
  <c r="J207" i="28"/>
  <c r="J197" i="28"/>
  <c r="BK191" i="28"/>
  <c r="BK187" i="28"/>
  <c r="J185" i="28"/>
  <c r="BK179" i="28"/>
  <c r="J177" i="28"/>
  <c r="BK157" i="28"/>
  <c r="J488" i="23"/>
  <c r="BK482" i="23"/>
  <c r="J472" i="23"/>
  <c r="J451" i="23"/>
  <c r="J430" i="23"/>
  <c r="J422" i="23"/>
  <c r="BK403" i="23"/>
  <c r="J380" i="23"/>
  <c r="BK354" i="23"/>
  <c r="BK341" i="23"/>
  <c r="J331" i="23"/>
  <c r="BK328" i="23"/>
  <c r="BK282" i="23"/>
  <c r="J277" i="23"/>
  <c r="BK248" i="23"/>
  <c r="J243" i="23"/>
  <c r="BK240" i="23"/>
  <c r="J238" i="23"/>
  <c r="BK228" i="23"/>
  <c r="J221" i="23"/>
  <c r="BK215" i="23"/>
  <c r="J208" i="23"/>
  <c r="BK202" i="23"/>
  <c r="BK198" i="23"/>
  <c r="BK183" i="23"/>
  <c r="BK170" i="23"/>
  <c r="J159" i="23"/>
  <c r="J146" i="22"/>
  <c r="BK129" i="22"/>
  <c r="J299" i="21"/>
  <c r="BK297" i="21"/>
  <c r="BK295" i="21"/>
  <c r="J291" i="21"/>
  <c r="J273" i="21"/>
  <c r="BK265" i="21"/>
  <c r="J263" i="21"/>
  <c r="J261" i="21"/>
  <c r="BK253" i="21"/>
  <c r="J247" i="21"/>
  <c r="J245" i="21"/>
  <c r="J239" i="21"/>
  <c r="BK235" i="21"/>
  <c r="BK221" i="21"/>
  <c r="J211" i="21"/>
  <c r="BK205" i="21"/>
  <c r="BK203" i="21"/>
  <c r="J197" i="21"/>
  <c r="J191" i="21"/>
  <c r="J183" i="21"/>
  <c r="J181" i="21"/>
  <c r="J179" i="21"/>
  <c r="BK177" i="21"/>
  <c r="J161" i="21"/>
  <c r="BK145" i="21"/>
  <c r="BK143" i="21"/>
  <c r="J133" i="21"/>
  <c r="J131" i="21"/>
  <c r="J127" i="21"/>
  <c r="J230" i="20"/>
  <c r="BK218" i="20"/>
  <c r="BK209" i="20"/>
  <c r="BK166" i="20"/>
  <c r="J161" i="20"/>
  <c r="BK157" i="20"/>
  <c r="J141" i="20"/>
  <c r="BK139" i="20"/>
  <c r="BK133" i="20"/>
  <c r="J213" i="19"/>
  <c r="BK207" i="19"/>
  <c r="BK204" i="19"/>
  <c r="BK200" i="19"/>
  <c r="J182" i="19"/>
  <c r="J177" i="19"/>
  <c r="J165" i="19"/>
  <c r="BK156" i="19"/>
  <c r="J147" i="19"/>
  <c r="BK135" i="19"/>
  <c r="J157" i="18"/>
  <c r="BK153" i="18"/>
  <c r="BK149" i="18"/>
  <c r="J147" i="18"/>
  <c r="J145" i="18"/>
  <c r="BK143" i="18"/>
  <c r="J135" i="18"/>
  <c r="J133" i="18"/>
  <c r="J128" i="18"/>
  <c r="BK125" i="18"/>
  <c r="BK223" i="17"/>
  <c r="BK208" i="17"/>
  <c r="BK183" i="17"/>
  <c r="J168" i="17"/>
  <c r="J164" i="17"/>
  <c r="J162" i="17"/>
  <c r="J160" i="17"/>
  <c r="BK154" i="17"/>
  <c r="J144" i="17"/>
  <c r="BK140" i="17"/>
  <c r="J135" i="17"/>
  <c r="J606" i="16"/>
  <c r="BK594" i="16"/>
  <c r="J572" i="16"/>
  <c r="BK557" i="16"/>
  <c r="J555" i="16"/>
  <c r="BK542" i="16"/>
  <c r="BK535" i="16"/>
  <c r="J523" i="16"/>
  <c r="J520" i="16"/>
  <c r="BK511" i="16"/>
  <c r="J501" i="16"/>
  <c r="BK490" i="16"/>
  <c r="BK483" i="16"/>
  <c r="J481" i="16"/>
  <c r="J479" i="16"/>
  <c r="BK477" i="16"/>
  <c r="BK469" i="16"/>
  <c r="BK463" i="16"/>
  <c r="J460" i="16"/>
  <c r="J459" i="16"/>
  <c r="BK445" i="16"/>
  <c r="BK431" i="16"/>
  <c r="BK411" i="16"/>
  <c r="BK405" i="16"/>
  <c r="J398" i="16"/>
  <c r="J391" i="16"/>
  <c r="J388" i="16"/>
  <c r="BK373" i="16"/>
  <c r="BK336" i="16"/>
  <c r="BK333" i="16"/>
  <c r="BK330" i="16"/>
  <c r="J320" i="16"/>
  <c r="J282" i="16"/>
  <c r="BK266" i="16"/>
  <c r="J254" i="16"/>
  <c r="J248" i="16"/>
  <c r="J245" i="16"/>
  <c r="J243" i="16"/>
  <c r="BK234" i="16"/>
  <c r="J189" i="16"/>
  <c r="J176" i="16"/>
  <c r="J170" i="16"/>
  <c r="J161" i="16"/>
  <c r="J156" i="16"/>
  <c r="J145" i="16"/>
  <c r="J139" i="16"/>
  <c r="J140" i="15"/>
  <c r="J291" i="14"/>
  <c r="BK287" i="14"/>
  <c r="BK283" i="14"/>
  <c r="J257" i="14"/>
  <c r="BK247" i="14"/>
  <c r="BK245" i="14"/>
  <c r="J239" i="14"/>
  <c r="BK237" i="14"/>
  <c r="J235" i="14"/>
  <c r="J231" i="14"/>
  <c r="BK227" i="14"/>
  <c r="J219" i="14"/>
  <c r="J215" i="14"/>
  <c r="BK189" i="14"/>
  <c r="BK183" i="14"/>
  <c r="J181" i="14"/>
  <c r="J179" i="14"/>
  <c r="BK175" i="14"/>
  <c r="BK171" i="14"/>
  <c r="J163" i="14"/>
  <c r="BK161" i="14"/>
  <c r="BK157" i="14"/>
  <c r="J155" i="14"/>
  <c r="J149" i="14"/>
  <c r="J147" i="14"/>
  <c r="J139" i="14"/>
  <c r="BK222" i="13"/>
  <c r="J217" i="13"/>
  <c r="J205" i="13"/>
  <c r="J199" i="13"/>
  <c r="J180" i="13"/>
  <c r="BK174" i="13"/>
  <c r="BK158" i="13"/>
  <c r="J150" i="13"/>
  <c r="J142" i="13"/>
  <c r="J212" i="12"/>
  <c r="J191" i="12"/>
  <c r="BK174" i="12"/>
  <c r="BK141" i="12"/>
  <c r="J170" i="11"/>
  <c r="J164" i="11"/>
  <c r="J161" i="11"/>
  <c r="BK153" i="11"/>
  <c r="J145" i="11"/>
  <c r="J143" i="11"/>
  <c r="BK141" i="11"/>
  <c r="J139" i="11"/>
  <c r="J135" i="11"/>
  <c r="BK133" i="11"/>
  <c r="J219" i="10"/>
  <c r="BK215" i="10"/>
  <c r="J211" i="10"/>
  <c r="J208" i="10"/>
  <c r="BK200" i="10"/>
  <c r="J193" i="10"/>
  <c r="BK191" i="10"/>
  <c r="J187" i="10"/>
  <c r="BK183" i="10"/>
  <c r="BK179" i="10"/>
  <c r="BK174" i="10"/>
  <c r="BK172" i="10"/>
  <c r="J170" i="10"/>
  <c r="BK168" i="10"/>
  <c r="J162" i="10"/>
  <c r="J160" i="10"/>
  <c r="BK152" i="10"/>
  <c r="J150" i="10"/>
  <c r="BK144" i="10"/>
  <c r="J129" i="10"/>
  <c r="BK612" i="9"/>
  <c r="BK609" i="9"/>
  <c r="BK603" i="9"/>
  <c r="BK593" i="9"/>
  <c r="J590" i="9"/>
  <c r="BK568" i="9"/>
  <c r="BK562" i="9"/>
  <c r="BK528" i="9"/>
  <c r="BK510" i="9"/>
  <c r="J504" i="9"/>
  <c r="J501" i="9"/>
  <c r="BK497" i="9"/>
  <c r="BK493" i="9"/>
  <c r="J487" i="9"/>
  <c r="BK481" i="9"/>
  <c r="J467" i="9"/>
  <c r="J462" i="9"/>
  <c r="J449" i="9"/>
  <c r="J439" i="9"/>
  <c r="J433" i="9"/>
  <c r="J423" i="9"/>
  <c r="J403" i="9"/>
  <c r="J391" i="9"/>
  <c r="BK340" i="9"/>
  <c r="J327" i="9"/>
  <c r="J322" i="9"/>
  <c r="J308" i="9"/>
  <c r="J299" i="9"/>
  <c r="BK289" i="9"/>
  <c r="BK278" i="9"/>
  <c r="BK255" i="9"/>
  <c r="BK228" i="9"/>
  <c r="J209" i="9"/>
  <c r="J206" i="9"/>
  <c r="BK203" i="9"/>
  <c r="J199" i="9"/>
  <c r="J190" i="9"/>
  <c r="J184" i="9"/>
  <c r="J177" i="9"/>
  <c r="J171" i="9"/>
  <c r="BK157" i="9"/>
  <c r="J150" i="9"/>
  <c r="J143" i="9"/>
  <c r="J146" i="8"/>
  <c r="J281" i="7"/>
  <c r="BK279" i="7"/>
  <c r="BK273" i="7"/>
  <c r="J271" i="7"/>
  <c r="J261" i="7"/>
  <c r="J259" i="7"/>
  <c r="BK255" i="7"/>
  <c r="J253" i="7"/>
  <c r="BK251" i="7"/>
  <c r="BK247" i="7"/>
  <c r="J243" i="7"/>
  <c r="BK241" i="7"/>
  <c r="J239" i="7"/>
  <c r="J235" i="7"/>
  <c r="BK229" i="7"/>
  <c r="BK215" i="7"/>
  <c r="J211" i="7"/>
  <c r="J201" i="7"/>
  <c r="BK199" i="7"/>
  <c r="J191" i="7"/>
  <c r="J187" i="7"/>
  <c r="J179" i="7"/>
  <c r="J169" i="7"/>
  <c r="J165" i="7"/>
  <c r="BK151" i="7"/>
  <c r="J149" i="7"/>
  <c r="J143" i="7"/>
  <c r="BK141" i="7"/>
  <c r="J133" i="7"/>
  <c r="BK125" i="7"/>
  <c r="J200" i="6"/>
  <c r="BK196" i="6"/>
  <c r="BK189" i="6"/>
  <c r="J187" i="6"/>
  <c r="BK181" i="6"/>
  <c r="J157" i="6"/>
  <c r="BK149" i="6"/>
  <c r="BK139" i="6"/>
  <c r="J137" i="6"/>
  <c r="BK190" i="5"/>
  <c r="BK188" i="5"/>
  <c r="J186" i="5"/>
  <c r="BK182" i="5"/>
  <c r="J176" i="5"/>
  <c r="BK157" i="5"/>
  <c r="BK142" i="5"/>
  <c r="BK167" i="4"/>
  <c r="BK163" i="4"/>
  <c r="J157" i="4"/>
  <c r="J145" i="4"/>
  <c r="BK143" i="4"/>
  <c r="BK139" i="4"/>
  <c r="BK133" i="4"/>
  <c r="J125" i="4"/>
  <c r="BK219" i="3"/>
  <c r="J206" i="3"/>
  <c r="BK204" i="3"/>
  <c r="J195" i="3"/>
  <c r="J193" i="3"/>
  <c r="BK189" i="3"/>
  <c r="BK183" i="3"/>
  <c r="J160" i="3"/>
  <c r="J150" i="3"/>
  <c r="J133" i="3"/>
  <c r="BK127" i="3"/>
  <c r="J558" i="2"/>
  <c r="J549" i="2"/>
  <c r="BK530" i="2"/>
  <c r="J524" i="2"/>
  <c r="J506" i="2"/>
  <c r="BK497" i="2"/>
  <c r="BK492" i="2"/>
  <c r="J440" i="2"/>
  <c r="J434" i="2"/>
  <c r="J432" i="2"/>
  <c r="BK421" i="2"/>
  <c r="J388" i="2"/>
  <c r="BK312" i="2"/>
  <c r="J303" i="2"/>
  <c r="J289" i="2"/>
  <c r="J277" i="2"/>
  <c r="J266" i="2"/>
  <c r="BK249" i="2"/>
  <c r="J235" i="2"/>
  <c r="BK190" i="2"/>
  <c r="J184" i="2"/>
  <c r="BK172" i="2"/>
  <c r="J163" i="2"/>
  <c r="AS135" i="1"/>
  <c r="J146" i="36"/>
  <c r="BK140" i="36"/>
  <c r="BK281" i="35"/>
  <c r="BK273" i="35"/>
  <c r="BK187" i="34"/>
  <c r="BK167" i="34"/>
  <c r="BK163" i="34"/>
  <c r="J211" i="33"/>
  <c r="J207" i="33"/>
  <c r="BK204" i="33"/>
  <c r="BK198" i="33"/>
  <c r="BK184" i="33"/>
  <c r="J178" i="33"/>
  <c r="BK174" i="33"/>
  <c r="J157" i="33"/>
  <c r="BK130" i="33"/>
  <c r="BK178" i="32"/>
  <c r="BK172" i="32"/>
  <c r="J169" i="32"/>
  <c r="J165" i="32"/>
  <c r="BK157" i="32"/>
  <c r="J153" i="32"/>
  <c r="BK145" i="32"/>
  <c r="J143" i="32"/>
  <c r="J139" i="32"/>
  <c r="BK137" i="32"/>
  <c r="J128" i="32"/>
  <c r="J206" i="31"/>
  <c r="BK202" i="31"/>
  <c r="BK199" i="31"/>
  <c r="J193" i="31"/>
  <c r="BK191" i="31"/>
  <c r="BK183" i="31"/>
  <c r="J177" i="31"/>
  <c r="J166" i="31"/>
  <c r="BK162" i="31"/>
  <c r="BK148" i="31"/>
  <c r="BK146" i="31"/>
  <c r="BK142" i="31"/>
  <c r="BK129" i="31"/>
  <c r="J623" i="30"/>
  <c r="J602" i="30"/>
  <c r="J595" i="30"/>
  <c r="J587" i="30"/>
  <c r="BK580" i="30"/>
  <c r="BK578" i="30"/>
  <c r="J565" i="30"/>
  <c r="BK558" i="30"/>
  <c r="BK552" i="30"/>
  <c r="BK543" i="30"/>
  <c r="BK508" i="30"/>
  <c r="J505" i="30"/>
  <c r="J503" i="30"/>
  <c r="BK501" i="30"/>
  <c r="BK497" i="30"/>
  <c r="J489" i="30"/>
  <c r="J469" i="30"/>
  <c r="J466" i="30"/>
  <c r="BK461" i="30"/>
  <c r="J422" i="30"/>
  <c r="BK409" i="30"/>
  <c r="BK402" i="30"/>
  <c r="J393" i="30"/>
  <c r="BK361" i="30"/>
  <c r="J336" i="30"/>
  <c r="J294" i="30"/>
  <c r="J288" i="30"/>
  <c r="BK245" i="30"/>
  <c r="J234" i="30"/>
  <c r="BK215" i="30"/>
  <c r="J208" i="30"/>
  <c r="J205" i="30"/>
  <c r="J183" i="30"/>
  <c r="J176" i="30"/>
  <c r="J170" i="30"/>
  <c r="J159" i="30"/>
  <c r="J140" i="30"/>
  <c r="J134" i="29"/>
  <c r="BK129" i="29"/>
  <c r="J293" i="28"/>
  <c r="BK291" i="28"/>
  <c r="BK285" i="28"/>
  <c r="BK277" i="28"/>
  <c r="BK273" i="28"/>
  <c r="J271" i="28"/>
  <c r="BK259" i="28"/>
  <c r="BK257" i="28"/>
  <c r="BK255" i="28"/>
  <c r="J253" i="28"/>
  <c r="BK249" i="28"/>
  <c r="J243" i="28"/>
  <c r="J239" i="28"/>
  <c r="BK237" i="28"/>
  <c r="BK235" i="28"/>
  <c r="BK231" i="28"/>
  <c r="BK215" i="28"/>
  <c r="J209" i="28"/>
  <c r="J203" i="28"/>
  <c r="J189" i="28"/>
  <c r="BK177" i="28"/>
  <c r="BK175" i="28"/>
  <c r="J159" i="28"/>
  <c r="J157" i="28"/>
  <c r="J149" i="28"/>
  <c r="J147" i="28"/>
  <c r="BK135" i="28"/>
  <c r="BK129" i="28"/>
  <c r="J127" i="28"/>
  <c r="J201" i="27"/>
  <c r="BK195" i="27"/>
  <c r="J195" i="27"/>
  <c r="BK191" i="27"/>
  <c r="J191" i="27"/>
  <c r="BK187" i="27"/>
  <c r="J187" i="27"/>
  <c r="BK183" i="27"/>
  <c r="BK179" i="27"/>
  <c r="BK161" i="27"/>
  <c r="BK186" i="26"/>
  <c r="J172" i="26"/>
  <c r="BK146" i="26"/>
  <c r="J142" i="26"/>
  <c r="BK157" i="25"/>
  <c r="J151" i="25"/>
  <c r="J145" i="25"/>
  <c r="BK139" i="25"/>
  <c r="BK135" i="25"/>
  <c r="BK128" i="25"/>
  <c r="BK223" i="24"/>
  <c r="BK219" i="24"/>
  <c r="J208" i="24"/>
  <c r="J204" i="24"/>
  <c r="J201" i="24"/>
  <c r="J197" i="24"/>
  <c r="J193" i="24"/>
  <c r="BK191" i="24"/>
  <c r="BK187" i="24"/>
  <c r="J179" i="24"/>
  <c r="J177" i="24"/>
  <c r="J174" i="24"/>
  <c r="BK170" i="24"/>
  <c r="J156" i="24"/>
  <c r="J148" i="24"/>
  <c r="J129" i="24"/>
  <c r="BK614" i="23"/>
  <c r="J602" i="23"/>
  <c r="BK583" i="23"/>
  <c r="BK566" i="23"/>
  <c r="J536" i="23"/>
  <c r="J530" i="23"/>
  <c r="J519" i="23"/>
  <c r="J495" i="23"/>
  <c r="J486" i="23"/>
  <c r="J484" i="23"/>
  <c r="J480" i="23"/>
  <c r="BK478" i="23"/>
  <c r="BK476" i="23"/>
  <c r="J474" i="23"/>
  <c r="J467" i="23"/>
  <c r="J460" i="23"/>
  <c r="BK458" i="23"/>
  <c r="J446" i="23"/>
  <c r="BK441" i="23"/>
  <c r="J432" i="23"/>
  <c r="BK430" i="23"/>
  <c r="J428" i="23"/>
  <c r="BK422" i="23"/>
  <c r="J409" i="23"/>
  <c r="J403" i="23"/>
  <c r="BK393" i="23"/>
  <c r="BK380" i="23"/>
  <c r="J357" i="23"/>
  <c r="BK261" i="23"/>
  <c r="BK245" i="23"/>
  <c r="BK243" i="23"/>
  <c r="BK238" i="23"/>
  <c r="J234" i="23"/>
  <c r="BK221" i="23"/>
  <c r="J200" i="23"/>
  <c r="BK283" i="21"/>
  <c r="BK279" i="21"/>
  <c r="J265" i="21"/>
  <c r="J249" i="21"/>
  <c r="BK243" i="21"/>
  <c r="J233" i="21"/>
  <c r="J231" i="21"/>
  <c r="BK229" i="21"/>
  <c r="J221" i="21"/>
  <c r="J213" i="21"/>
  <c r="J207" i="21"/>
  <c r="J205" i="21"/>
  <c r="J201" i="21"/>
  <c r="BK197" i="21"/>
  <c r="J193" i="21"/>
  <c r="BK165" i="21"/>
  <c r="BK161" i="21"/>
  <c r="BK153" i="21"/>
  <c r="J151" i="21"/>
  <c r="J135" i="21"/>
  <c r="BK230" i="20"/>
  <c r="J226" i="20"/>
  <c r="J218" i="20"/>
  <c r="J215" i="20"/>
  <c r="J213" i="20"/>
  <c r="J205" i="20"/>
  <c r="BK191" i="20"/>
  <c r="BK189" i="20"/>
  <c r="BK161" i="20"/>
  <c r="J157" i="20"/>
  <c r="J145" i="20"/>
  <c r="J133" i="20"/>
  <c r="J222" i="19"/>
  <c r="BK209" i="19"/>
  <c r="J204" i="19"/>
  <c r="J198" i="19"/>
  <c r="J192" i="19"/>
  <c r="J173" i="19"/>
  <c r="BK165" i="19"/>
  <c r="BK147" i="19"/>
  <c r="J143" i="19"/>
  <c r="BK139" i="19"/>
  <c r="BK168" i="18"/>
  <c r="BK163" i="18"/>
  <c r="BK159" i="18"/>
  <c r="J151" i="18"/>
  <c r="J139" i="18"/>
  <c r="BK128" i="18"/>
  <c r="BK219" i="17"/>
  <c r="BK204" i="17"/>
  <c r="J197" i="17"/>
  <c r="BK195" i="17"/>
  <c r="BK189" i="17"/>
  <c r="BK187" i="17"/>
  <c r="BK172" i="17"/>
  <c r="BK158" i="17"/>
  <c r="J142" i="17"/>
  <c r="BK591" i="16"/>
  <c r="J576" i="16"/>
  <c r="BK539" i="16"/>
  <c r="J535" i="16"/>
  <c r="BK523" i="16"/>
  <c r="J514" i="16"/>
  <c r="BK487" i="16"/>
  <c r="BK475" i="16"/>
  <c r="BK473" i="16"/>
  <c r="J463" i="16"/>
  <c r="J457" i="16"/>
  <c r="J445" i="16"/>
  <c r="J440" i="16"/>
  <c r="J427" i="16"/>
  <c r="BK421" i="16"/>
  <c r="BK416" i="16"/>
  <c r="J382" i="16"/>
  <c r="J373" i="16"/>
  <c r="BK356" i="16"/>
  <c r="J346" i="16"/>
  <c r="J336" i="16"/>
  <c r="BK325" i="16"/>
  <c r="BK320" i="16"/>
  <c r="BK306" i="16"/>
  <c r="J297" i="16"/>
  <c r="J279" i="16"/>
  <c r="BK261" i="16"/>
  <c r="BK254" i="16"/>
  <c r="BK245" i="16"/>
  <c r="J234" i="16"/>
  <c r="BK227" i="16"/>
  <c r="BK221" i="16"/>
  <c r="BK207" i="16"/>
  <c r="J205" i="16"/>
  <c r="J202" i="16"/>
  <c r="BK161" i="16"/>
  <c r="BK144" i="15"/>
  <c r="BK140" i="15"/>
  <c r="J285" i="14"/>
  <c r="J283" i="14"/>
  <c r="J269" i="14"/>
  <c r="BK259" i="14"/>
  <c r="BK257" i="14"/>
  <c r="BK255" i="14"/>
  <c r="BK241" i="14"/>
  <c r="J233" i="14"/>
  <c r="J229" i="14"/>
  <c r="J227" i="14"/>
  <c r="BK219" i="14"/>
  <c r="J217" i="14"/>
  <c r="J209" i="14"/>
  <c r="BK201" i="14"/>
  <c r="BK199" i="14"/>
  <c r="J191" i="14"/>
  <c r="BK179" i="14"/>
  <c r="BK169" i="14"/>
  <c r="J153" i="14"/>
  <c r="BK145" i="14"/>
  <c r="J137" i="14"/>
  <c r="BK135" i="14"/>
  <c r="J133" i="14"/>
  <c r="J129" i="14"/>
  <c r="BK125" i="14"/>
  <c r="J222" i="13"/>
  <c r="BK215" i="13"/>
  <c r="BK184" i="13"/>
  <c r="J166" i="13"/>
  <c r="J162" i="13"/>
  <c r="J154" i="13"/>
  <c r="BK146" i="13"/>
  <c r="BK138" i="13"/>
  <c r="BK205" i="12"/>
  <c r="J203" i="12"/>
  <c r="BK170" i="12"/>
  <c r="BK143" i="12"/>
  <c r="BK134" i="12"/>
  <c r="BK168" i="11"/>
  <c r="BK159" i="11"/>
  <c r="BK157" i="11"/>
  <c r="J155" i="11"/>
  <c r="J153" i="11"/>
  <c r="J137" i="11"/>
  <c r="BK135" i="11"/>
  <c r="BK217" i="10"/>
  <c r="BK213" i="10"/>
  <c r="BK208" i="10"/>
  <c r="BK204" i="10"/>
  <c r="J202" i="10"/>
  <c r="BK197" i="10"/>
  <c r="J195" i="10"/>
  <c r="BK177" i="10"/>
  <c r="J174" i="10"/>
  <c r="BK164" i="10"/>
  <c r="BK154" i="10"/>
  <c r="BK148" i="10"/>
  <c r="BK131" i="10"/>
  <c r="BK600" i="9"/>
  <c r="BK597" i="9"/>
  <c r="J594" i="9"/>
  <c r="BK570" i="9"/>
  <c r="BK546" i="9"/>
  <c r="BK523" i="9"/>
  <c r="BK517" i="9"/>
  <c r="J495" i="9"/>
  <c r="J489" i="9"/>
  <c r="J485" i="9"/>
  <c r="J472" i="9"/>
  <c r="BK462" i="9"/>
  <c r="BK457" i="9"/>
  <c r="J452" i="9"/>
  <c r="BK439" i="9"/>
  <c r="BK433" i="9"/>
  <c r="BK428" i="9"/>
  <c r="BK410" i="9"/>
  <c r="BK400" i="9"/>
  <c r="BK366" i="9"/>
  <c r="J353" i="9"/>
  <c r="BK308" i="9"/>
  <c r="BK299" i="9"/>
  <c r="J289" i="9"/>
  <c r="J280" i="9"/>
  <c r="J272" i="9"/>
  <c r="BK262" i="9"/>
  <c r="BK249" i="9"/>
  <c r="J246" i="9"/>
  <c r="J212" i="9"/>
  <c r="BK208" i="9"/>
  <c r="BK201" i="9"/>
  <c r="J196" i="9"/>
  <c r="BK177" i="9"/>
  <c r="J164" i="9"/>
  <c r="BK160" i="9"/>
  <c r="BK143" i="9"/>
  <c r="BK139" i="9"/>
  <c r="J140" i="8"/>
  <c r="BK135" i="8"/>
  <c r="J279" i="7"/>
  <c r="BK277" i="7"/>
  <c r="J267" i="7"/>
  <c r="J265" i="7"/>
  <c r="J255" i="7"/>
  <c r="BK245" i="7"/>
  <c r="J237" i="7"/>
  <c r="BK231" i="7"/>
  <c r="J215" i="7"/>
  <c r="J213" i="7"/>
  <c r="J205" i="7"/>
  <c r="BK203" i="7"/>
  <c r="J199" i="7"/>
  <c r="J197" i="7"/>
  <c r="J193" i="7"/>
  <c r="BK183" i="7"/>
  <c r="BK181" i="7"/>
  <c r="J177" i="7"/>
  <c r="BK155" i="7"/>
  <c r="BK198" i="6"/>
  <c r="BK179" i="6"/>
  <c r="J153" i="6"/>
  <c r="BK133" i="6"/>
  <c r="BK186" i="5"/>
  <c r="J182" i="5"/>
  <c r="J178" i="5"/>
  <c r="J174" i="5"/>
  <c r="BK161" i="5"/>
  <c r="J170" i="4"/>
  <c r="J161" i="4"/>
  <c r="J159" i="4"/>
  <c r="BK155" i="4"/>
  <c r="BK151" i="4"/>
  <c r="BK125" i="4"/>
  <c r="BK215" i="3"/>
  <c r="J213" i="3"/>
  <c r="BK206" i="3"/>
  <c r="BK195" i="3"/>
  <c r="J183" i="3"/>
  <c r="J172" i="3"/>
  <c r="BK164" i="3"/>
  <c r="J152" i="3"/>
  <c r="BK146" i="3"/>
  <c r="BK144" i="3"/>
  <c r="BK140" i="3"/>
  <c r="J138" i="3"/>
  <c r="J129" i="3"/>
  <c r="BK587" i="2"/>
  <c r="J552" i="2"/>
  <c r="BK519" i="2"/>
  <c r="J511" i="2"/>
  <c r="J492" i="2"/>
  <c r="BK486" i="2"/>
  <c r="BK482" i="2"/>
  <c r="BK466" i="2"/>
  <c r="J463" i="2"/>
  <c r="J460" i="2"/>
  <c r="BK458" i="2"/>
  <c r="BK448" i="2"/>
  <c r="BK411" i="2"/>
  <c r="J391" i="2"/>
  <c r="BK375" i="2"/>
  <c r="BK339" i="2"/>
  <c r="BK294" i="2"/>
  <c r="BK261" i="2"/>
  <c r="BK251" i="2"/>
  <c r="J249" i="2"/>
  <c r="J243" i="2"/>
  <c r="J233" i="2"/>
  <c r="J216" i="2"/>
  <c r="J202" i="2"/>
  <c r="BK184" i="2"/>
  <c r="J153" i="2"/>
  <c r="AS117" i="1"/>
  <c r="J295" i="35"/>
  <c r="BK291" i="35"/>
  <c r="BK285" i="35"/>
  <c r="BK283" i="35"/>
  <c r="J279" i="35"/>
  <c r="J263" i="35"/>
  <c r="BK259" i="35"/>
  <c r="J237" i="35"/>
  <c r="BK153" i="35"/>
  <c r="J141" i="35"/>
  <c r="J139" i="35"/>
  <c r="BK131" i="35"/>
  <c r="BK127" i="35"/>
  <c r="BK125" i="35"/>
  <c r="J218" i="34"/>
  <c r="BK210" i="34"/>
  <c r="BK204" i="34"/>
  <c r="BK175" i="34"/>
  <c r="J155" i="34"/>
  <c r="BK147" i="34"/>
  <c r="J143" i="34"/>
  <c r="BK182" i="33"/>
  <c r="J171" i="33"/>
  <c r="J165" i="33"/>
  <c r="J161" i="33"/>
  <c r="BK147" i="32"/>
  <c r="J137" i="32"/>
  <c r="J133" i="32"/>
  <c r="J219" i="31"/>
  <c r="J215" i="31"/>
  <c r="J208" i="31"/>
  <c r="J202" i="31"/>
  <c r="BK189" i="31"/>
  <c r="J183" i="31"/>
  <c r="BK174" i="31"/>
  <c r="BK170" i="31"/>
  <c r="BK166" i="31"/>
  <c r="J160" i="31"/>
  <c r="J158" i="31"/>
  <c r="J140" i="31"/>
  <c r="BK135" i="31"/>
  <c r="BK131" i="31"/>
  <c r="J614" i="30"/>
  <c r="BK608" i="30"/>
  <c r="BK602" i="30"/>
  <c r="BK598" i="30"/>
  <c r="J589" i="30"/>
  <c r="BK562" i="30"/>
  <c r="J524" i="30"/>
  <c r="J513" i="30"/>
  <c r="J510" i="30"/>
  <c r="J508" i="30"/>
  <c r="J499" i="30"/>
  <c r="BK493" i="30"/>
  <c r="BK482" i="30"/>
  <c r="J479" i="30"/>
  <c r="J473" i="30"/>
  <c r="J456" i="30"/>
  <c r="J453" i="30"/>
  <c r="BK422" i="30"/>
  <c r="J409" i="30"/>
  <c r="J399" i="30"/>
  <c r="BK367" i="30"/>
  <c r="J361" i="30"/>
  <c r="J346" i="30"/>
  <c r="J320" i="30"/>
  <c r="BK315" i="30"/>
  <c r="BK297" i="30"/>
  <c r="J279" i="30"/>
  <c r="J277" i="30"/>
  <c r="BK271" i="30"/>
  <c r="J261" i="30"/>
  <c r="J256" i="30"/>
  <c r="BK254" i="30"/>
  <c r="J245" i="30"/>
  <c r="BK234" i="30"/>
  <c r="BK228" i="30"/>
  <c r="BK221" i="30"/>
  <c r="J211" i="30"/>
  <c r="BK161" i="30"/>
  <c r="BK140" i="30"/>
  <c r="BK146" i="29"/>
  <c r="BK144" i="29"/>
  <c r="BK271" i="28"/>
  <c r="J269" i="28"/>
  <c r="BK267" i="28"/>
  <c r="J265" i="28"/>
  <c r="BK263" i="28"/>
  <c r="BK261" i="28"/>
  <c r="J259" i="28"/>
  <c r="J255" i="28"/>
  <c r="J251" i="28"/>
  <c r="BK247" i="28"/>
  <c r="J245" i="28"/>
  <c r="J237" i="28"/>
  <c r="BK233" i="28"/>
  <c r="J229" i="28"/>
  <c r="BK223" i="28"/>
  <c r="BK221" i="28"/>
  <c r="BK201" i="28"/>
  <c r="J195" i="28"/>
  <c r="BK181" i="28"/>
  <c r="J169" i="28"/>
  <c r="J161" i="28"/>
  <c r="J153" i="28"/>
  <c r="J151" i="28"/>
  <c r="J145" i="28"/>
  <c r="J143" i="28"/>
  <c r="BK139" i="28"/>
  <c r="J125" i="28"/>
  <c r="BK212" i="27"/>
  <c r="J199" i="27"/>
  <c r="J153" i="27"/>
  <c r="BK137" i="27"/>
  <c r="BK133" i="27"/>
  <c r="J197" i="26"/>
  <c r="J186" i="26"/>
  <c r="BK174" i="26"/>
  <c r="J168" i="26"/>
  <c r="BK151" i="26"/>
  <c r="J146" i="26"/>
  <c r="J134" i="26"/>
  <c r="BK168" i="25"/>
  <c r="BK153" i="25"/>
  <c r="BK149" i="25"/>
  <c r="J143" i="25"/>
  <c r="J133" i="25"/>
  <c r="BK131" i="25"/>
  <c r="J125" i="25"/>
  <c r="J219" i="24"/>
  <c r="BK217" i="24"/>
  <c r="J215" i="24"/>
  <c r="BK181" i="24"/>
  <c r="BK179" i="24"/>
  <c r="J170" i="24"/>
  <c r="BK154" i="24"/>
  <c r="BK144" i="24"/>
  <c r="BK138" i="24"/>
  <c r="J608" i="23"/>
  <c r="BK602" i="23"/>
  <c r="BK590" i="23"/>
  <c r="BK587" i="23"/>
  <c r="BK580" i="23"/>
  <c r="J572" i="23"/>
  <c r="BK564" i="23"/>
  <c r="J542" i="23"/>
  <c r="J533" i="23"/>
  <c r="J524" i="23"/>
  <c r="J500" i="23"/>
  <c r="BK497" i="23"/>
  <c r="BK492" i="23"/>
  <c r="BK486" i="23"/>
  <c r="BK456" i="23"/>
  <c r="BK451" i="23"/>
  <c r="J441" i="23"/>
  <c r="BK432" i="23"/>
  <c r="J414" i="23"/>
  <c r="J396" i="23"/>
  <c r="J393" i="23"/>
  <c r="J371" i="23"/>
  <c r="J364" i="23"/>
  <c r="J351" i="23"/>
  <c r="J341" i="23"/>
  <c r="J328" i="23"/>
  <c r="J320" i="23"/>
  <c r="BK300" i="23"/>
  <c r="BK294" i="23"/>
  <c r="BK277" i="23"/>
  <c r="J256" i="23"/>
  <c r="J245" i="23"/>
  <c r="J211" i="23"/>
  <c r="BK207" i="23"/>
  <c r="J198" i="23"/>
  <c r="J195" i="23"/>
  <c r="J189" i="23"/>
  <c r="BK176" i="23"/>
  <c r="BK144" i="23"/>
  <c r="BK140" i="23"/>
  <c r="J301" i="21"/>
  <c r="BK299" i="21"/>
  <c r="BK291" i="21"/>
  <c r="J289" i="21"/>
  <c r="BK287" i="21"/>
  <c r="J285" i="21"/>
  <c r="J281" i="21"/>
  <c r="BK275" i="21"/>
  <c r="J267" i="21"/>
  <c r="BK247" i="21"/>
  <c r="J235" i="21"/>
  <c r="J229" i="21"/>
  <c r="J227" i="21"/>
  <c r="J215" i="21"/>
  <c r="J203" i="21"/>
  <c r="BK189" i="21"/>
  <c r="BK155" i="21"/>
  <c r="J153" i="21"/>
  <c r="J147" i="21"/>
  <c r="J141" i="21"/>
  <c r="J137" i="21"/>
  <c r="J234" i="20"/>
  <c r="J209" i="20"/>
  <c r="J195" i="20"/>
  <c r="J191" i="20"/>
  <c r="J189" i="20"/>
  <c r="J177" i="20"/>
  <c r="J173" i="20"/>
  <c r="J166" i="20"/>
  <c r="J149" i="20"/>
  <c r="J137" i="20"/>
  <c r="BK129" i="20"/>
  <c r="J224" i="19"/>
  <c r="BK219" i="19"/>
  <c r="J217" i="19"/>
  <c r="BK198" i="19"/>
  <c r="J196" i="19"/>
  <c r="J188" i="19"/>
  <c r="BK182" i="19"/>
  <c r="J179" i="19"/>
  <c r="J135" i="19"/>
  <c r="J174" i="18"/>
  <c r="BK165" i="18"/>
  <c r="J153" i="18"/>
  <c r="J149" i="18"/>
  <c r="BK145" i="18"/>
  <c r="BK141" i="18"/>
  <c r="BK137" i="18"/>
  <c r="J215" i="17"/>
  <c r="J213" i="17"/>
  <c r="BK206" i="17"/>
  <c r="J204" i="17"/>
  <c r="BK197" i="17"/>
  <c r="J179" i="17"/>
  <c r="J174" i="17"/>
  <c r="BK156" i="17"/>
  <c r="BK152" i="17"/>
  <c r="BK150" i="17"/>
  <c r="J131" i="17"/>
  <c r="BK129" i="17"/>
  <c r="BK606" i="16"/>
  <c r="BK579" i="16"/>
  <c r="J566" i="16"/>
  <c r="BK564" i="16"/>
  <c r="BK549" i="16"/>
  <c r="J542" i="16"/>
  <c r="J532" i="16"/>
  <c r="BK529" i="16"/>
  <c r="BK485" i="16"/>
  <c r="J477" i="16"/>
  <c r="BK471" i="16"/>
  <c r="J455" i="16"/>
  <c r="J437" i="16"/>
  <c r="J429" i="16"/>
  <c r="J421" i="16"/>
  <c r="J411" i="16"/>
  <c r="BK379" i="16"/>
  <c r="J294" i="16"/>
  <c r="J277" i="16"/>
  <c r="J256" i="16"/>
  <c r="BK243" i="16"/>
  <c r="J238" i="16"/>
  <c r="J227" i="16"/>
  <c r="J221" i="16"/>
  <c r="J215" i="16"/>
  <c r="J208" i="16"/>
  <c r="J213" i="10"/>
  <c r="BK193" i="10"/>
  <c r="BK181" i="10"/>
  <c r="J168" i="10"/>
  <c r="BK162" i="10"/>
  <c r="BK158" i="10"/>
  <c r="BK150" i="10"/>
  <c r="BK146" i="10"/>
  <c r="BK140" i="10"/>
  <c r="BK127" i="10"/>
  <c r="BK129" i="8"/>
  <c r="BK297" i="7"/>
  <c r="BK295" i="7"/>
  <c r="BK293" i="7"/>
  <c r="J287" i="7"/>
  <c r="J285" i="7"/>
  <c r="J277" i="7"/>
  <c r="BK265" i="7"/>
  <c r="J251" i="7"/>
  <c r="J249" i="7"/>
  <c r="J221" i="7"/>
  <c r="BK219" i="7"/>
  <c r="BK217" i="7"/>
  <c r="BK205" i="7"/>
  <c r="J195" i="7"/>
  <c r="J189" i="7"/>
  <c r="J131" i="7"/>
  <c r="J129" i="7"/>
  <c r="J179" i="6"/>
  <c r="BK171" i="6"/>
  <c r="J169" i="6"/>
  <c r="BK141" i="6"/>
  <c r="BK137" i="6"/>
  <c r="BK129" i="6"/>
  <c r="BK166" i="5"/>
  <c r="J163" i="5"/>
  <c r="BK138" i="5"/>
  <c r="BK157" i="4"/>
  <c r="J153" i="4"/>
  <c r="BK145" i="4"/>
  <c r="BK141" i="4"/>
  <c r="J133" i="4"/>
  <c r="BK217" i="3"/>
  <c r="BK208" i="3"/>
  <c r="J204" i="3"/>
  <c r="BK193" i="3"/>
  <c r="J179" i="3"/>
  <c r="BK177" i="3"/>
  <c r="J174" i="3"/>
  <c r="J156" i="3"/>
  <c r="BK154" i="3"/>
  <c r="BK148" i="3"/>
  <c r="J140" i="3"/>
  <c r="BK135" i="3"/>
  <c r="J590" i="2"/>
  <c r="J584" i="2"/>
  <c r="BK583" i="2"/>
  <c r="BK572" i="2"/>
  <c r="BK564" i="2"/>
  <c r="BK539" i="2"/>
  <c r="J536" i="2"/>
  <c r="J521" i="2"/>
  <c r="J490" i="2"/>
  <c r="BK488" i="2"/>
  <c r="J482" i="2"/>
  <c r="J466" i="2"/>
  <c r="BK463" i="2"/>
  <c r="BK456" i="2"/>
  <c r="BK434" i="2"/>
  <c r="J426" i="2"/>
  <c r="J398" i="2"/>
  <c r="BK382" i="2"/>
  <c r="BK366" i="2"/>
  <c r="J359" i="2"/>
  <c r="BK351" i="2"/>
  <c r="J330" i="2"/>
  <c r="BK322" i="2"/>
  <c r="J294" i="2"/>
  <c r="BK272" i="2"/>
  <c r="BK266" i="2"/>
  <c r="J240" i="2"/>
  <c r="BK235" i="2"/>
  <c r="J229" i="2"/>
  <c r="BK223" i="2"/>
  <c r="J210" i="2"/>
  <c r="BK202" i="2"/>
  <c r="J172" i="2"/>
  <c r="J161" i="2"/>
  <c r="AS126" i="1"/>
  <c r="AS108" i="1"/>
  <c r="BK295" i="35"/>
  <c r="BK293" i="35"/>
  <c r="BK287" i="35"/>
  <c r="J271" i="35"/>
  <c r="BK267" i="35"/>
  <c r="J265" i="35"/>
  <c r="BK261" i="35"/>
  <c r="J255" i="35"/>
  <c r="BK253" i="35"/>
  <c r="J251" i="35"/>
  <c r="BK249" i="35"/>
  <c r="BK245" i="35"/>
  <c r="BK243" i="35"/>
  <c r="BK235" i="35"/>
  <c r="J227" i="35"/>
  <c r="J225" i="35"/>
  <c r="BK223" i="35"/>
  <c r="J219" i="35"/>
  <c r="BK217" i="35"/>
  <c r="BK215" i="35"/>
  <c r="J211" i="35"/>
  <c r="BK209" i="35"/>
  <c r="BK207" i="35"/>
  <c r="J205" i="35"/>
  <c r="J203" i="35"/>
  <c r="BK197" i="35"/>
  <c r="J191" i="35"/>
  <c r="BK187" i="35"/>
  <c r="BK185" i="35"/>
  <c r="J185" i="35"/>
  <c r="J183" i="35"/>
  <c r="J181" i="35"/>
  <c r="J173" i="35"/>
  <c r="J163" i="35"/>
  <c r="J143" i="35"/>
  <c r="J137" i="35"/>
  <c r="BK135" i="35"/>
  <c r="J131" i="35"/>
  <c r="J129" i="35"/>
  <c r="J210" i="34"/>
  <c r="J208" i="34"/>
  <c r="BK191" i="34"/>
  <c r="BK183" i="34"/>
  <c r="J179" i="34"/>
  <c r="J175" i="34"/>
  <c r="J163" i="34"/>
  <c r="J129" i="34"/>
  <c r="J204" i="33"/>
  <c r="BK202" i="33"/>
  <c r="BK194" i="33"/>
  <c r="BK190" i="33"/>
  <c r="J184" i="33"/>
  <c r="J182" i="33"/>
  <c r="BK165" i="33"/>
  <c r="BK161" i="33"/>
  <c r="BK148" i="33"/>
  <c r="BK144" i="33"/>
  <c r="BK136" i="33"/>
  <c r="J176" i="32"/>
  <c r="BK161" i="32"/>
  <c r="BK149" i="32"/>
  <c r="BK133" i="32"/>
  <c r="J131" i="32"/>
  <c r="J125" i="32"/>
  <c r="BK223" i="31"/>
  <c r="BK221" i="31"/>
  <c r="BK215" i="31"/>
  <c r="BK210" i="31"/>
  <c r="BK206" i="31"/>
  <c r="J204" i="31"/>
  <c r="J199" i="31"/>
  <c r="BK197" i="31"/>
  <c r="BK195" i="31"/>
  <c r="BK193" i="31"/>
  <c r="J187" i="31"/>
  <c r="J179" i="31"/>
  <c r="J174" i="31"/>
  <c r="J168" i="31"/>
  <c r="BK164" i="31"/>
  <c r="BK156" i="31"/>
  <c r="J146" i="31"/>
  <c r="BK138" i="31"/>
  <c r="J131" i="31"/>
  <c r="BK617" i="30"/>
  <c r="BK599" i="30"/>
  <c r="J562" i="30"/>
  <c r="J546" i="30"/>
  <c r="J537" i="30"/>
  <c r="J532" i="30"/>
  <c r="BK524" i="30"/>
  <c r="BK519" i="30"/>
  <c r="J482" i="30"/>
  <c r="BK456" i="30"/>
  <c r="J447" i="30"/>
  <c r="J445" i="30"/>
  <c r="J443" i="30"/>
  <c r="J437" i="30"/>
  <c r="BK399" i="30"/>
  <c r="BK386" i="30"/>
  <c r="BK384" i="30"/>
  <c r="BK370" i="30"/>
  <c r="BK356" i="30"/>
  <c r="BK330" i="30"/>
  <c r="J325" i="30"/>
  <c r="BK306" i="30"/>
  <c r="J282" i="30"/>
  <c r="BK261" i="30"/>
  <c r="BK240" i="30"/>
  <c r="J238" i="30"/>
  <c r="J227" i="30"/>
  <c r="BK211" i="30"/>
  <c r="J207" i="30"/>
  <c r="BK189" i="30"/>
  <c r="BK176" i="30"/>
  <c r="BK159" i="30"/>
  <c r="J156" i="30"/>
  <c r="J151" i="30"/>
  <c r="J140" i="29"/>
  <c r="BK301" i="28"/>
  <c r="J299" i="28"/>
  <c r="BK297" i="28"/>
  <c r="J295" i="28"/>
  <c r="BK293" i="28"/>
  <c r="J291" i="28"/>
  <c r="BK287" i="28"/>
  <c r="J281" i="28"/>
  <c r="BK279" i="28"/>
  <c r="BK241" i="28"/>
  <c r="BK225" i="28"/>
  <c r="J221" i="28"/>
  <c r="J219" i="28"/>
  <c r="J215" i="28"/>
  <c r="J211" i="28"/>
  <c r="BK207" i="28"/>
  <c r="J205" i="28"/>
  <c r="BK203" i="28"/>
  <c r="J199" i="28"/>
  <c r="BK195" i="28"/>
  <c r="BK173" i="28"/>
  <c r="BK171" i="28"/>
  <c r="J167" i="28"/>
  <c r="J163" i="28"/>
  <c r="BK147" i="28"/>
  <c r="BK145" i="28"/>
  <c r="BK141" i="28"/>
  <c r="BK133" i="28"/>
  <c r="BK127" i="28"/>
  <c r="BK218" i="27"/>
  <c r="J183" i="27"/>
  <c r="J173" i="27"/>
  <c r="J165" i="27"/>
  <c r="J157" i="27"/>
  <c r="J192" i="26"/>
  <c r="BK188" i="26"/>
  <c r="BK164" i="26"/>
  <c r="BK155" i="26"/>
  <c r="BK174" i="25"/>
  <c r="BK172" i="25"/>
  <c r="J168" i="25"/>
  <c r="J141" i="25"/>
  <c r="BK137" i="25"/>
  <c r="J225" i="24"/>
  <c r="J223" i="24"/>
  <c r="J212" i="24"/>
  <c r="BK193" i="24"/>
  <c r="J185" i="24"/>
  <c r="BK177" i="24"/>
  <c r="BK172" i="24"/>
  <c r="BK156" i="24"/>
  <c r="BK135" i="24"/>
  <c r="BK133" i="24"/>
  <c r="J614" i="23"/>
  <c r="J599" i="23"/>
  <c r="BK593" i="23"/>
  <c r="J566" i="23"/>
  <c r="J558" i="23"/>
  <c r="J552" i="23"/>
  <c r="BK545" i="23"/>
  <c r="BK542" i="23"/>
  <c r="BK530" i="23"/>
  <c r="BK495" i="23"/>
  <c r="BK490" i="23"/>
  <c r="BK222" i="19"/>
  <c r="J219" i="19"/>
  <c r="BK213" i="19"/>
  <c r="BK179" i="19"/>
  <c r="BK161" i="19"/>
  <c r="BK152" i="19"/>
  <c r="J131" i="19"/>
  <c r="J168" i="18"/>
  <c r="BK151" i="18"/>
  <c r="J131" i="18"/>
  <c r="BK221" i="17"/>
  <c r="BK215" i="17"/>
  <c r="BK199" i="17"/>
  <c r="BK191" i="17"/>
  <c r="J177" i="17"/>
  <c r="BK170" i="17"/>
  <c r="BK162" i="17"/>
  <c r="J146" i="17"/>
  <c r="J140" i="17"/>
  <c r="J138" i="17"/>
  <c r="BK133" i="17"/>
  <c r="J600" i="16"/>
  <c r="J594" i="16"/>
  <c r="J585" i="16"/>
  <c r="BK575" i="16"/>
  <c r="BK566" i="16"/>
  <c r="J564" i="16"/>
  <c r="J557" i="16"/>
  <c r="BK514" i="16"/>
  <c r="J503" i="16"/>
  <c r="J496" i="16"/>
  <c r="J490" i="16"/>
  <c r="BK479" i="16"/>
  <c r="BK466" i="16"/>
  <c r="BK457" i="16"/>
  <c r="J453" i="16"/>
  <c r="BK398" i="16"/>
  <c r="BK395" i="16"/>
  <c r="J366" i="16"/>
  <c r="BK346" i="16"/>
  <c r="BK297" i="16"/>
  <c r="BK288" i="16"/>
  <c r="BK256" i="16"/>
  <c r="BK228" i="16"/>
  <c r="J211" i="16"/>
  <c r="J200" i="16"/>
  <c r="BK195" i="16"/>
  <c r="BK183" i="16"/>
  <c r="BK159" i="16"/>
  <c r="BK145" i="16"/>
  <c r="J146" i="15"/>
  <c r="J301" i="14"/>
  <c r="J297" i="14"/>
  <c r="BK289" i="14"/>
  <c r="BK277" i="14"/>
  <c r="BK275" i="14"/>
  <c r="J273" i="14"/>
  <c r="J271" i="14"/>
  <c r="BK253" i="14"/>
  <c r="BK249" i="14"/>
  <c r="J247" i="14"/>
  <c r="J245" i="14"/>
  <c r="BK235" i="14"/>
  <c r="J221" i="14"/>
  <c r="BK217" i="14"/>
  <c r="J197" i="14"/>
  <c r="BK195" i="14"/>
  <c r="BK193" i="14"/>
  <c r="J187" i="14"/>
  <c r="BK185" i="14"/>
  <c r="J183" i="14"/>
  <c r="BK181" i="14"/>
  <c r="J173" i="14"/>
  <c r="BK167" i="14"/>
  <c r="BK165" i="14"/>
  <c r="J159" i="14"/>
  <c r="J157" i="14"/>
  <c r="BK147" i="14"/>
  <c r="BK141" i="14"/>
  <c r="BK133" i="14"/>
  <c r="J131" i="14"/>
  <c r="J125" i="14"/>
  <c r="BK211" i="13"/>
  <c r="BK207" i="13"/>
  <c r="BK196" i="13"/>
  <c r="BK180" i="13"/>
  <c r="BK166" i="13"/>
  <c r="BK134" i="13"/>
  <c r="J129" i="13"/>
  <c r="J207" i="12"/>
  <c r="J205" i="12"/>
  <c r="BK197" i="12"/>
  <c r="BK191" i="12"/>
  <c r="BK187" i="12"/>
  <c r="J170" i="12"/>
  <c r="BK161" i="12"/>
  <c r="J153" i="12"/>
  <c r="J149" i="12"/>
  <c r="J137" i="12"/>
  <c r="J151" i="11"/>
  <c r="J147" i="11"/>
  <c r="BK139" i="11"/>
  <c r="J206" i="10"/>
  <c r="J204" i="10"/>
  <c r="BK202" i="10"/>
  <c r="BK195" i="10"/>
  <c r="BK189" i="10"/>
  <c r="BK185" i="10"/>
  <c r="J183" i="10"/>
  <c r="J177" i="10"/>
  <c r="BK170" i="10"/>
  <c r="BK166" i="10"/>
  <c r="BK156" i="10"/>
  <c r="J154" i="10"/>
  <c r="BK142" i="10"/>
  <c r="J133" i="10"/>
  <c r="BK129" i="10"/>
  <c r="BK618" i="9"/>
  <c r="J612" i="9"/>
  <c r="J600" i="9"/>
  <c r="BK590" i="9"/>
  <c r="J579" i="9"/>
  <c r="BK577" i="9"/>
  <c r="J562" i="9"/>
  <c r="BK556" i="9"/>
  <c r="BK553" i="9"/>
  <c r="J549" i="9"/>
  <c r="J546" i="9"/>
  <c r="BK543" i="9"/>
  <c r="J540" i="9"/>
  <c r="J537" i="9"/>
  <c r="J523" i="9"/>
  <c r="BK499" i="9"/>
  <c r="BK483" i="9"/>
  <c r="BK469" i="9"/>
  <c r="J410" i="9"/>
  <c r="J387" i="9"/>
  <c r="J385" i="9"/>
  <c r="J378" i="9"/>
  <c r="J340" i="9"/>
  <c r="BK337" i="9"/>
  <c r="BK283" i="9"/>
  <c r="BK272" i="9"/>
  <c r="J262" i="9"/>
  <c r="J257" i="9"/>
  <c r="J249" i="9"/>
  <c r="BK244" i="9"/>
  <c r="J228" i="9"/>
  <c r="BK212" i="9"/>
  <c r="BK190" i="9"/>
  <c r="BK171" i="9"/>
  <c r="J157" i="9"/>
  <c r="BK150" i="9"/>
  <c r="BK144" i="8"/>
  <c r="J295" i="7"/>
  <c r="BK291" i="7"/>
  <c r="J289" i="7"/>
  <c r="BK283" i="7"/>
  <c r="BK281" i="7"/>
  <c r="BK275" i="7"/>
  <c r="J263" i="7"/>
  <c r="J241" i="7"/>
  <c r="J229" i="7"/>
  <c r="BK187" i="7"/>
  <c r="BK185" i="7"/>
  <c r="J183" i="7"/>
  <c r="BK175" i="7"/>
  <c r="J171" i="7"/>
  <c r="J167" i="7"/>
  <c r="BK163" i="7"/>
  <c r="J157" i="7"/>
  <c r="J155" i="7"/>
  <c r="J153" i="7"/>
  <c r="BK145" i="7"/>
  <c r="BK139" i="7"/>
  <c r="BK135" i="7"/>
  <c r="BK133" i="7"/>
  <c r="BK131" i="7"/>
  <c r="BK129" i="7"/>
  <c r="BK205" i="6"/>
  <c r="BK203" i="6"/>
  <c r="BK200" i="6"/>
  <c r="J198" i="6"/>
  <c r="BK187" i="6"/>
  <c r="BK185" i="6"/>
  <c r="BK175" i="6"/>
  <c r="BK161" i="6"/>
  <c r="J129" i="6"/>
  <c r="BK194" i="5"/>
  <c r="BK174" i="5"/>
  <c r="BK148" i="5"/>
  <c r="BK176" i="4"/>
  <c r="BK174" i="4"/>
  <c r="J163" i="4"/>
  <c r="J151" i="4"/>
  <c r="BK147" i="4"/>
  <c r="J219" i="3"/>
  <c r="BK211" i="3"/>
  <c r="J208" i="3"/>
  <c r="BK202" i="3"/>
  <c r="BK166" i="3"/>
  <c r="J142" i="3"/>
  <c r="BK138" i="3"/>
  <c r="BK584" i="2"/>
  <c r="BK558" i="2"/>
  <c r="J539" i="2"/>
  <c r="BK513" i="2"/>
  <c r="J488" i="2"/>
  <c r="BK484" i="2"/>
  <c r="J469" i="2"/>
  <c r="J462" i="2"/>
  <c r="J443" i="2"/>
  <c r="BK432" i="2"/>
  <c r="J405" i="2"/>
  <c r="J351" i="2"/>
  <c r="J322" i="2"/>
  <c r="J317" i="2"/>
  <c r="J312" i="2"/>
  <c r="J283" i="2"/>
  <c r="BK256" i="2"/>
  <c r="J251" i="2"/>
  <c r="BK238" i="2"/>
  <c r="J223" i="2"/>
  <c r="BK200" i="2"/>
  <c r="BK197" i="2"/>
  <c r="BK193" i="2"/>
  <c r="J178" i="2"/>
  <c r="J175" i="2"/>
  <c r="BK161" i="2"/>
  <c r="BK158" i="2"/>
  <c r="J140" i="2"/>
  <c r="J144" i="36"/>
  <c r="J293" i="35"/>
  <c r="J289" i="35"/>
  <c r="BK279" i="35"/>
  <c r="J231" i="35"/>
  <c r="J229" i="35"/>
  <c r="BK221" i="35"/>
  <c r="J213" i="35"/>
  <c r="BK211" i="35"/>
  <c r="J207" i="35"/>
  <c r="BK205" i="35"/>
  <c r="BK201" i="35"/>
  <c r="J195" i="35"/>
  <c r="BK189" i="35"/>
  <c r="J187" i="35"/>
  <c r="J177" i="35"/>
  <c r="BK173" i="35"/>
  <c r="J167" i="35"/>
  <c r="J165" i="35"/>
  <c r="BK159" i="35"/>
  <c r="BK157" i="35"/>
  <c r="BK151" i="35"/>
  <c r="BK149" i="35"/>
  <c r="J147" i="35"/>
  <c r="BK145" i="35"/>
  <c r="BK141" i="35"/>
  <c r="J135" i="35"/>
  <c r="BK133" i="35"/>
  <c r="BK218" i="34"/>
  <c r="BK216" i="34"/>
  <c r="BK195" i="34"/>
  <c r="BK155" i="34"/>
  <c r="J147" i="34"/>
  <c r="J135" i="34"/>
  <c r="J186" i="33"/>
  <c r="J174" i="33"/>
  <c r="BK171" i="33"/>
  <c r="BK140" i="33"/>
  <c r="J136" i="33"/>
  <c r="BK169" i="32"/>
  <c r="BK163" i="32"/>
  <c r="J157" i="32"/>
  <c r="J151" i="32"/>
  <c r="J149" i="32"/>
  <c r="BK143" i="32"/>
  <c r="BK139" i="32"/>
  <c r="J135" i="32"/>
  <c r="J221" i="31"/>
  <c r="BK217" i="31"/>
  <c r="J213" i="31"/>
  <c r="BK208" i="31"/>
  <c r="BK185" i="31"/>
  <c r="J172" i="31"/>
  <c r="J164" i="31"/>
  <c r="J154" i="31"/>
  <c r="BK150" i="31"/>
  <c r="BK144" i="31"/>
  <c r="BK127" i="31"/>
  <c r="J137" i="28"/>
  <c r="J135" i="28"/>
  <c r="BK131" i="28"/>
  <c r="J129" i="28"/>
  <c r="J218" i="27"/>
  <c r="BK216" i="27"/>
  <c r="J212" i="27"/>
  <c r="BK210" i="27"/>
  <c r="J204" i="27"/>
  <c r="BK175" i="27"/>
  <c r="BK157" i="27"/>
  <c r="BK153" i="27"/>
  <c r="BK129" i="27"/>
  <c r="BK194" i="26"/>
  <c r="J184" i="26"/>
  <c r="BK176" i="26"/>
  <c r="J138" i="26"/>
  <c r="BK151" i="25"/>
  <c r="J149" i="25"/>
  <c r="BK147" i="25"/>
  <c r="BK143" i="25"/>
  <c r="BK141" i="25"/>
  <c r="J137" i="25"/>
  <c r="BK125" i="25"/>
  <c r="BK212" i="24"/>
  <c r="J210" i="24"/>
  <c r="BK206" i="24"/>
  <c r="J199" i="24"/>
  <c r="J195" i="24"/>
  <c r="J191" i="24"/>
  <c r="J189" i="24"/>
  <c r="J183" i="24"/>
  <c r="J166" i="24"/>
  <c r="J164" i="24"/>
  <c r="BK158" i="24"/>
  <c r="BK150" i="24"/>
  <c r="BK146" i="24"/>
  <c r="J140" i="24"/>
  <c r="J131" i="24"/>
  <c r="J127" i="24"/>
  <c r="BK549" i="23"/>
  <c r="J545" i="23"/>
  <c r="BK524" i="23"/>
  <c r="BK521" i="23"/>
  <c r="J513" i="23"/>
  <c r="J511" i="23"/>
  <c r="BK500" i="23"/>
  <c r="J492" i="23"/>
  <c r="BK488" i="23"/>
  <c r="BK472" i="23"/>
  <c r="BK467" i="23"/>
  <c r="J464" i="23"/>
  <c r="BK460" i="23"/>
  <c r="BK414" i="23"/>
  <c r="BK396" i="23"/>
  <c r="BK389" i="23"/>
  <c r="J377" i="23"/>
  <c r="BK364" i="23"/>
  <c r="BK351" i="23"/>
  <c r="J310" i="23"/>
  <c r="J288" i="23"/>
  <c r="J279" i="23"/>
  <c r="BK271" i="23"/>
  <c r="J266" i="23"/>
  <c r="J248" i="23"/>
  <c r="J240" i="23"/>
  <c r="J202" i="23"/>
  <c r="BK161" i="23"/>
  <c r="J140" i="23"/>
  <c r="J140" i="22"/>
  <c r="J135" i="22"/>
  <c r="J287" i="21"/>
  <c r="BK277" i="21"/>
  <c r="J275" i="21"/>
  <c r="BK271" i="21"/>
  <c r="J269" i="21"/>
  <c r="BK257" i="21"/>
  <c r="J253" i="21"/>
  <c r="J251" i="21"/>
  <c r="BK241" i="21"/>
  <c r="J237" i="21"/>
  <c r="BK219" i="21"/>
  <c r="BK213" i="21"/>
  <c r="BK209" i="21"/>
  <c r="BK207" i="21"/>
  <c r="J199" i="21"/>
  <c r="BK183" i="21"/>
  <c r="J175" i="21"/>
  <c r="J171" i="21"/>
  <c r="J165" i="21"/>
  <c r="BK157" i="21"/>
  <c r="J149" i="21"/>
  <c r="BK139" i="21"/>
  <c r="BK133" i="21"/>
  <c r="BK244" i="20"/>
  <c r="BK238" i="20"/>
  <c r="BK226" i="20"/>
  <c r="J185" i="20"/>
  <c r="J153" i="20"/>
  <c r="BK149" i="20"/>
  <c r="BK189" i="16"/>
  <c r="BK176" i="16"/>
  <c r="BK170" i="16"/>
  <c r="BK156" i="16"/>
  <c r="BK139" i="16"/>
  <c r="J135" i="15"/>
  <c r="BK301" i="14"/>
  <c r="J299" i="14"/>
  <c r="J295" i="14"/>
  <c r="BK293" i="14"/>
  <c r="J287" i="14"/>
  <c r="J279" i="14"/>
  <c r="J277" i="14"/>
  <c r="BK271" i="14"/>
  <c r="BK267" i="14"/>
  <c r="BK263" i="14"/>
  <c r="J255" i="14"/>
  <c r="BK239" i="14"/>
  <c r="BK225" i="14"/>
  <c r="J213" i="14"/>
  <c r="BK209" i="14"/>
  <c r="BK203" i="14"/>
  <c r="J195" i="14"/>
  <c r="BK191" i="14"/>
  <c r="J189" i="14"/>
  <c r="J175" i="14"/>
  <c r="J145" i="14"/>
  <c r="BK129" i="14"/>
  <c r="BK220" i="13"/>
  <c r="BK217" i="13"/>
  <c r="J211" i="13"/>
  <c r="J207" i="13"/>
  <c r="J201" i="13"/>
  <c r="BK194" i="13"/>
  <c r="J190" i="13"/>
  <c r="J186" i="13"/>
  <c r="BK162" i="13"/>
  <c r="BK154" i="13"/>
  <c r="J146" i="13"/>
  <c r="BK142" i="13"/>
  <c r="BK210" i="12"/>
  <c r="BK195" i="12"/>
  <c r="J187" i="12"/>
  <c r="BK179" i="12"/>
  <c r="BK153" i="12"/>
  <c r="BK145" i="12"/>
  <c r="BK164" i="11"/>
  <c r="J159" i="11"/>
  <c r="BK155" i="11"/>
  <c r="BK147" i="11"/>
  <c r="J141" i="11"/>
  <c r="J133" i="11"/>
  <c r="J131" i="11"/>
  <c r="BK128" i="11"/>
  <c r="J125" i="11"/>
  <c r="BK221" i="10"/>
  <c r="J189" i="10"/>
  <c r="BK187" i="10"/>
  <c r="J185" i="10"/>
  <c r="J172" i="10"/>
  <c r="BK160" i="10"/>
  <c r="J152" i="10"/>
  <c r="J146" i="10"/>
  <c r="BK138" i="10"/>
  <c r="J135" i="10"/>
  <c r="BK133" i="10"/>
  <c r="BK624" i="9"/>
  <c r="J609" i="9"/>
  <c r="J597" i="9"/>
  <c r="J593" i="9"/>
  <c r="J570" i="9"/>
  <c r="J568" i="9"/>
  <c r="J553" i="9"/>
  <c r="J534" i="9"/>
  <c r="J528" i="9"/>
  <c r="J510" i="9"/>
  <c r="J499" i="9"/>
  <c r="BK485" i="9"/>
  <c r="J478" i="9"/>
  <c r="BK472" i="9"/>
  <c r="J469" i="9"/>
  <c r="BK465" i="9"/>
  <c r="BK452" i="9"/>
  <c r="BK441" i="9"/>
  <c r="BK417" i="9"/>
  <c r="J407" i="9"/>
  <c r="J400" i="9"/>
  <c r="BK385" i="9"/>
  <c r="J363" i="9"/>
  <c r="BK353" i="9"/>
  <c r="BK332" i="9"/>
  <c r="BK322" i="9"/>
  <c r="J317" i="9"/>
  <c r="BK295" i="9"/>
  <c r="BK280" i="9"/>
  <c r="BK267" i="9"/>
  <c r="J255" i="9"/>
  <c r="J241" i="9"/>
  <c r="BK222" i="9"/>
  <c r="BK216" i="9"/>
  <c r="BK199" i="9"/>
  <c r="J160" i="9"/>
  <c r="J139" i="9"/>
  <c r="BK301" i="7"/>
  <c r="J299" i="7"/>
  <c r="J293" i="7"/>
  <c r="BK287" i="7"/>
  <c r="J275" i="7"/>
  <c r="BK263" i="7"/>
  <c r="BK259" i="7"/>
  <c r="BK253" i="7"/>
  <c r="BK237" i="7"/>
  <c r="J225" i="7"/>
  <c r="BK213" i="7"/>
  <c r="J207" i="7"/>
  <c r="BK191" i="7"/>
  <c r="BK167" i="7"/>
  <c r="BK153" i="7"/>
  <c r="J147" i="7"/>
  <c r="J139" i="7"/>
  <c r="J127" i="7"/>
  <c r="J205" i="6"/>
  <c r="BK192" i="6"/>
  <c r="J165" i="6"/>
  <c r="BK153" i="6"/>
  <c r="J141" i="6"/>
  <c r="BK199" i="5"/>
  <c r="BK197" i="5"/>
  <c r="J190" i="5"/>
  <c r="BK170" i="5"/>
  <c r="J153" i="5"/>
  <c r="J148" i="5"/>
  <c r="BK146" i="5"/>
  <c r="BK134" i="5"/>
  <c r="J174" i="4"/>
  <c r="J155" i="4"/>
  <c r="J149" i="4"/>
  <c r="J147" i="4"/>
  <c r="J143" i="4"/>
  <c r="J137" i="4"/>
  <c r="J135" i="4"/>
  <c r="BK131" i="4"/>
  <c r="BK128" i="4"/>
  <c r="J217" i="3"/>
  <c r="J191" i="3"/>
  <c r="J185" i="3"/>
  <c r="BK170" i="3"/>
  <c r="J168" i="3"/>
  <c r="J166" i="3"/>
  <c r="J164" i="3"/>
  <c r="BK160" i="3"/>
  <c r="J158" i="3"/>
  <c r="BK156" i="3"/>
  <c r="BK150" i="3"/>
  <c r="J148" i="3"/>
  <c r="BK142" i="3"/>
  <c r="J587" i="2"/>
  <c r="J566" i="2"/>
  <c r="J545" i="2"/>
  <c r="BK542" i="2"/>
  <c r="J533" i="2"/>
  <c r="BK524" i="2"/>
  <c r="J513" i="2"/>
  <c r="BK495" i="2"/>
  <c r="J480" i="2"/>
  <c r="BK476" i="2"/>
  <c r="J474" i="2"/>
  <c r="J472" i="2"/>
  <c r="BK462" i="2"/>
  <c r="BK453" i="2"/>
  <c r="BK443" i="2"/>
  <c r="J416" i="2"/>
  <c r="BK395" i="2"/>
  <c r="J379" i="2"/>
  <c r="J366" i="2"/>
  <c r="BK356" i="2"/>
  <c r="BK327" i="2"/>
  <c r="BK277" i="2"/>
  <c r="BK229" i="2"/>
  <c r="J206" i="2"/>
  <c r="BK203" i="2"/>
  <c r="J165" i="2"/>
  <c r="BK163" i="2"/>
  <c r="J146" i="2"/>
  <c r="R139" i="2" l="1"/>
  <c r="BK199" i="2"/>
  <c r="J199" i="2"/>
  <c r="J102" i="2" s="1"/>
  <c r="P209" i="2"/>
  <c r="T237" i="2"/>
  <c r="P471" i="2"/>
  <c r="P499" i="2"/>
  <c r="BK551" i="2"/>
  <c r="J551" i="2" s="1"/>
  <c r="J114" i="2" s="1"/>
  <c r="BK126" i="3"/>
  <c r="R176" i="3"/>
  <c r="BK210" i="3"/>
  <c r="J210" i="3"/>
  <c r="J103" i="3" s="1"/>
  <c r="T165" i="5"/>
  <c r="R191" i="6"/>
  <c r="T124" i="7"/>
  <c r="T123" i="7" s="1"/>
  <c r="T122" i="7" s="1"/>
  <c r="T133" i="8"/>
  <c r="T127" i="8"/>
  <c r="T126" i="8" s="1"/>
  <c r="BK170" i="9"/>
  <c r="J170" i="9" s="1"/>
  <c r="J101" i="9" s="1"/>
  <c r="T205" i="9"/>
  <c r="P282" i="9"/>
  <c r="P126" i="10"/>
  <c r="R176" i="10"/>
  <c r="BK210" i="10"/>
  <c r="J210" i="10" s="1"/>
  <c r="J103" i="10" s="1"/>
  <c r="R124" i="11"/>
  <c r="P167" i="11"/>
  <c r="T178" i="12"/>
  <c r="BK198" i="13"/>
  <c r="J198" i="13"/>
  <c r="J102" i="13" s="1"/>
  <c r="T133" i="15"/>
  <c r="T127" i="15" s="1"/>
  <c r="T126" i="15" s="1"/>
  <c r="T221" i="19"/>
  <c r="P128" i="20"/>
  <c r="BK124" i="21"/>
  <c r="BK123" i="21" s="1"/>
  <c r="J123" i="21" s="1"/>
  <c r="J99" i="21" s="1"/>
  <c r="R133" i="22"/>
  <c r="R127" i="22"/>
  <c r="R126" i="22" s="1"/>
  <c r="BK139" i="23"/>
  <c r="J139" i="23" s="1"/>
  <c r="J100" i="23" s="1"/>
  <c r="P169" i="23"/>
  <c r="P281" i="23"/>
  <c r="R453" i="23"/>
  <c r="T469" i="23"/>
  <c r="T494" i="23"/>
  <c r="T532" i="23"/>
  <c r="P551" i="23"/>
  <c r="T137" i="24"/>
  <c r="BK214" i="24"/>
  <c r="J214" i="24"/>
  <c r="J103" i="24" s="1"/>
  <c r="T171" i="25"/>
  <c r="R163" i="26"/>
  <c r="P203" i="27"/>
  <c r="R484" i="30"/>
  <c r="R512" i="30"/>
  <c r="T604" i="30"/>
  <c r="BK126" i="31"/>
  <c r="J126" i="31" s="1"/>
  <c r="J99" i="31" s="1"/>
  <c r="R137" i="31"/>
  <c r="R201" i="31"/>
  <c r="P129" i="33"/>
  <c r="R206" i="33"/>
  <c r="BK203" i="34"/>
  <c r="J203" i="34"/>
  <c r="J102" i="34" s="1"/>
  <c r="R124" i="35"/>
  <c r="R123" i="35" s="1"/>
  <c r="R122" i="35" s="1"/>
  <c r="BK133" i="36"/>
  <c r="J133" i="36" s="1"/>
  <c r="J101" i="36" s="1"/>
  <c r="P133" i="36"/>
  <c r="P127" i="36" s="1"/>
  <c r="P126" i="36" s="1"/>
  <c r="AU139" i="1" s="1"/>
  <c r="R133" i="36"/>
  <c r="R127" i="36"/>
  <c r="R126" i="36" s="1"/>
  <c r="T133" i="36"/>
  <c r="T127" i="36"/>
  <c r="T126" i="36" s="1"/>
  <c r="T139" i="2"/>
  <c r="T199" i="2"/>
  <c r="R209" i="2"/>
  <c r="R242" i="2"/>
  <c r="BK455" i="2"/>
  <c r="J455" i="2" s="1"/>
  <c r="J109" i="2" s="1"/>
  <c r="BK499" i="2"/>
  <c r="J499" i="2"/>
  <c r="J112" i="2" s="1"/>
  <c r="P589" i="2"/>
  <c r="R126" i="3"/>
  <c r="T176" i="3"/>
  <c r="R210" i="3"/>
  <c r="T173" i="4"/>
  <c r="P129" i="5"/>
  <c r="BK128" i="6"/>
  <c r="P170" i="9"/>
  <c r="R205" i="9"/>
  <c r="BK243" i="9"/>
  <c r="J243" i="9" s="1"/>
  <c r="J106" i="9" s="1"/>
  <c r="R243" i="9"/>
  <c r="T243" i="9"/>
  <c r="T248" i="9"/>
  <c r="BK464" i="9"/>
  <c r="J464" i="9"/>
  <c r="J109" i="9"/>
  <c r="R480" i="9"/>
  <c r="T503" i="9"/>
  <c r="P536" i="9"/>
  <c r="BK599" i="9"/>
  <c r="J599" i="9"/>
  <c r="J114" i="9" s="1"/>
  <c r="BK126" i="10"/>
  <c r="J126" i="10" s="1"/>
  <c r="J99" i="10" s="1"/>
  <c r="R137" i="10"/>
  <c r="BK199" i="10"/>
  <c r="J199" i="10" s="1"/>
  <c r="J102" i="10" s="1"/>
  <c r="T210" i="10"/>
  <c r="T129" i="12"/>
  <c r="T128" i="12" s="1"/>
  <c r="T127" i="12" s="1"/>
  <c r="T209" i="12"/>
  <c r="P128" i="13"/>
  <c r="R138" i="16"/>
  <c r="BK204" i="16"/>
  <c r="J204" i="16" s="1"/>
  <c r="J102" i="16" s="1"/>
  <c r="P214" i="16"/>
  <c r="BK247" i="16"/>
  <c r="J247" i="16" s="1"/>
  <c r="J107" i="16" s="1"/>
  <c r="P247" i="16"/>
  <c r="P452" i="16"/>
  <c r="P489" i="16"/>
  <c r="P522" i="16"/>
  <c r="P581" i="16"/>
  <c r="P137" i="17"/>
  <c r="BK201" i="17"/>
  <c r="J201" i="17"/>
  <c r="J102" i="17" s="1"/>
  <c r="R201" i="17"/>
  <c r="T124" i="18"/>
  <c r="R171" i="18"/>
  <c r="BK187" i="19"/>
  <c r="J187" i="19" s="1"/>
  <c r="J103" i="19" s="1"/>
  <c r="BK169" i="23"/>
  <c r="J169" i="23" s="1"/>
  <c r="J101" i="23" s="1"/>
  <c r="P204" i="23"/>
  <c r="R281" i="23"/>
  <c r="T453" i="23"/>
  <c r="P494" i="23"/>
  <c r="BK551" i="23"/>
  <c r="J551" i="23"/>
  <c r="J114" i="23" s="1"/>
  <c r="T551" i="23"/>
  <c r="T126" i="24"/>
  <c r="R176" i="24"/>
  <c r="R203" i="24"/>
  <c r="T124" i="25"/>
  <c r="T123" i="25" s="1"/>
  <c r="R129" i="26"/>
  <c r="T196" i="26"/>
  <c r="T128" i="27"/>
  <c r="BK139" i="30"/>
  <c r="J139" i="30"/>
  <c r="J100" i="30" s="1"/>
  <c r="T169" i="30"/>
  <c r="T281" i="30"/>
  <c r="BK484" i="30"/>
  <c r="J484" i="30" s="1"/>
  <c r="J110" i="30" s="1"/>
  <c r="BK507" i="30"/>
  <c r="J507" i="30"/>
  <c r="J111" i="30" s="1"/>
  <c r="R507" i="30"/>
  <c r="T545" i="30"/>
  <c r="P564" i="30"/>
  <c r="P126" i="31"/>
  <c r="BK176" i="31"/>
  <c r="J176" i="31" s="1"/>
  <c r="J101" i="31" s="1"/>
  <c r="P201" i="31"/>
  <c r="T201" i="31"/>
  <c r="BK124" i="32"/>
  <c r="J124" i="32" s="1"/>
  <c r="J99" i="32" s="1"/>
  <c r="T175" i="32"/>
  <c r="R129" i="33"/>
  <c r="BK206" i="33"/>
  <c r="J206" i="33" s="1"/>
  <c r="J103" i="33" s="1"/>
  <c r="P203" i="34"/>
  <c r="BK171" i="2"/>
  <c r="J171" i="2" s="1"/>
  <c r="J101" i="2" s="1"/>
  <c r="P199" i="2"/>
  <c r="BK237" i="2"/>
  <c r="J237" i="2" s="1"/>
  <c r="J106" i="2" s="1"/>
  <c r="P242" i="2"/>
  <c r="T276" i="2"/>
  <c r="R455" i="2"/>
  <c r="R499" i="2"/>
  <c r="T551" i="2"/>
  <c r="R137" i="3"/>
  <c r="T199" i="3"/>
  <c r="BK124" i="4"/>
  <c r="BK173" i="4"/>
  <c r="J173" i="4"/>
  <c r="J101" i="4" s="1"/>
  <c r="P165" i="5"/>
  <c r="T191" i="6"/>
  <c r="BK133" i="8"/>
  <c r="J133" i="8" s="1"/>
  <c r="J101" i="8" s="1"/>
  <c r="BK138" i="9"/>
  <c r="T170" i="9"/>
  <c r="BK215" i="9"/>
  <c r="P243" i="9"/>
  <c r="T464" i="9"/>
  <c r="R536" i="9"/>
  <c r="P599" i="9"/>
  <c r="T138" i="16"/>
  <c r="T204" i="16"/>
  <c r="T281" i="16"/>
  <c r="P468" i="16"/>
  <c r="BK541" i="16"/>
  <c r="J541" i="16" s="1"/>
  <c r="J113" i="16" s="1"/>
  <c r="P541" i="16"/>
  <c r="R137" i="17"/>
  <c r="R212" i="17"/>
  <c r="T171" i="18"/>
  <c r="T130" i="19"/>
  <c r="BK221" i="19"/>
  <c r="J221" i="19" s="1"/>
  <c r="J104" i="19" s="1"/>
  <c r="P221" i="19"/>
  <c r="BK128" i="20"/>
  <c r="R217" i="20"/>
  <c r="R169" i="23"/>
  <c r="P214" i="23"/>
  <c r="BK247" i="23"/>
  <c r="J247" i="23" s="1"/>
  <c r="J107" i="23" s="1"/>
  <c r="BK532" i="23"/>
  <c r="J532" i="23" s="1"/>
  <c r="J113" i="23" s="1"/>
  <c r="R589" i="23"/>
  <c r="BK126" i="24"/>
  <c r="J126" i="24"/>
  <c r="J99" i="24" s="1"/>
  <c r="R137" i="24"/>
  <c r="T214" i="24"/>
  <c r="BK124" i="25"/>
  <c r="BK129" i="26"/>
  <c r="J129" i="26"/>
  <c r="J101" i="26" s="1"/>
  <c r="P163" i="26"/>
  <c r="BK128" i="27"/>
  <c r="J128" i="27"/>
  <c r="J101" i="27" s="1"/>
  <c r="R203" i="27"/>
  <c r="P124" i="28"/>
  <c r="P123" i="28"/>
  <c r="P122" i="28" s="1"/>
  <c r="AU129" i="1" s="1"/>
  <c r="P139" i="30"/>
  <c r="P204" i="30"/>
  <c r="BK214" i="30"/>
  <c r="J214" i="30" s="1"/>
  <c r="J105" i="30" s="1"/>
  <c r="T214" i="30"/>
  <c r="P242" i="30"/>
  <c r="T242" i="30"/>
  <c r="R247" i="30"/>
  <c r="T484" i="30"/>
  <c r="T507" i="30"/>
  <c r="BK545" i="30"/>
  <c r="J545" i="30"/>
  <c r="J113" i="30"/>
  <c r="R564" i="30"/>
  <c r="T137" i="31"/>
  <c r="BK201" i="31"/>
  <c r="J201" i="31"/>
  <c r="J102" i="31"/>
  <c r="P212" i="31"/>
  <c r="BK175" i="32"/>
  <c r="J175" i="32"/>
  <c r="J101" i="32" s="1"/>
  <c r="R173" i="33"/>
  <c r="R128" i="34"/>
  <c r="BK139" i="2"/>
  <c r="J139" i="2" s="1"/>
  <c r="J100" i="2" s="1"/>
  <c r="R171" i="2"/>
  <c r="R237" i="2"/>
  <c r="T242" i="2"/>
  <c r="BK471" i="2"/>
  <c r="J471" i="2" s="1"/>
  <c r="J110" i="2" s="1"/>
  <c r="BK494" i="2"/>
  <c r="J494" i="2" s="1"/>
  <c r="J111" i="2" s="1"/>
  <c r="T532" i="2"/>
  <c r="BK589" i="2"/>
  <c r="J589" i="2"/>
  <c r="J115" i="2" s="1"/>
  <c r="T126" i="3"/>
  <c r="P176" i="3"/>
  <c r="P210" i="3"/>
  <c r="P124" i="4"/>
  <c r="P123" i="4" s="1"/>
  <c r="AU98" i="1" s="1"/>
  <c r="P173" i="4"/>
  <c r="R165" i="5"/>
  <c r="T128" i="6"/>
  <c r="T127" i="6" s="1"/>
  <c r="T126" i="6" s="1"/>
  <c r="R124" i="7"/>
  <c r="R123" i="7" s="1"/>
  <c r="R122" i="7" s="1"/>
  <c r="R133" i="8"/>
  <c r="R127" i="8" s="1"/>
  <c r="R126" i="8" s="1"/>
  <c r="P138" i="9"/>
  <c r="BK282" i="9"/>
  <c r="J282" i="9"/>
  <c r="J108" i="9" s="1"/>
  <c r="P464" i="9"/>
  <c r="T480" i="9"/>
  <c r="P503" i="9"/>
  <c r="BK555" i="9"/>
  <c r="J555" i="9" s="1"/>
  <c r="J113" i="9" s="1"/>
  <c r="T599" i="9"/>
  <c r="R126" i="10"/>
  <c r="P176" i="10"/>
  <c r="R210" i="10"/>
  <c r="BK124" i="11"/>
  <c r="BK178" i="12"/>
  <c r="J178" i="12" s="1"/>
  <c r="J102" i="12" s="1"/>
  <c r="P209" i="12"/>
  <c r="T128" i="13"/>
  <c r="R124" i="14"/>
  <c r="R123" i="14"/>
  <c r="R122" i="14" s="1"/>
  <c r="R169" i="16"/>
  <c r="T214" i="16"/>
  <c r="R242" i="16"/>
  <c r="R247" i="16"/>
  <c r="BK468" i="16"/>
  <c r="J468" i="16" s="1"/>
  <c r="J110" i="16" s="1"/>
  <c r="T489" i="16"/>
  <c r="BK581" i="16"/>
  <c r="J581" i="16" s="1"/>
  <c r="J114" i="16" s="1"/>
  <c r="BK126" i="17"/>
  <c r="J126" i="17" s="1"/>
  <c r="J99" i="17" s="1"/>
  <c r="T137" i="17"/>
  <c r="P212" i="17"/>
  <c r="R124" i="18"/>
  <c r="R123" i="18" s="1"/>
  <c r="P171" i="18"/>
  <c r="R130" i="19"/>
  <c r="R221" i="19"/>
  <c r="P217" i="20"/>
  <c r="T133" i="22"/>
  <c r="T127" i="22" s="1"/>
  <c r="T126" i="22" s="1"/>
  <c r="P139" i="23"/>
  <c r="P138" i="23"/>
  <c r="BK281" i="23"/>
  <c r="J281" i="23" s="1"/>
  <c r="J108" i="23" s="1"/>
  <c r="BK469" i="23"/>
  <c r="J469" i="23" s="1"/>
  <c r="J110" i="23" s="1"/>
  <c r="BK494" i="23"/>
  <c r="J494" i="23"/>
  <c r="J111" i="23"/>
  <c r="R499" i="23"/>
  <c r="BK589" i="23"/>
  <c r="J589" i="23"/>
  <c r="J115" i="23" s="1"/>
  <c r="T176" i="24"/>
  <c r="T203" i="24"/>
  <c r="P124" i="25"/>
  <c r="T129" i="26"/>
  <c r="BK196" i="26"/>
  <c r="J196" i="26" s="1"/>
  <c r="J103" i="26" s="1"/>
  <c r="R128" i="27"/>
  <c r="R127" i="27"/>
  <c r="R126" i="27" s="1"/>
  <c r="BK124" i="28"/>
  <c r="J124" i="28"/>
  <c r="J100" i="28" s="1"/>
  <c r="BK169" i="30"/>
  <c r="J169" i="30"/>
  <c r="J101" i="30" s="1"/>
  <c r="R204" i="30"/>
  <c r="R281" i="30"/>
  <c r="P512" i="30"/>
  <c r="R545" i="30"/>
  <c r="R604" i="30"/>
  <c r="P137" i="31"/>
  <c r="T124" i="32"/>
  <c r="T123" i="32" s="1"/>
  <c r="P175" i="32"/>
  <c r="BK173" i="33"/>
  <c r="J173" i="33"/>
  <c r="J102" i="33"/>
  <c r="T206" i="33"/>
  <c r="P124" i="35"/>
  <c r="P123" i="35"/>
  <c r="P122" i="35" s="1"/>
  <c r="AU138" i="1" s="1"/>
  <c r="P139" i="2"/>
  <c r="P276" i="2"/>
  <c r="R471" i="2"/>
  <c r="R494" i="2"/>
  <c r="BK532" i="2"/>
  <c r="J532" i="2"/>
  <c r="J113" i="2" s="1"/>
  <c r="R551" i="2"/>
  <c r="T137" i="3"/>
  <c r="R199" i="3"/>
  <c r="R129" i="5"/>
  <c r="BK196" i="5"/>
  <c r="J196" i="5" s="1"/>
  <c r="J103" i="5" s="1"/>
  <c r="P128" i="6"/>
  <c r="P124" i="7"/>
  <c r="P123" i="7" s="1"/>
  <c r="P122" i="7" s="1"/>
  <c r="AU102" i="1" s="1"/>
  <c r="R170" i="9"/>
  <c r="P215" i="9"/>
  <c r="T282" i="9"/>
  <c r="BK480" i="9"/>
  <c r="J480" i="9"/>
  <c r="J110" i="9" s="1"/>
  <c r="BK503" i="9"/>
  <c r="J503" i="9"/>
  <c r="J111" i="9" s="1"/>
  <c r="BK536" i="9"/>
  <c r="J536" i="9"/>
  <c r="J112" i="9" s="1"/>
  <c r="P555" i="9"/>
  <c r="R599" i="9"/>
  <c r="T126" i="10"/>
  <c r="T176" i="10"/>
  <c r="P210" i="10"/>
  <c r="BK129" i="12"/>
  <c r="J129" i="12"/>
  <c r="J101" i="12" s="1"/>
  <c r="R178" i="12"/>
  <c r="R128" i="13"/>
  <c r="BK124" i="14"/>
  <c r="BK123" i="14" s="1"/>
  <c r="BK122" i="14" s="1"/>
  <c r="J122" i="14" s="1"/>
  <c r="J98" i="14" s="1"/>
  <c r="T169" i="16"/>
  <c r="R281" i="16"/>
  <c r="T468" i="16"/>
  <c r="BK522" i="16"/>
  <c r="J522" i="16" s="1"/>
  <c r="J112" i="16" s="1"/>
  <c r="R581" i="16"/>
  <c r="T126" i="17"/>
  <c r="R176" i="17"/>
  <c r="BK212" i="17"/>
  <c r="J212" i="17" s="1"/>
  <c r="J103" i="17" s="1"/>
  <c r="BK124" i="18"/>
  <c r="J124" i="18" s="1"/>
  <c r="J99" i="18" s="1"/>
  <c r="T187" i="19"/>
  <c r="R128" i="20"/>
  <c r="R127" i="20"/>
  <c r="R126" i="20" s="1"/>
  <c r="P133" i="22"/>
  <c r="P127" i="22" s="1"/>
  <c r="P126" i="22" s="1"/>
  <c r="AU121" i="1" s="1"/>
  <c r="R133" i="29"/>
  <c r="R127" i="29" s="1"/>
  <c r="R126" i="29" s="1"/>
  <c r="P169" i="30"/>
  <c r="P281" i="30"/>
  <c r="T468" i="30"/>
  <c r="T512" i="30"/>
  <c r="BK604" i="30"/>
  <c r="J604" i="30"/>
  <c r="J115" i="30" s="1"/>
  <c r="R126" i="31"/>
  <c r="T176" i="31"/>
  <c r="T212" i="31"/>
  <c r="R124" i="32"/>
  <c r="BK129" i="33"/>
  <c r="J129" i="33" s="1"/>
  <c r="J101" i="33" s="1"/>
  <c r="P173" i="33"/>
  <c r="T128" i="34"/>
  <c r="BK124" i="35"/>
  <c r="J124" i="35"/>
  <c r="J100" i="35" s="1"/>
  <c r="P171" i="2"/>
  <c r="R199" i="2"/>
  <c r="BK209" i="2"/>
  <c r="J209" i="2" s="1"/>
  <c r="J105" i="2" s="1"/>
  <c r="P237" i="2"/>
  <c r="BK242" i="2"/>
  <c r="J242" i="2" s="1"/>
  <c r="J107" i="2" s="1"/>
  <c r="R276" i="2"/>
  <c r="T455" i="2"/>
  <c r="T494" i="2"/>
  <c r="P532" i="2"/>
  <c r="T589" i="2"/>
  <c r="P126" i="3"/>
  <c r="BK176" i="3"/>
  <c r="J176" i="3" s="1"/>
  <c r="J101" i="3" s="1"/>
  <c r="P199" i="3"/>
  <c r="BK129" i="5"/>
  <c r="J129" i="5"/>
  <c r="J101" i="5" s="1"/>
  <c r="P196" i="5"/>
  <c r="R128" i="6"/>
  <c r="R127" i="6" s="1"/>
  <c r="R126" i="6" s="1"/>
  <c r="BK124" i="7"/>
  <c r="J124" i="7" s="1"/>
  <c r="J100" i="7" s="1"/>
  <c r="R138" i="9"/>
  <c r="R137" i="9"/>
  <c r="BK205" i="9"/>
  <c r="J205" i="9" s="1"/>
  <c r="J102" i="9" s="1"/>
  <c r="T215" i="9"/>
  <c r="BK248" i="9"/>
  <c r="J248" i="9"/>
  <c r="J107" i="9"/>
  <c r="P248" i="9"/>
  <c r="R248" i="9"/>
  <c r="R555" i="9"/>
  <c r="BK137" i="10"/>
  <c r="J137" i="10"/>
  <c r="J100" i="10" s="1"/>
  <c r="BK176" i="10"/>
  <c r="J176" i="10" s="1"/>
  <c r="J101" i="10" s="1"/>
  <c r="P199" i="10"/>
  <c r="T124" i="11"/>
  <c r="BK167" i="11"/>
  <c r="J167" i="11"/>
  <c r="J101" i="11" s="1"/>
  <c r="P129" i="12"/>
  <c r="R209" i="12"/>
  <c r="R198" i="13"/>
  <c r="R133" i="15"/>
  <c r="R127" i="15" s="1"/>
  <c r="R126" i="15" s="1"/>
  <c r="P138" i="16"/>
  <c r="R204" i="16"/>
  <c r="P281" i="16"/>
  <c r="T452" i="16"/>
  <c r="R489" i="16"/>
  <c r="T581" i="16"/>
  <c r="P126" i="17"/>
  <c r="BK176" i="17"/>
  <c r="J176" i="17"/>
  <c r="J101" i="17" s="1"/>
  <c r="T212" i="17"/>
  <c r="BK171" i="18"/>
  <c r="J171" i="18"/>
  <c r="J101" i="18" s="1"/>
  <c r="BK130" i="19"/>
  <c r="J130" i="19" s="1"/>
  <c r="J101" i="19" s="1"/>
  <c r="P187" i="19"/>
  <c r="T217" i="20"/>
  <c r="P124" i="21"/>
  <c r="P123" i="21"/>
  <c r="P122" i="21" s="1"/>
  <c r="AU120" i="1" s="1"/>
  <c r="BK133" i="22"/>
  <c r="J133" i="22"/>
  <c r="J101" i="22" s="1"/>
  <c r="T139" i="23"/>
  <c r="BK204" i="23"/>
  <c r="J204" i="23"/>
  <c r="J102" i="23" s="1"/>
  <c r="T204" i="23"/>
  <c r="R214" i="23"/>
  <c r="BK242" i="23"/>
  <c r="J242" i="23" s="1"/>
  <c r="J106" i="23" s="1"/>
  <c r="R242" i="23"/>
  <c r="T242" i="23"/>
  <c r="R247" i="23"/>
  <c r="BK453" i="23"/>
  <c r="J453" i="23" s="1"/>
  <c r="J109" i="23" s="1"/>
  <c r="R469" i="23"/>
  <c r="R494" i="23"/>
  <c r="T499" i="23"/>
  <c r="T589" i="23"/>
  <c r="BK137" i="24"/>
  <c r="J137" i="24" s="1"/>
  <c r="J100" i="24" s="1"/>
  <c r="P176" i="24"/>
  <c r="P214" i="24"/>
  <c r="R171" i="25"/>
  <c r="BK163" i="26"/>
  <c r="J163" i="26"/>
  <c r="J102" i="26" s="1"/>
  <c r="P196" i="26"/>
  <c r="BK203" i="27"/>
  <c r="J203" i="27"/>
  <c r="J102" i="27" s="1"/>
  <c r="R124" i="28"/>
  <c r="R123" i="28" s="1"/>
  <c r="R122" i="28" s="1"/>
  <c r="T133" i="29"/>
  <c r="T127" i="29" s="1"/>
  <c r="T126" i="29" s="1"/>
  <c r="T139" i="30"/>
  <c r="T138" i="30" s="1"/>
  <c r="T204" i="30"/>
  <c r="R214" i="30"/>
  <c r="BK247" i="30"/>
  <c r="J247" i="30" s="1"/>
  <c r="J107" i="30" s="1"/>
  <c r="P247" i="30"/>
  <c r="R468" i="30"/>
  <c r="BK512" i="30"/>
  <c r="J512" i="30"/>
  <c r="J112" i="30" s="1"/>
  <c r="P545" i="30"/>
  <c r="T564" i="30"/>
  <c r="T126" i="31"/>
  <c r="T125" i="31" s="1"/>
  <c r="R176" i="31"/>
  <c r="BK212" i="31"/>
  <c r="J212" i="31"/>
  <c r="J103" i="31" s="1"/>
  <c r="P124" i="32"/>
  <c r="P123" i="32" s="1"/>
  <c r="AU134" i="1" s="1"/>
  <c r="R175" i="32"/>
  <c r="T129" i="33"/>
  <c r="P206" i="33"/>
  <c r="BK128" i="34"/>
  <c r="J128" i="34" s="1"/>
  <c r="J101" i="34" s="1"/>
  <c r="R203" i="34"/>
  <c r="T171" i="2"/>
  <c r="T209" i="2"/>
  <c r="P455" i="2"/>
  <c r="P494" i="2"/>
  <c r="R532" i="2"/>
  <c r="R589" i="2"/>
  <c r="BK137" i="3"/>
  <c r="J137" i="3" s="1"/>
  <c r="J100" i="3" s="1"/>
  <c r="BK199" i="3"/>
  <c r="J199" i="3"/>
  <c r="J102" i="3" s="1"/>
  <c r="R124" i="4"/>
  <c r="BK165" i="5"/>
  <c r="J165" i="5"/>
  <c r="J102" i="5" s="1"/>
  <c r="T196" i="5"/>
  <c r="BK191" i="6"/>
  <c r="J191" i="6"/>
  <c r="J102" i="6" s="1"/>
  <c r="P137" i="10"/>
  <c r="T199" i="10"/>
  <c r="T167" i="11"/>
  <c r="R129" i="12"/>
  <c r="R128" i="12" s="1"/>
  <c r="R127" i="12" s="1"/>
  <c r="BK209" i="12"/>
  <c r="J209" i="12" s="1"/>
  <c r="J103" i="12" s="1"/>
  <c r="P198" i="13"/>
  <c r="T124" i="14"/>
  <c r="T123" i="14" s="1"/>
  <c r="T122" i="14" s="1"/>
  <c r="P133" i="15"/>
  <c r="P127" i="15"/>
  <c r="P126" i="15" s="1"/>
  <c r="AU112" i="1" s="1"/>
  <c r="BK138" i="16"/>
  <c r="J138" i="16"/>
  <c r="J100" i="16" s="1"/>
  <c r="P169" i="16"/>
  <c r="BK214" i="16"/>
  <c r="J214" i="16"/>
  <c r="J105" i="16" s="1"/>
  <c r="R214" i="16"/>
  <c r="BK242" i="16"/>
  <c r="J242" i="16"/>
  <c r="J106" i="16" s="1"/>
  <c r="P242" i="16"/>
  <c r="T242" i="16"/>
  <c r="T247" i="16"/>
  <c r="R452" i="16"/>
  <c r="R468" i="16"/>
  <c r="R522" i="16"/>
  <c r="R541" i="16"/>
  <c r="R126" i="17"/>
  <c r="R125" i="17" s="1"/>
  <c r="P176" i="17"/>
  <c r="P201" i="17"/>
  <c r="P130" i="19"/>
  <c r="P129" i="19"/>
  <c r="P128" i="19" s="1"/>
  <c r="AU118" i="1" s="1"/>
  <c r="BK217" i="20"/>
  <c r="J217" i="20" s="1"/>
  <c r="J102" i="20" s="1"/>
  <c r="T124" i="21"/>
  <c r="T123" i="21" s="1"/>
  <c r="T122" i="21" s="1"/>
  <c r="T169" i="23"/>
  <c r="BK214" i="23"/>
  <c r="T214" i="23"/>
  <c r="P242" i="23"/>
  <c r="P247" i="23"/>
  <c r="T247" i="23"/>
  <c r="P453" i="23"/>
  <c r="P469" i="23"/>
  <c r="P499" i="23"/>
  <c r="R532" i="23"/>
  <c r="P589" i="23"/>
  <c r="R126" i="24"/>
  <c r="BK176" i="24"/>
  <c r="J176" i="24"/>
  <c r="J101" i="24" s="1"/>
  <c r="R214" i="24"/>
  <c r="P171" i="25"/>
  <c r="P129" i="26"/>
  <c r="P128" i="26" s="1"/>
  <c r="P127" i="26" s="1"/>
  <c r="AU127" i="1" s="1"/>
  <c r="R196" i="26"/>
  <c r="P128" i="27"/>
  <c r="P127" i="27"/>
  <c r="P126" i="27" s="1"/>
  <c r="AU128" i="1" s="1"/>
  <c r="BK133" i="29"/>
  <c r="J133" i="29" s="1"/>
  <c r="J101" i="29" s="1"/>
  <c r="R139" i="30"/>
  <c r="BK204" i="30"/>
  <c r="J204" i="30"/>
  <c r="J102" i="30" s="1"/>
  <c r="BK281" i="30"/>
  <c r="J281" i="30" s="1"/>
  <c r="J108" i="30" s="1"/>
  <c r="BK276" i="2"/>
  <c r="J276" i="2"/>
  <c r="J108" i="2" s="1"/>
  <c r="T471" i="2"/>
  <c r="T499" i="2"/>
  <c r="P551" i="2"/>
  <c r="P137" i="3"/>
  <c r="T210" i="3"/>
  <c r="T124" i="4"/>
  <c r="T123" i="4"/>
  <c r="R173" i="4"/>
  <c r="T129" i="5"/>
  <c r="T128" i="5" s="1"/>
  <c r="T127" i="5" s="1"/>
  <c r="R196" i="5"/>
  <c r="P191" i="6"/>
  <c r="P133" i="8"/>
  <c r="P127" i="8"/>
  <c r="P126" i="8" s="1"/>
  <c r="AU103" i="1" s="1"/>
  <c r="T138" i="9"/>
  <c r="T137" i="9"/>
  <c r="P205" i="9"/>
  <c r="R215" i="9"/>
  <c r="R282" i="9"/>
  <c r="R464" i="9"/>
  <c r="P480" i="9"/>
  <c r="R503" i="9"/>
  <c r="T536" i="9"/>
  <c r="T555" i="9"/>
  <c r="T137" i="10"/>
  <c r="R199" i="10"/>
  <c r="P124" i="11"/>
  <c r="P123" i="11"/>
  <c r="AU107" i="1" s="1"/>
  <c r="R167" i="11"/>
  <c r="P178" i="12"/>
  <c r="BK128" i="13"/>
  <c r="BK127" i="13" s="1"/>
  <c r="J127" i="13" s="1"/>
  <c r="J100" i="13" s="1"/>
  <c r="T198" i="13"/>
  <c r="P124" i="14"/>
  <c r="P123" i="14"/>
  <c r="P122" i="14" s="1"/>
  <c r="AU111" i="1" s="1"/>
  <c r="BK133" i="15"/>
  <c r="J133" i="15" s="1"/>
  <c r="J101" i="15" s="1"/>
  <c r="BK169" i="16"/>
  <c r="J169" i="16" s="1"/>
  <c r="J101" i="16" s="1"/>
  <c r="P204" i="16"/>
  <c r="BK281" i="16"/>
  <c r="J281" i="16" s="1"/>
  <c r="J108" i="16" s="1"/>
  <c r="BK452" i="16"/>
  <c r="J452" i="16"/>
  <c r="J109" i="16" s="1"/>
  <c r="BK489" i="16"/>
  <c r="J489" i="16" s="1"/>
  <c r="J111" i="16" s="1"/>
  <c r="T522" i="16"/>
  <c r="T541" i="16"/>
  <c r="BK137" i="17"/>
  <c r="J137" i="17"/>
  <c r="J100" i="17" s="1"/>
  <c r="T176" i="17"/>
  <c r="T201" i="17"/>
  <c r="P124" i="18"/>
  <c r="P123" i="18" s="1"/>
  <c r="AU116" i="1" s="1"/>
  <c r="R187" i="19"/>
  <c r="T128" i="20"/>
  <c r="T127" i="20" s="1"/>
  <c r="T126" i="20" s="1"/>
  <c r="R124" i="21"/>
  <c r="R123" i="21"/>
  <c r="R122" i="21" s="1"/>
  <c r="R139" i="23"/>
  <c r="R204" i="23"/>
  <c r="R138" i="23" s="1"/>
  <c r="T281" i="23"/>
  <c r="BK499" i="23"/>
  <c r="J499" i="23" s="1"/>
  <c r="J112" i="23" s="1"/>
  <c r="P532" i="23"/>
  <c r="R551" i="23"/>
  <c r="P126" i="24"/>
  <c r="P137" i="24"/>
  <c r="BK203" i="24"/>
  <c r="J203" i="24"/>
  <c r="J102" i="24" s="1"/>
  <c r="P203" i="24"/>
  <c r="R124" i="25"/>
  <c r="R123" i="25" s="1"/>
  <c r="BK171" i="25"/>
  <c r="J171" i="25"/>
  <c r="J101" i="25" s="1"/>
  <c r="T163" i="26"/>
  <c r="T203" i="27"/>
  <c r="T124" i="28"/>
  <c r="T123" i="28" s="1"/>
  <c r="T122" i="28" s="1"/>
  <c r="P133" i="29"/>
  <c r="P127" i="29"/>
  <c r="P126" i="29" s="1"/>
  <c r="AU130" i="1" s="1"/>
  <c r="R169" i="30"/>
  <c r="P214" i="30"/>
  <c r="BK242" i="30"/>
  <c r="J242" i="30" s="1"/>
  <c r="J106" i="30" s="1"/>
  <c r="R242" i="30"/>
  <c r="T247" i="30"/>
  <c r="BK468" i="30"/>
  <c r="J468" i="30" s="1"/>
  <c r="J109" i="30" s="1"/>
  <c r="P468" i="30"/>
  <c r="P484" i="30"/>
  <c r="P507" i="30"/>
  <c r="BK564" i="30"/>
  <c r="J564" i="30" s="1"/>
  <c r="J114" i="30" s="1"/>
  <c r="P604" i="30"/>
  <c r="BK137" i="31"/>
  <c r="J137" i="31" s="1"/>
  <c r="J100" i="31" s="1"/>
  <c r="P176" i="31"/>
  <c r="R212" i="31"/>
  <c r="T173" i="33"/>
  <c r="P128" i="34"/>
  <c r="P127" i="34" s="1"/>
  <c r="P126" i="34" s="1"/>
  <c r="AU137" i="1" s="1"/>
  <c r="T203" i="34"/>
  <c r="T124" i="35"/>
  <c r="T123" i="35"/>
  <c r="T122" i="35" s="1"/>
  <c r="J91" i="2"/>
  <c r="J94" i="2"/>
  <c r="F134" i="2"/>
  <c r="BF175" i="2"/>
  <c r="BF184" i="2"/>
  <c r="BF197" i="2"/>
  <c r="BF210" i="2"/>
  <c r="BF222" i="2"/>
  <c r="BF238" i="2"/>
  <c r="BF243" i="2"/>
  <c r="BF249" i="2"/>
  <c r="BF261" i="2"/>
  <c r="BF266" i="2"/>
  <c r="BF312" i="2"/>
  <c r="BF405" i="2"/>
  <c r="BF466" i="2"/>
  <c r="BF490" i="2"/>
  <c r="BK205" i="2"/>
  <c r="J205" i="2"/>
  <c r="J103" i="2" s="1"/>
  <c r="J119" i="3"/>
  <c r="BE127" i="3"/>
  <c r="BE140" i="3"/>
  <c r="BE172" i="3"/>
  <c r="BE174" i="3"/>
  <c r="BE177" i="3"/>
  <c r="BE187" i="3"/>
  <c r="BE200" i="3"/>
  <c r="BE204" i="3"/>
  <c r="BE211" i="3"/>
  <c r="E111" i="4"/>
  <c r="J120" i="4"/>
  <c r="BF139" i="4"/>
  <c r="BF161" i="4"/>
  <c r="BF161" i="5"/>
  <c r="BF186" i="5"/>
  <c r="BF199" i="5"/>
  <c r="BF137" i="6"/>
  <c r="J94" i="7"/>
  <c r="F119" i="7"/>
  <c r="BE131" i="7"/>
  <c r="BE141" i="7"/>
  <c r="BE143" i="7"/>
  <c r="BE159" i="7"/>
  <c r="BE161" i="7"/>
  <c r="BE163" i="7"/>
  <c r="BE203" i="7"/>
  <c r="BE219" i="7"/>
  <c r="BE231" i="7"/>
  <c r="BE243" i="7"/>
  <c r="BE245" i="7"/>
  <c r="BE249" i="7"/>
  <c r="BE269" i="7"/>
  <c r="BE285" i="7"/>
  <c r="E85" i="8"/>
  <c r="F123" i="8"/>
  <c r="BE146" i="8"/>
  <c r="BK145" i="8"/>
  <c r="J145" i="8"/>
  <c r="J104" i="8" s="1"/>
  <c r="BF177" i="9"/>
  <c r="BF209" i="9"/>
  <c r="BF212" i="9"/>
  <c r="BF229" i="9"/>
  <c r="BF272" i="9"/>
  <c r="BF283" i="9"/>
  <c r="BF337" i="9"/>
  <c r="BF439" i="9"/>
  <c r="BF562" i="9"/>
  <c r="BF579" i="9"/>
  <c r="BF590" i="9"/>
  <c r="BF594" i="9"/>
  <c r="BE142" i="10"/>
  <c r="BE183" i="10"/>
  <c r="BE195" i="10"/>
  <c r="BE208" i="10"/>
  <c r="BF137" i="11"/>
  <c r="BF151" i="11"/>
  <c r="BF153" i="11"/>
  <c r="BF168" i="11"/>
  <c r="J92" i="12"/>
  <c r="F124" i="12"/>
  <c r="BF130" i="12"/>
  <c r="BF134" i="12"/>
  <c r="BF166" i="12"/>
  <c r="BF170" i="12"/>
  <c r="BF174" i="12"/>
  <c r="BF207" i="12"/>
  <c r="J120" i="13"/>
  <c r="BF166" i="13"/>
  <c r="BF170" i="13"/>
  <c r="BF176" i="13"/>
  <c r="BF180" i="13"/>
  <c r="E85" i="14"/>
  <c r="F94" i="14"/>
  <c r="J119" i="14"/>
  <c r="BF151" i="14"/>
  <c r="BF157" i="14"/>
  <c r="BF177" i="14"/>
  <c r="BF215" i="14"/>
  <c r="BF219" i="14"/>
  <c r="BF295" i="14"/>
  <c r="F123" i="15"/>
  <c r="BE146" i="15"/>
  <c r="BK128" i="15"/>
  <c r="J128" i="15" s="1"/>
  <c r="J100" i="15" s="1"/>
  <c r="BK145" i="15"/>
  <c r="J145" i="15" s="1"/>
  <c r="J104" i="15" s="1"/>
  <c r="F94" i="16"/>
  <c r="J120" i="20"/>
  <c r="F123" i="20"/>
  <c r="BF129" i="20"/>
  <c r="BF139" i="20"/>
  <c r="BF161" i="20"/>
  <c r="BF195" i="20"/>
  <c r="BF242" i="20"/>
  <c r="F94" i="21"/>
  <c r="J116" i="21"/>
  <c r="BF127" i="21"/>
  <c r="BF151" i="21"/>
  <c r="BF189" i="21"/>
  <c r="BF203" i="21"/>
  <c r="BF215" i="21"/>
  <c r="BF221" i="21"/>
  <c r="BF231" i="21"/>
  <c r="BF277" i="21"/>
  <c r="BF279" i="21"/>
  <c r="BF281" i="21"/>
  <c r="BF283" i="21"/>
  <c r="BE129" i="22"/>
  <c r="BE134" i="22"/>
  <c r="BF189" i="23"/>
  <c r="BF195" i="23"/>
  <c r="BF207" i="23"/>
  <c r="BF215" i="23"/>
  <c r="BF234" i="23"/>
  <c r="BF243" i="23"/>
  <c r="BF328" i="23"/>
  <c r="BF354" i="23"/>
  <c r="BF419" i="23"/>
  <c r="BF432" i="23"/>
  <c r="BF497" i="23"/>
  <c r="BF533" i="23"/>
  <c r="BF539" i="23"/>
  <c r="BF566" i="23"/>
  <c r="BF583" i="23"/>
  <c r="BF590" i="23"/>
  <c r="BF599" i="23"/>
  <c r="BF608" i="23"/>
  <c r="BK210" i="23"/>
  <c r="J210" i="23"/>
  <c r="J103" i="23" s="1"/>
  <c r="E85" i="24"/>
  <c r="F94" i="24"/>
  <c r="BE162" i="24"/>
  <c r="BE172" i="24"/>
  <c r="BE187" i="24"/>
  <c r="BE206" i="24"/>
  <c r="BE208" i="24"/>
  <c r="E85" i="25"/>
  <c r="F94" i="25"/>
  <c r="BF133" i="25"/>
  <c r="BF165" i="25"/>
  <c r="BF174" i="25"/>
  <c r="E84" i="26"/>
  <c r="F124" i="26"/>
  <c r="BF168" i="26"/>
  <c r="BF137" i="27"/>
  <c r="BF149" i="27"/>
  <c r="F94" i="28"/>
  <c r="E85" i="31"/>
  <c r="BE135" i="31"/>
  <c r="BE187" i="31"/>
  <c r="BE189" i="31"/>
  <c r="BE202" i="31"/>
  <c r="BE210" i="31"/>
  <c r="F120" i="32"/>
  <c r="BF128" i="32"/>
  <c r="BF165" i="32"/>
  <c r="BF172" i="32"/>
  <c r="BK171" i="32"/>
  <c r="J171" i="32" s="1"/>
  <c r="J100" i="32" s="1"/>
  <c r="BF161" i="33"/>
  <c r="BF165" i="33"/>
  <c r="BF190" i="33"/>
  <c r="BF194" i="33"/>
  <c r="BF207" i="33"/>
  <c r="BF211" i="33"/>
  <c r="BF171" i="34"/>
  <c r="BF183" i="34"/>
  <c r="BF201" i="34"/>
  <c r="BF216" i="34"/>
  <c r="BF218" i="34"/>
  <c r="E110" i="35"/>
  <c r="J119" i="35"/>
  <c r="BF155" i="35"/>
  <c r="BF157" i="35"/>
  <c r="BF171" i="35"/>
  <c r="BF193" i="35"/>
  <c r="BF199" i="35"/>
  <c r="BF203" i="35"/>
  <c r="BF219" i="35"/>
  <c r="BF233" i="35"/>
  <c r="BF235" i="35"/>
  <c r="BF237" i="35"/>
  <c r="BF275" i="35"/>
  <c r="BF283" i="35"/>
  <c r="J94" i="36"/>
  <c r="BK128" i="36"/>
  <c r="J128" i="36" s="1"/>
  <c r="J100" i="36" s="1"/>
  <c r="BK139" i="36"/>
  <c r="J139" i="36" s="1"/>
  <c r="J102" i="36" s="1"/>
  <c r="E85" i="2"/>
  <c r="BF202" i="2"/>
  <c r="BF216" i="2"/>
  <c r="BF233" i="2"/>
  <c r="BF240" i="2"/>
  <c r="BF272" i="2"/>
  <c r="BF289" i="2"/>
  <c r="BF294" i="2"/>
  <c r="BF339" i="2"/>
  <c r="BF373" i="2"/>
  <c r="BF379" i="2"/>
  <c r="BF388" i="2"/>
  <c r="BF395" i="2"/>
  <c r="BF421" i="2"/>
  <c r="BF456" i="2"/>
  <c r="BF463" i="2"/>
  <c r="BF530" i="2"/>
  <c r="BF533" i="2"/>
  <c r="BF542" i="2"/>
  <c r="BF549" i="2"/>
  <c r="BF566" i="2"/>
  <c r="BF572" i="2"/>
  <c r="BF587" i="2"/>
  <c r="BE133" i="3"/>
  <c r="BE152" i="3"/>
  <c r="BE156" i="3"/>
  <c r="BE179" i="3"/>
  <c r="BE189" i="3"/>
  <c r="BE191" i="3"/>
  <c r="BF128" i="4"/>
  <c r="BF131" i="4"/>
  <c r="BF141" i="4"/>
  <c r="BF155" i="4"/>
  <c r="BF165" i="4"/>
  <c r="BF167" i="4"/>
  <c r="BF170" i="4"/>
  <c r="BK169" i="4"/>
  <c r="J169" i="4"/>
  <c r="J100" i="4" s="1"/>
  <c r="J92" i="5"/>
  <c r="BF142" i="5"/>
  <c r="BF190" i="5"/>
  <c r="BF133" i="6"/>
  <c r="BF139" i="6"/>
  <c r="BF205" i="6"/>
  <c r="J116" i="7"/>
  <c r="BE149" i="7"/>
  <c r="BE151" i="7"/>
  <c r="BE177" i="7"/>
  <c r="BE179" i="7"/>
  <c r="BE191" i="7"/>
  <c r="BE195" i="7"/>
  <c r="BE201" i="7"/>
  <c r="BE205" i="7"/>
  <c r="BE225" i="7"/>
  <c r="BE247" i="7"/>
  <c r="BE251" i="7"/>
  <c r="BE255" i="7"/>
  <c r="BE257" i="7"/>
  <c r="BE265" i="7"/>
  <c r="BE277" i="7"/>
  <c r="BE301" i="7"/>
  <c r="BE129" i="8"/>
  <c r="BE134" i="8"/>
  <c r="BE140" i="8"/>
  <c r="E85" i="9"/>
  <c r="BF139" i="9"/>
  <c r="BF208" i="9"/>
  <c r="BF235" i="9"/>
  <c r="BF295" i="9"/>
  <c r="BF299" i="9"/>
  <c r="BF308" i="9"/>
  <c r="BF327" i="9"/>
  <c r="BF353" i="9"/>
  <c r="BF363" i="9"/>
  <c r="BF403" i="9"/>
  <c r="BF452" i="9"/>
  <c r="BF487" i="9"/>
  <c r="BF495" i="9"/>
  <c r="BF517" i="9"/>
  <c r="BF568" i="9"/>
  <c r="E85" i="10"/>
  <c r="J119" i="10"/>
  <c r="J122" i="10"/>
  <c r="BE150" i="10"/>
  <c r="BE152" i="10"/>
  <c r="BE174" i="10"/>
  <c r="BE179" i="10"/>
  <c r="BE181" i="10"/>
  <c r="BE193" i="10"/>
  <c r="BE211" i="10"/>
  <c r="BE219" i="10"/>
  <c r="E85" i="11"/>
  <c r="J94" i="11"/>
  <c r="BF125" i="11"/>
  <c r="BF131" i="11"/>
  <c r="BF133" i="11"/>
  <c r="BF135" i="11"/>
  <c r="BF141" i="11"/>
  <c r="BF155" i="11"/>
  <c r="BF164" i="11"/>
  <c r="BF141" i="12"/>
  <c r="BF143" i="12"/>
  <c r="BF201" i="12"/>
  <c r="BF210" i="12"/>
  <c r="E84" i="13"/>
  <c r="BF138" i="13"/>
  <c r="BF146" i="13"/>
  <c r="BF150" i="13"/>
  <c r="BF215" i="13"/>
  <c r="BF222" i="13"/>
  <c r="BF127" i="14"/>
  <c r="BF153" i="14"/>
  <c r="BF169" i="14"/>
  <c r="BF175" i="14"/>
  <c r="BF207" i="14"/>
  <c r="BF213" i="14"/>
  <c r="BF229" i="14"/>
  <c r="BF231" i="14"/>
  <c r="BF237" i="14"/>
  <c r="BF255" i="14"/>
  <c r="BF261" i="14"/>
  <c r="BF267" i="14"/>
  <c r="BF281" i="14"/>
  <c r="BF285" i="14"/>
  <c r="BF291" i="14"/>
  <c r="BF297" i="14"/>
  <c r="BF301" i="14"/>
  <c r="J91" i="15"/>
  <c r="J123" i="15"/>
  <c r="BE134" i="15"/>
  <c r="BE135" i="15"/>
  <c r="BE140" i="15"/>
  <c r="BE144" i="15"/>
  <c r="BF176" i="16"/>
  <c r="BF202" i="16"/>
  <c r="BF205" i="16"/>
  <c r="BF215" i="16"/>
  <c r="BF221" i="16"/>
  <c r="BF243" i="16"/>
  <c r="BF245" i="16"/>
  <c r="BF306" i="16"/>
  <c r="BF315" i="16"/>
  <c r="BF375" i="16"/>
  <c r="BF379" i="16"/>
  <c r="BF382" i="16"/>
  <c r="BF391" i="16"/>
  <c r="BF416" i="16"/>
  <c r="BF431" i="16"/>
  <c r="BF437" i="16"/>
  <c r="BF469" i="16"/>
  <c r="BF483" i="16"/>
  <c r="BF485" i="16"/>
  <c r="BF542" i="16"/>
  <c r="BF576" i="16"/>
  <c r="E113" i="17"/>
  <c r="F122" i="17"/>
  <c r="BE131" i="17"/>
  <c r="BE135" i="17"/>
  <c r="BE148" i="17"/>
  <c r="BE158" i="17"/>
  <c r="BE160" i="17"/>
  <c r="BE174" i="17"/>
  <c r="BE204" i="17"/>
  <c r="BE206" i="17"/>
  <c r="BE208" i="17"/>
  <c r="BE217" i="17"/>
  <c r="BE219" i="17"/>
  <c r="J91" i="18"/>
  <c r="BF125" i="18"/>
  <c r="BF137" i="18"/>
  <c r="BF139" i="18"/>
  <c r="BF145" i="18"/>
  <c r="BF147" i="18"/>
  <c r="BF155" i="18"/>
  <c r="BF157" i="18"/>
  <c r="BF163" i="18"/>
  <c r="BF174" i="18"/>
  <c r="BF135" i="19"/>
  <c r="BF143" i="19"/>
  <c r="BF173" i="19"/>
  <c r="BF188" i="19"/>
  <c r="BF198" i="19"/>
  <c r="BF200" i="19"/>
  <c r="BF224" i="19"/>
  <c r="BF511" i="23"/>
  <c r="BF580" i="23"/>
  <c r="BF584" i="23"/>
  <c r="BE127" i="24"/>
  <c r="BE154" i="24"/>
  <c r="BE191" i="24"/>
  <c r="BE225" i="24"/>
  <c r="J117" i="25"/>
  <c r="BF131" i="25"/>
  <c r="BF143" i="25"/>
  <c r="BF153" i="25"/>
  <c r="BF155" i="25"/>
  <c r="BF157" i="25"/>
  <c r="BF130" i="26"/>
  <c r="BF146" i="26"/>
  <c r="BF172" i="26"/>
  <c r="BF174" i="26"/>
  <c r="BF176" i="26"/>
  <c r="BF180" i="26"/>
  <c r="BF186" i="26"/>
  <c r="E84" i="27"/>
  <c r="F95" i="27"/>
  <c r="BF199" i="27"/>
  <c r="BF201" i="27"/>
  <c r="BF210" i="27"/>
  <c r="BF137" i="28"/>
  <c r="BF139" i="28"/>
  <c r="BF143" i="28"/>
  <c r="BF151" i="28"/>
  <c r="BF157" i="28"/>
  <c r="BF185" i="28"/>
  <c r="BF227" i="28"/>
  <c r="BF231" i="28"/>
  <c r="BF233" i="28"/>
  <c r="BF245" i="28"/>
  <c r="BF253" i="28"/>
  <c r="BF263" i="28"/>
  <c r="BF265" i="28"/>
  <c r="BF271" i="28"/>
  <c r="BF275" i="28"/>
  <c r="BF283" i="28"/>
  <c r="BF293" i="28"/>
  <c r="J91" i="29"/>
  <c r="F123" i="29"/>
  <c r="BE144" i="29"/>
  <c r="E125" i="30"/>
  <c r="BF140" i="30"/>
  <c r="BF198" i="30"/>
  <c r="BF200" i="30"/>
  <c r="BF208" i="30"/>
  <c r="BF277" i="30"/>
  <c r="BF336" i="30"/>
  <c r="BF422" i="30"/>
  <c r="BF489" i="30"/>
  <c r="BF491" i="30"/>
  <c r="BF495" i="30"/>
  <c r="BF549" i="30"/>
  <c r="BF552" i="30"/>
  <c r="BF555" i="30"/>
  <c r="BF565" i="30"/>
  <c r="BF587" i="30"/>
  <c r="BF589" i="30"/>
  <c r="BE140" i="31"/>
  <c r="BE142" i="31"/>
  <c r="BE170" i="31"/>
  <c r="BE172" i="31"/>
  <c r="BE183" i="31"/>
  <c r="BE185" i="31"/>
  <c r="BE191" i="31"/>
  <c r="BE208" i="31"/>
  <c r="BE219" i="31"/>
  <c r="BF139" i="32"/>
  <c r="BF141" i="32"/>
  <c r="BF153" i="32"/>
  <c r="BF155" i="32"/>
  <c r="J121" i="33"/>
  <c r="BF130" i="33"/>
  <c r="BF174" i="33"/>
  <c r="BF198" i="33"/>
  <c r="J92" i="34"/>
  <c r="BF139" i="34"/>
  <c r="BF161" i="35"/>
  <c r="BF179" i="35"/>
  <c r="BF181" i="35"/>
  <c r="BF183" i="35"/>
  <c r="BF189" i="35"/>
  <c r="BF205" i="35"/>
  <c r="BF207" i="35"/>
  <c r="BF209" i="35"/>
  <c r="BF213" i="35"/>
  <c r="BF215" i="35"/>
  <c r="BF221" i="35"/>
  <c r="BF223" i="35"/>
  <c r="BF239" i="35"/>
  <c r="BF259" i="35"/>
  <c r="BF265" i="35"/>
  <c r="BF269" i="35"/>
  <c r="BF285" i="35"/>
  <c r="BF291" i="35"/>
  <c r="BE129" i="36"/>
  <c r="BF140" i="2"/>
  <c r="BF146" i="2"/>
  <c r="BF256" i="2"/>
  <c r="BF416" i="2"/>
  <c r="BF440" i="2"/>
  <c r="BF474" i="2"/>
  <c r="BF497" i="2"/>
  <c r="BF506" i="2"/>
  <c r="BF552" i="2"/>
  <c r="J94" i="3"/>
  <c r="BE129" i="3"/>
  <c r="BE183" i="3"/>
  <c r="BF125" i="4"/>
  <c r="BF137" i="4"/>
  <c r="BF159" i="4"/>
  <c r="BF192" i="5"/>
  <c r="E112" i="6"/>
  <c r="BF145" i="6"/>
  <c r="BF149" i="6"/>
  <c r="BF157" i="6"/>
  <c r="BF187" i="6"/>
  <c r="BF192" i="6"/>
  <c r="BF198" i="6"/>
  <c r="BF203" i="6"/>
  <c r="BE183" i="7"/>
  <c r="BE197" i="7"/>
  <c r="BE241" i="7"/>
  <c r="BE253" i="7"/>
  <c r="BE259" i="7"/>
  <c r="BE271" i="7"/>
  <c r="BE289" i="7"/>
  <c r="BE299" i="7"/>
  <c r="J94" i="8"/>
  <c r="J94" i="9"/>
  <c r="F133" i="9"/>
  <c r="BF162" i="9"/>
  <c r="BF171" i="9"/>
  <c r="BF190" i="9"/>
  <c r="BE138" i="10"/>
  <c r="BE144" i="10"/>
  <c r="BE160" i="10"/>
  <c r="BE191" i="10"/>
  <c r="BE197" i="10"/>
  <c r="BE202" i="10"/>
  <c r="BF240" i="16"/>
  <c r="BF261" i="16"/>
  <c r="BF279" i="16"/>
  <c r="BF330" i="16"/>
  <c r="BF356" i="16"/>
  <c r="BF373" i="16"/>
  <c r="BF388" i="16"/>
  <c r="BF395" i="16"/>
  <c r="BF440" i="16"/>
  <c r="BF445" i="16"/>
  <c r="BF457" i="16"/>
  <c r="BF473" i="16"/>
  <c r="BF496" i="16"/>
  <c r="BF520" i="16"/>
  <c r="BF523" i="16"/>
  <c r="BF572" i="16"/>
  <c r="J119" i="17"/>
  <c r="BE127" i="17"/>
  <c r="BE181" i="17"/>
  <c r="BE195" i="17"/>
  <c r="BE202" i="17"/>
  <c r="E85" i="18"/>
  <c r="J94" i="18"/>
  <c r="BF161" i="18"/>
  <c r="E84" i="19"/>
  <c r="BF147" i="19"/>
  <c r="BF152" i="19"/>
  <c r="BF156" i="19"/>
  <c r="BF161" i="19"/>
  <c r="BF169" i="19"/>
  <c r="BF207" i="19"/>
  <c r="BF209" i="19"/>
  <c r="BF157" i="20"/>
  <c r="BF181" i="20"/>
  <c r="BF203" i="20"/>
  <c r="BF222" i="20"/>
  <c r="BF125" i="21"/>
  <c r="BF129" i="21"/>
  <c r="BF133" i="21"/>
  <c r="BF157" i="21"/>
  <c r="BF171" i="21"/>
  <c r="BF173" i="21"/>
  <c r="BF179" i="21"/>
  <c r="BF183" i="21"/>
  <c r="BF185" i="21"/>
  <c r="BF193" i="21"/>
  <c r="BF195" i="21"/>
  <c r="BF199" i="21"/>
  <c r="BF207" i="21"/>
  <c r="BF219" i="21"/>
  <c r="BF249" i="21"/>
  <c r="BF255" i="21"/>
  <c r="BF259" i="21"/>
  <c r="BF271" i="21"/>
  <c r="BF293" i="21"/>
  <c r="BF295" i="21"/>
  <c r="BF301" i="21"/>
  <c r="F123" i="22"/>
  <c r="BE146" i="22"/>
  <c r="BK139" i="22"/>
  <c r="J139" i="22"/>
  <c r="J102" i="22" s="1"/>
  <c r="BK145" i="22"/>
  <c r="J145" i="22" s="1"/>
  <c r="J104" i="22" s="1"/>
  <c r="J131" i="23"/>
  <c r="BF228" i="23"/>
  <c r="BF238" i="23"/>
  <c r="BF279" i="23"/>
  <c r="BF282" i="23"/>
  <c r="BF377" i="23"/>
  <c r="BF380" i="23"/>
  <c r="BF422" i="23"/>
  <c r="BF430" i="23"/>
  <c r="BF441" i="23"/>
  <c r="BF460" i="23"/>
  <c r="BF461" i="23"/>
  <c r="BF513" i="23"/>
  <c r="BF530" i="23"/>
  <c r="BF536" i="23"/>
  <c r="J94" i="24"/>
  <c r="BE152" i="24"/>
  <c r="BE168" i="24"/>
  <c r="BE189" i="24"/>
  <c r="BE221" i="24"/>
  <c r="BF135" i="25"/>
  <c r="BF145" i="25"/>
  <c r="BF159" i="25"/>
  <c r="BF161" i="25"/>
  <c r="J92" i="26"/>
  <c r="BF138" i="26"/>
  <c r="BF159" i="26"/>
  <c r="J120" i="27"/>
  <c r="BF141" i="27"/>
  <c r="BF145" i="27"/>
  <c r="BF157" i="27"/>
  <c r="BF161" i="27"/>
  <c r="BF165" i="27"/>
  <c r="BF173" i="27"/>
  <c r="BF175" i="27"/>
  <c r="BF179" i="27"/>
  <c r="BF204" i="27"/>
  <c r="BF129" i="28"/>
  <c r="BF131" i="28"/>
  <c r="BF165" i="28"/>
  <c r="BF187" i="28"/>
  <c r="BF189" i="28"/>
  <c r="BF213" i="28"/>
  <c r="BF279" i="28"/>
  <c r="BF281" i="28"/>
  <c r="BF287" i="28"/>
  <c r="BF289" i="28"/>
  <c r="BF291" i="28"/>
  <c r="E114" i="29"/>
  <c r="BE129" i="29"/>
  <c r="BE134" i="29"/>
  <c r="BE135" i="29"/>
  <c r="BE140" i="29"/>
  <c r="F94" i="30"/>
  <c r="BF176" i="30"/>
  <c r="BF183" i="30"/>
  <c r="BF205" i="30"/>
  <c r="BF266" i="30"/>
  <c r="BF377" i="30"/>
  <c r="BF384" i="30"/>
  <c r="BF386" i="30"/>
  <c r="BF390" i="30"/>
  <c r="BF437" i="30"/>
  <c r="BF503" i="30"/>
  <c r="BF532" i="30"/>
  <c r="BF578" i="30"/>
  <c r="J91" i="31"/>
  <c r="BE133" i="31"/>
  <c r="BE204" i="31"/>
  <c r="BE206" i="31"/>
  <c r="BE221" i="31"/>
  <c r="E111" i="32"/>
  <c r="BF152" i="33"/>
  <c r="BF186" i="33"/>
  <c r="BF202" i="33"/>
  <c r="BF135" i="34"/>
  <c r="BF163" i="34"/>
  <c r="BF179" i="34"/>
  <c r="BF187" i="34"/>
  <c r="BF191" i="34"/>
  <c r="BF199" i="34"/>
  <c r="F119" i="35"/>
  <c r="BF127" i="35"/>
  <c r="BF129" i="35"/>
  <c r="BF137" i="35"/>
  <c r="BF143" i="35"/>
  <c r="BF147" i="35"/>
  <c r="BF229" i="35"/>
  <c r="BF257" i="35"/>
  <c r="BF267" i="35"/>
  <c r="BF281" i="35"/>
  <c r="BF289" i="35"/>
  <c r="BF293" i="35"/>
  <c r="F123" i="36"/>
  <c r="BE134" i="36"/>
  <c r="BF161" i="2"/>
  <c r="BF190" i="2"/>
  <c r="BF193" i="2"/>
  <c r="BF274" i="2"/>
  <c r="BF327" i="2"/>
  <c r="BF356" i="2"/>
  <c r="BF359" i="2"/>
  <c r="BF398" i="2"/>
  <c r="BF430" i="2"/>
  <c r="BF472" i="2"/>
  <c r="BF488" i="2"/>
  <c r="BF500" i="2"/>
  <c r="BF524" i="2"/>
  <c r="BF536" i="2"/>
  <c r="BF564" i="2"/>
  <c r="BF574" i="2"/>
  <c r="BE131" i="3"/>
  <c r="BE158" i="3"/>
  <c r="BE160" i="3"/>
  <c r="BF133" i="4"/>
  <c r="BF135" i="4"/>
  <c r="BF147" i="4"/>
  <c r="BF163" i="4"/>
  <c r="E113" i="5"/>
  <c r="BF134" i="5"/>
  <c r="BF138" i="5"/>
  <c r="BF146" i="5"/>
  <c r="BF188" i="5"/>
  <c r="BF194" i="5"/>
  <c r="BF197" i="5"/>
  <c r="J92" i="6"/>
  <c r="BF161" i="6"/>
  <c r="E110" i="7"/>
  <c r="BE133" i="7"/>
  <c r="BE137" i="7"/>
  <c r="BE145" i="7"/>
  <c r="BE169" i="7"/>
  <c r="BE171" i="7"/>
  <c r="BE173" i="7"/>
  <c r="BE185" i="7"/>
  <c r="BE221" i="7"/>
  <c r="BE227" i="7"/>
  <c r="BE229" i="7"/>
  <c r="BE261" i="7"/>
  <c r="BE263" i="7"/>
  <c r="BK128" i="8"/>
  <c r="BF203" i="9"/>
  <c r="BF206" i="9"/>
  <c r="BF216" i="9"/>
  <c r="BF222" i="9"/>
  <c r="BF239" i="9"/>
  <c r="BF241" i="9"/>
  <c r="BF257" i="9"/>
  <c r="BF387" i="9"/>
  <c r="BF417" i="9"/>
  <c r="BF423" i="9"/>
  <c r="BF465" i="9"/>
  <c r="BF469" i="9"/>
  <c r="BF497" i="9"/>
  <c r="BF499" i="9"/>
  <c r="BF510" i="9"/>
  <c r="BF515" i="9"/>
  <c r="BF525" i="9"/>
  <c r="BF534" i="9"/>
  <c r="BF537" i="9"/>
  <c r="BF540" i="9"/>
  <c r="BF597" i="9"/>
  <c r="BF609" i="9"/>
  <c r="BF612" i="9"/>
  <c r="BF624" i="9"/>
  <c r="BK211" i="9"/>
  <c r="J211" i="9" s="1"/>
  <c r="J103" i="9" s="1"/>
  <c r="F122" i="10"/>
  <c r="BE129" i="10"/>
  <c r="BE146" i="10"/>
  <c r="BE168" i="10"/>
  <c r="BE170" i="10"/>
  <c r="BE172" i="10"/>
  <c r="BE200" i="10"/>
  <c r="F120" i="11"/>
  <c r="BF128" i="11"/>
  <c r="BF147" i="11"/>
  <c r="BF149" i="11"/>
  <c r="BF161" i="11"/>
  <c r="E113" i="12"/>
  <c r="BF183" i="12"/>
  <c r="BF189" i="12"/>
  <c r="BF129" i="13"/>
  <c r="BF134" i="13"/>
  <c r="BF205" i="13"/>
  <c r="BF149" i="14"/>
  <c r="BF161" i="14"/>
  <c r="BF163" i="14"/>
  <c r="BF165" i="14"/>
  <c r="BF183" i="14"/>
  <c r="BF187" i="14"/>
  <c r="BF223" i="14"/>
  <c r="BF243" i="14"/>
  <c r="BF245" i="14"/>
  <c r="BF247" i="14"/>
  <c r="BF249" i="14"/>
  <c r="BF251" i="14"/>
  <c r="BF263" i="14"/>
  <c r="BF289" i="14"/>
  <c r="J133" i="16"/>
  <c r="BF145" i="16"/>
  <c r="BF156" i="16"/>
  <c r="BF198" i="16"/>
  <c r="BF211" i="16"/>
  <c r="BF282" i="16"/>
  <c r="BF359" i="16"/>
  <c r="BF405" i="16"/>
  <c r="BF429" i="16"/>
  <c r="BF453" i="16"/>
  <c r="BF466" i="16"/>
  <c r="BF490" i="16"/>
  <c r="BF509" i="16"/>
  <c r="BF529" i="16"/>
  <c r="BF549" i="16"/>
  <c r="BF555" i="16"/>
  <c r="BF557" i="16"/>
  <c r="BF566" i="16"/>
  <c r="BF582" i="16"/>
  <c r="BE150" i="17"/>
  <c r="BE152" i="17"/>
  <c r="BE154" i="17"/>
  <c r="BE156" i="17"/>
  <c r="BE164" i="17"/>
  <c r="BE166" i="17"/>
  <c r="BE177" i="17"/>
  <c r="BE179" i="17"/>
  <c r="BE183" i="17"/>
  <c r="BE185" i="17"/>
  <c r="BE223" i="17"/>
  <c r="BF131" i="18"/>
  <c r="BF133" i="18"/>
  <c r="BF135" i="18"/>
  <c r="J122" i="19"/>
  <c r="BF131" i="19"/>
  <c r="BF179" i="19"/>
  <c r="BF213" i="19"/>
  <c r="E112" i="20"/>
  <c r="BF166" i="20"/>
  <c r="BF169" i="20"/>
  <c r="BF238" i="20"/>
  <c r="BF141" i="21"/>
  <c r="BF147" i="21"/>
  <c r="BF169" i="21"/>
  <c r="BF187" i="21"/>
  <c r="BF209" i="21"/>
  <c r="BF253" i="21"/>
  <c r="BF257" i="21"/>
  <c r="BF261" i="21"/>
  <c r="BF285" i="21"/>
  <c r="BF287" i="21"/>
  <c r="BF289" i="21"/>
  <c r="BF291" i="21"/>
  <c r="J123" i="22"/>
  <c r="BE144" i="22"/>
  <c r="E85" i="23"/>
  <c r="F94" i="23"/>
  <c r="BF159" i="23"/>
  <c r="BF227" i="23"/>
  <c r="BF240" i="23"/>
  <c r="BF248" i="23"/>
  <c r="BF254" i="23"/>
  <c r="BF277" i="23"/>
  <c r="BF325" i="23"/>
  <c r="BF331" i="23"/>
  <c r="BF341" i="23"/>
  <c r="BF454" i="23"/>
  <c r="BF488" i="23"/>
  <c r="BF572" i="23"/>
  <c r="BF574" i="23"/>
  <c r="J119" i="24"/>
  <c r="BE131" i="24"/>
  <c r="BE133" i="24"/>
  <c r="BE135" i="24"/>
  <c r="BE140" i="24"/>
  <c r="BE142" i="24"/>
  <c r="BE144" i="24"/>
  <c r="BE185" i="24"/>
  <c r="BE199" i="24"/>
  <c r="BE210" i="24"/>
  <c r="BE212" i="24"/>
  <c r="J120" i="25"/>
  <c r="BF163" i="25"/>
  <c r="BF168" i="25"/>
  <c r="BF151" i="26"/>
  <c r="BF155" i="26"/>
  <c r="BF161" i="26"/>
  <c r="BF164" i="26"/>
  <c r="BF194" i="26"/>
  <c r="BF153" i="27"/>
  <c r="BF183" i="27"/>
  <c r="BF187" i="27"/>
  <c r="BF191" i="27"/>
  <c r="J91" i="28"/>
  <c r="J119" i="28"/>
  <c r="BF145" i="28"/>
  <c r="BF149" i="28"/>
  <c r="BF161" i="28"/>
  <c r="BF163" i="28"/>
  <c r="BF181" i="28"/>
  <c r="BF205" i="28"/>
  <c r="BF211" i="28"/>
  <c r="BF217" i="28"/>
  <c r="BE146" i="29"/>
  <c r="BK139" i="29"/>
  <c r="J139" i="29" s="1"/>
  <c r="J102" i="29" s="1"/>
  <c r="J131" i="30"/>
  <c r="BF144" i="30"/>
  <c r="BF151" i="30"/>
  <c r="BF163" i="30"/>
  <c r="BF227" i="30"/>
  <c r="BF261" i="30"/>
  <c r="BF271" i="30"/>
  <c r="BF297" i="30"/>
  <c r="BF346" i="30"/>
  <c r="BF370" i="30"/>
  <c r="BF445" i="30"/>
  <c r="BF447" i="30"/>
  <c r="BF453" i="30"/>
  <c r="BF469" i="30"/>
  <c r="BF475" i="30"/>
  <c r="BF476" i="30"/>
  <c r="BF524" i="30"/>
  <c r="BF526" i="30"/>
  <c r="BE127" i="31"/>
  <c r="BE168" i="31"/>
  <c r="BE179" i="31"/>
  <c r="BE181" i="31"/>
  <c r="BE195" i="31"/>
  <c r="BE213" i="31"/>
  <c r="BE215" i="31"/>
  <c r="BE217" i="31"/>
  <c r="BF147" i="32"/>
  <c r="BF159" i="32"/>
  <c r="F124" i="33"/>
  <c r="BF132" i="33"/>
  <c r="BF144" i="33"/>
  <c r="BF196" i="33"/>
  <c r="F123" i="34"/>
  <c r="BF129" i="34"/>
  <c r="BF133" i="34"/>
  <c r="BF155" i="34"/>
  <c r="BE144" i="36"/>
  <c r="BE146" i="36"/>
  <c r="BK143" i="36"/>
  <c r="J143" i="36"/>
  <c r="J103" i="36"/>
  <c r="BF195" i="2"/>
  <c r="BF200" i="2"/>
  <c r="BF223" i="2"/>
  <c r="BF251" i="2"/>
  <c r="BF330" i="2"/>
  <c r="BF348" i="2"/>
  <c r="BF375" i="2"/>
  <c r="BF391" i="2"/>
  <c r="BF411" i="2"/>
  <c r="BF469" i="2"/>
  <c r="BF476" i="2"/>
  <c r="BF486" i="2"/>
  <c r="BF580" i="2"/>
  <c r="E113" i="3"/>
  <c r="BE138" i="3"/>
  <c r="BE142" i="3"/>
  <c r="BE146" i="3"/>
  <c r="BE164" i="3"/>
  <c r="BE213" i="3"/>
  <c r="BF174" i="4"/>
  <c r="F95" i="5"/>
  <c r="BF130" i="5"/>
  <c r="BF148" i="5"/>
  <c r="BF163" i="5"/>
  <c r="BF170" i="5"/>
  <c r="BF165" i="6"/>
  <c r="BF175" i="6"/>
  <c r="BE127" i="7"/>
  <c r="BE147" i="7"/>
  <c r="BE181" i="7"/>
  <c r="BE207" i="7"/>
  <c r="BE217" i="7"/>
  <c r="BE223" i="7"/>
  <c r="BE144" i="8"/>
  <c r="BK143" i="8"/>
  <c r="J143" i="8"/>
  <c r="J103" i="8" s="1"/>
  <c r="J130" i="9"/>
  <c r="BF160" i="9"/>
  <c r="BF246" i="9"/>
  <c r="BF332" i="9"/>
  <c r="BF366" i="9"/>
  <c r="BF371" i="9"/>
  <c r="BF394" i="9"/>
  <c r="BF407" i="9"/>
  <c r="BF443" i="9"/>
  <c r="BF489" i="9"/>
  <c r="BF491" i="9"/>
  <c r="BF523" i="9"/>
  <c r="BF546" i="9"/>
  <c r="BF549" i="9"/>
  <c r="BF556" i="9"/>
  <c r="BF570" i="9"/>
  <c r="BE133" i="10"/>
  <c r="BE135" i="10"/>
  <c r="BE148" i="10"/>
  <c r="BE156" i="10"/>
  <c r="BE158" i="10"/>
  <c r="BE164" i="10"/>
  <c r="BE166" i="10"/>
  <c r="BE177" i="10"/>
  <c r="BE204" i="10"/>
  <c r="BE206" i="10"/>
  <c r="BE213" i="10"/>
  <c r="BF157" i="11"/>
  <c r="BF137" i="12"/>
  <c r="BF149" i="12"/>
  <c r="BF161" i="12"/>
  <c r="BF179" i="12"/>
  <c r="BF187" i="12"/>
  <c r="BF195" i="12"/>
  <c r="BF197" i="12"/>
  <c r="BF203" i="12"/>
  <c r="BF205" i="12"/>
  <c r="BF162" i="13"/>
  <c r="BF186" i="13"/>
  <c r="BF190" i="13"/>
  <c r="BF125" i="14"/>
  <c r="BF131" i="14"/>
  <c r="BF133" i="14"/>
  <c r="BF135" i="14"/>
  <c r="BF141" i="14"/>
  <c r="BF167" i="14"/>
  <c r="BF197" i="14"/>
  <c r="BF199" i="14"/>
  <c r="BF211" i="14"/>
  <c r="BF221" i="14"/>
  <c r="BF241" i="14"/>
  <c r="BF253" i="14"/>
  <c r="BF259" i="14"/>
  <c r="BF265" i="14"/>
  <c r="BF271" i="14"/>
  <c r="BF273" i="14"/>
  <c r="BF275" i="14"/>
  <c r="BF277" i="14"/>
  <c r="BK139" i="15"/>
  <c r="J139" i="15" s="1"/>
  <c r="J102" i="15" s="1"/>
  <c r="E85" i="16"/>
  <c r="BF207" i="16"/>
  <c r="BF227" i="16"/>
  <c r="BF288" i="16"/>
  <c r="BF294" i="16"/>
  <c r="BF427" i="16"/>
  <c r="BF450" i="16"/>
  <c r="BF526" i="16"/>
  <c r="BF564" i="16"/>
  <c r="BF575" i="16"/>
  <c r="BE129" i="17"/>
  <c r="BE133" i="17"/>
  <c r="BE138" i="17"/>
  <c r="BE187" i="17"/>
  <c r="BE189" i="17"/>
  <c r="BE191" i="17"/>
  <c r="BE210" i="17"/>
  <c r="BE221" i="17"/>
  <c r="BF165" i="18"/>
  <c r="BF168" i="18"/>
  <c r="BF196" i="19"/>
  <c r="BF149" i="20"/>
  <c r="BF173" i="20"/>
  <c r="BF177" i="20"/>
  <c r="BF199" i="20"/>
  <c r="BF215" i="20"/>
  <c r="E85" i="21"/>
  <c r="J94" i="21"/>
  <c r="BF137" i="21"/>
  <c r="BF149" i="21"/>
  <c r="BF153" i="21"/>
  <c r="BF155" i="21"/>
  <c r="BF165" i="21"/>
  <c r="BF167" i="21"/>
  <c r="BF217" i="21"/>
  <c r="BF229" i="21"/>
  <c r="BF269" i="21"/>
  <c r="BF297" i="21"/>
  <c r="BF299" i="21"/>
  <c r="BE135" i="22"/>
  <c r="BE140" i="22"/>
  <c r="BK128" i="22"/>
  <c r="BK127" i="22" s="1"/>
  <c r="J127" i="22" s="1"/>
  <c r="J99" i="22" s="1"/>
  <c r="BK143" i="22"/>
  <c r="J143" i="22" s="1"/>
  <c r="J103" i="22" s="1"/>
  <c r="J134" i="23"/>
  <c r="BF151" i="23"/>
  <c r="BF163" i="23"/>
  <c r="BF211" i="23"/>
  <c r="BF261" i="23"/>
  <c r="BF310" i="23"/>
  <c r="BF320" i="23"/>
  <c r="BF386" i="23"/>
  <c r="BF389" i="23"/>
  <c r="BF464" i="23"/>
  <c r="BF476" i="23"/>
  <c r="BF478" i="23"/>
  <c r="BF484" i="23"/>
  <c r="BF159" i="28"/>
  <c r="BF167" i="28"/>
  <c r="BF169" i="28"/>
  <c r="BF171" i="28"/>
  <c r="BF173" i="28"/>
  <c r="BF201" i="28"/>
  <c r="BF221" i="28"/>
  <c r="BF223" i="28"/>
  <c r="BF225" i="28"/>
  <c r="BF235" i="28"/>
  <c r="BF243" i="28"/>
  <c r="BF269" i="28"/>
  <c r="BF301" i="28"/>
  <c r="BK143" i="29"/>
  <c r="J143" i="29" s="1"/>
  <c r="J103" i="29" s="1"/>
  <c r="J134" i="30"/>
  <c r="BF159" i="30"/>
  <c r="BF161" i="30"/>
  <c r="BF207" i="30"/>
  <c r="BF215" i="30"/>
  <c r="BF248" i="30"/>
  <c r="BF254" i="30"/>
  <c r="BF279" i="30"/>
  <c r="BF294" i="30"/>
  <c r="BF315" i="30"/>
  <c r="BF320" i="30"/>
  <c r="BF361" i="30"/>
  <c r="BF427" i="30"/>
  <c r="BF432" i="30"/>
  <c r="BF443" i="30"/>
  <c r="BF466" i="30"/>
  <c r="BF482" i="30"/>
  <c r="BF485" i="30"/>
  <c r="BF487" i="30"/>
  <c r="BF497" i="30"/>
  <c r="BF505" i="30"/>
  <c r="BF508" i="30"/>
  <c r="BF510" i="30"/>
  <c r="BF534" i="30"/>
  <c r="BF537" i="30"/>
  <c r="BF580" i="30"/>
  <c r="BF605" i="30"/>
  <c r="BE129" i="31"/>
  <c r="BE131" i="31"/>
  <c r="BE158" i="31"/>
  <c r="BE174" i="31"/>
  <c r="BE193" i="31"/>
  <c r="BE197" i="31"/>
  <c r="BE199" i="31"/>
  <c r="J94" i="32"/>
  <c r="BF131" i="32"/>
  <c r="BF133" i="32"/>
  <c r="BF157" i="32"/>
  <c r="BF176" i="32"/>
  <c r="BF148" i="33"/>
  <c r="BF157" i="33"/>
  <c r="BF171" i="33"/>
  <c r="BF178" i="33"/>
  <c r="BF182" i="33"/>
  <c r="BF184" i="33"/>
  <c r="BF204" i="33"/>
  <c r="BF147" i="34"/>
  <c r="BF167" i="34"/>
  <c r="BF195" i="34"/>
  <c r="BF208" i="34"/>
  <c r="J91" i="35"/>
  <c r="BF125" i="35"/>
  <c r="BF131" i="35"/>
  <c r="BF139" i="35"/>
  <c r="BF153" i="35"/>
  <c r="BF185" i="35"/>
  <c r="BF187" i="35"/>
  <c r="BF191" i="35"/>
  <c r="BF247" i="35"/>
  <c r="BF261" i="35"/>
  <c r="BF271" i="35"/>
  <c r="BK145" i="36"/>
  <c r="J145" i="36" s="1"/>
  <c r="J104" i="36" s="1"/>
  <c r="BF158" i="2"/>
  <c r="BF172" i="2"/>
  <c r="BF178" i="2"/>
  <c r="BF229" i="2"/>
  <c r="BF277" i="2"/>
  <c r="BF434" i="2"/>
  <c r="BF443" i="2"/>
  <c r="BF478" i="2"/>
  <c r="BF480" i="2"/>
  <c r="BF482" i="2"/>
  <c r="BF513" i="2"/>
  <c r="BF519" i="2"/>
  <c r="BF521" i="2"/>
  <c r="BF558" i="2"/>
  <c r="BF584" i="2"/>
  <c r="BF590" i="2"/>
  <c r="BF593" i="2"/>
  <c r="BF596" i="2"/>
  <c r="BF599" i="2"/>
  <c r="BF605" i="2"/>
  <c r="BF608" i="2"/>
  <c r="BE135" i="3"/>
  <c r="BE144" i="3"/>
  <c r="BE148" i="3"/>
  <c r="BE162" i="3"/>
  <c r="BE168" i="3"/>
  <c r="BE181" i="3"/>
  <c r="BE195" i="3"/>
  <c r="BE197" i="3"/>
  <c r="BE202" i="3"/>
  <c r="BE206" i="3"/>
  <c r="BE208" i="3"/>
  <c r="BE217" i="3"/>
  <c r="BE221" i="3"/>
  <c r="J91" i="4"/>
  <c r="BF145" i="4"/>
  <c r="BF151" i="4"/>
  <c r="BF153" i="5"/>
  <c r="BF157" i="5"/>
  <c r="BF174" i="5"/>
  <c r="BF153" i="6"/>
  <c r="BF171" i="6"/>
  <c r="BF179" i="6"/>
  <c r="BF181" i="6"/>
  <c r="BE125" i="7"/>
  <c r="BE153" i="7"/>
  <c r="BE155" i="7"/>
  <c r="BE165" i="7"/>
  <c r="BE167" i="7"/>
  <c r="BE199" i="7"/>
  <c r="BE237" i="7"/>
  <c r="BE275" i="7"/>
  <c r="BE279" i="7"/>
  <c r="BE281" i="7"/>
  <c r="BE283" i="7"/>
  <c r="BE295" i="7"/>
  <c r="BE297" i="7"/>
  <c r="BE135" i="8"/>
  <c r="BK139" i="8"/>
  <c r="J139" i="8" s="1"/>
  <c r="J102" i="8" s="1"/>
  <c r="BF150" i="9"/>
  <c r="BF184" i="9"/>
  <c r="BF244" i="9"/>
  <c r="BF262" i="9"/>
  <c r="BF340" i="9"/>
  <c r="BF343" i="9"/>
  <c r="BF378" i="9"/>
  <c r="BF385" i="9"/>
  <c r="BF428" i="9"/>
  <c r="BF441" i="9"/>
  <c r="BF449" i="9"/>
  <c r="BF471" i="9"/>
  <c r="BF483" i="9"/>
  <c r="BF501" i="9"/>
  <c r="BF553" i="9"/>
  <c r="BF600" i="9"/>
  <c r="BF603" i="9"/>
  <c r="BF618" i="9"/>
  <c r="BE127" i="10"/>
  <c r="BE154" i="10"/>
  <c r="BE162" i="10"/>
  <c r="BE185" i="10"/>
  <c r="BE187" i="10"/>
  <c r="BE189" i="10"/>
  <c r="BE215" i="10"/>
  <c r="BE217" i="10"/>
  <c r="BE221" i="10"/>
  <c r="BF139" i="11"/>
  <c r="BF145" i="12"/>
  <c r="BF153" i="12"/>
  <c r="F95" i="13"/>
  <c r="BF184" i="13"/>
  <c r="BF199" i="13"/>
  <c r="BF201" i="13"/>
  <c r="BF207" i="13"/>
  <c r="J91" i="14"/>
  <c r="BF137" i="14"/>
  <c r="BF145" i="14"/>
  <c r="BF155" i="14"/>
  <c r="BF159" i="14"/>
  <c r="BF181" i="14"/>
  <c r="BF189" i="14"/>
  <c r="BF217" i="14"/>
  <c r="BF233" i="14"/>
  <c r="BF235" i="14"/>
  <c r="BF287" i="14"/>
  <c r="BF299" i="14"/>
  <c r="J91" i="16"/>
  <c r="BF159" i="16"/>
  <c r="BF161" i="16"/>
  <c r="BF163" i="16"/>
  <c r="BF195" i="16"/>
  <c r="BF200" i="16"/>
  <c r="BF208" i="16"/>
  <c r="BF238" i="16"/>
  <c r="BF254" i="16"/>
  <c r="BF320" i="16"/>
  <c r="BF333" i="16"/>
  <c r="BF336" i="16"/>
  <c r="BF346" i="16"/>
  <c r="BF366" i="16"/>
  <c r="BF411" i="16"/>
  <c r="BF455" i="16"/>
  <c r="BF459" i="16"/>
  <c r="BF460" i="16"/>
  <c r="BF463" i="16"/>
  <c r="BF475" i="16"/>
  <c r="BF477" i="16"/>
  <c r="BF481" i="16"/>
  <c r="BF585" i="16"/>
  <c r="BF591" i="16"/>
  <c r="BF594" i="16"/>
  <c r="BF600" i="16"/>
  <c r="BF606" i="16"/>
  <c r="BE140" i="17"/>
  <c r="BE199" i="17"/>
  <c r="F120" i="18"/>
  <c r="BF141" i="18"/>
  <c r="BF143" i="18"/>
  <c r="BF149" i="18"/>
  <c r="BK167" i="18"/>
  <c r="J167" i="18" s="1"/>
  <c r="J100" i="18" s="1"/>
  <c r="F95" i="19"/>
  <c r="BF204" i="19"/>
  <c r="BF141" i="20"/>
  <c r="BF145" i="20"/>
  <c r="BF143" i="21"/>
  <c r="BF205" i="21"/>
  <c r="BF211" i="21"/>
  <c r="BF223" i="21"/>
  <c r="BF225" i="21"/>
  <c r="BF227" i="21"/>
  <c r="BF233" i="21"/>
  <c r="BF235" i="21"/>
  <c r="BF239" i="21"/>
  <c r="BF241" i="21"/>
  <c r="BF245" i="21"/>
  <c r="BF247" i="21"/>
  <c r="BF265" i="21"/>
  <c r="BF273" i="21"/>
  <c r="E85" i="22"/>
  <c r="BF140" i="23"/>
  <c r="BF161" i="23"/>
  <c r="BF198" i="23"/>
  <c r="BF200" i="23"/>
  <c r="BF256" i="23"/>
  <c r="BF266" i="23"/>
  <c r="BF271" i="23"/>
  <c r="BF364" i="23"/>
  <c r="BF371" i="23"/>
  <c r="BF373" i="23"/>
  <c r="BF396" i="23"/>
  <c r="BF403" i="23"/>
  <c r="BF409" i="23"/>
  <c r="BF414" i="23"/>
  <c r="BF428" i="23"/>
  <c r="BF438" i="23"/>
  <c r="BF451" i="23"/>
  <c r="BF552" i="23"/>
  <c r="BF593" i="23"/>
  <c r="BE129" i="24"/>
  <c r="BE156" i="24"/>
  <c r="BE164" i="24"/>
  <c r="BE166" i="24"/>
  <c r="BE193" i="24"/>
  <c r="BE195" i="24"/>
  <c r="BE197" i="24"/>
  <c r="BF197" i="26"/>
  <c r="BF195" i="27"/>
  <c r="BF212" i="27"/>
  <c r="BF216" i="27"/>
  <c r="E85" i="28"/>
  <c r="BF133" i="28"/>
  <c r="BF147" i="28"/>
  <c r="BF195" i="28"/>
  <c r="BF199" i="28"/>
  <c r="BF203" i="28"/>
  <c r="BF215" i="28"/>
  <c r="BF249" i="28"/>
  <c r="BF261" i="28"/>
  <c r="BF267" i="28"/>
  <c r="BF285" i="28"/>
  <c r="J123" i="29"/>
  <c r="BF170" i="30"/>
  <c r="BF238" i="30"/>
  <c r="BF245" i="30"/>
  <c r="BF256" i="30"/>
  <c r="BF282" i="30"/>
  <c r="BF288" i="30"/>
  <c r="BF306" i="30"/>
  <c r="BF393" i="30"/>
  <c r="BF402" i="30"/>
  <c r="BF406" i="30"/>
  <c r="BF461" i="30"/>
  <c r="BF471" i="30"/>
  <c r="BF479" i="30"/>
  <c r="BF493" i="30"/>
  <c r="BF499" i="30"/>
  <c r="BF501" i="30"/>
  <c r="BF513" i="30"/>
  <c r="BF543" i="30"/>
  <c r="BF546" i="30"/>
  <c r="BF572" i="30"/>
  <c r="BF598" i="30"/>
  <c r="BF602" i="30"/>
  <c r="BF617" i="30"/>
  <c r="J94" i="31"/>
  <c r="BE144" i="31"/>
  <c r="BE146" i="31"/>
  <c r="BE148" i="31"/>
  <c r="BE160" i="31"/>
  <c r="BE166" i="31"/>
  <c r="J117" i="32"/>
  <c r="BF163" i="32"/>
  <c r="BF167" i="32"/>
  <c r="BF169" i="32"/>
  <c r="E84" i="33"/>
  <c r="E112" i="34"/>
  <c r="BF143" i="34"/>
  <c r="BF151" i="34"/>
  <c r="BF212" i="34"/>
  <c r="BF133" i="35"/>
  <c r="BF135" i="35"/>
  <c r="BF141" i="35"/>
  <c r="BF145" i="35"/>
  <c r="BF149" i="35"/>
  <c r="BF163" i="35"/>
  <c r="BF167" i="35"/>
  <c r="BF173" i="35"/>
  <c r="BF175" i="35"/>
  <c r="BF195" i="35"/>
  <c r="BF197" i="35"/>
  <c r="BF201" i="35"/>
  <c r="BF227" i="35"/>
  <c r="BF231" i="35"/>
  <c r="BF241" i="35"/>
  <c r="BF245" i="35"/>
  <c r="BF249" i="35"/>
  <c r="BF253" i="35"/>
  <c r="BF287" i="35"/>
  <c r="E85" i="36"/>
  <c r="BE135" i="36"/>
  <c r="BF206" i="2"/>
  <c r="BF235" i="2"/>
  <c r="BF283" i="2"/>
  <c r="BF317" i="2"/>
  <c r="BF322" i="2"/>
  <c r="BF351" i="2"/>
  <c r="BF448" i="2"/>
  <c r="BF453" i="2"/>
  <c r="BF458" i="2"/>
  <c r="BF460" i="2"/>
  <c r="BF462" i="2"/>
  <c r="BF492" i="2"/>
  <c r="BF495" i="2"/>
  <c r="BF539" i="2"/>
  <c r="F94" i="3"/>
  <c r="BE170" i="3"/>
  <c r="BE185" i="3"/>
  <c r="BE193" i="3"/>
  <c r="F120" i="4"/>
  <c r="BF166" i="5"/>
  <c r="BF178" i="5"/>
  <c r="F123" i="6"/>
  <c r="BF141" i="6"/>
  <c r="BF196" i="6"/>
  <c r="BE129" i="7"/>
  <c r="BE175" i="7"/>
  <c r="BE187" i="7"/>
  <c r="BE189" i="7"/>
  <c r="BE193" i="7"/>
  <c r="BE215" i="7"/>
  <c r="BE235" i="7"/>
  <c r="BE273" i="7"/>
  <c r="BE287" i="7"/>
  <c r="BE291" i="7"/>
  <c r="BE293" i="7"/>
  <c r="BF143" i="9"/>
  <c r="BF157" i="9"/>
  <c r="BF164" i="9"/>
  <c r="BF196" i="9"/>
  <c r="BF201" i="9"/>
  <c r="BF228" i="9"/>
  <c r="BF249" i="9"/>
  <c r="BF267" i="9"/>
  <c r="BF278" i="9"/>
  <c r="BF289" i="9"/>
  <c r="BF322" i="9"/>
  <c r="BF391" i="9"/>
  <c r="BF462" i="9"/>
  <c r="BF475" i="9"/>
  <c r="BF478" i="9"/>
  <c r="BF481" i="9"/>
  <c r="BF485" i="9"/>
  <c r="J91" i="11"/>
  <c r="BF159" i="11"/>
  <c r="BF170" i="11"/>
  <c r="BK163" i="11"/>
  <c r="J163" i="11"/>
  <c r="J100" i="11" s="1"/>
  <c r="BF176" i="12"/>
  <c r="BF212" i="12"/>
  <c r="BF142" i="13"/>
  <c r="BF154" i="13"/>
  <c r="BF194" i="13"/>
  <c r="BF196" i="13"/>
  <c r="BF217" i="13"/>
  <c r="BF220" i="13"/>
  <c r="BF173" i="14"/>
  <c r="BF191" i="14"/>
  <c r="BF193" i="14"/>
  <c r="BF195" i="14"/>
  <c r="BF201" i="14"/>
  <c r="BF225" i="14"/>
  <c r="BF239" i="14"/>
  <c r="BF279" i="14"/>
  <c r="BF283" i="14"/>
  <c r="E85" i="15"/>
  <c r="BE129" i="15"/>
  <c r="BK143" i="15"/>
  <c r="J143" i="15" s="1"/>
  <c r="J103" i="15" s="1"/>
  <c r="BF152" i="16"/>
  <c r="BF189" i="16"/>
  <c r="BF228" i="16"/>
  <c r="BF248" i="16"/>
  <c r="BF256" i="16"/>
  <c r="BF297" i="16"/>
  <c r="BF398" i="16"/>
  <c r="BF421" i="16"/>
  <c r="BF471" i="16"/>
  <c r="BF479" i="16"/>
  <c r="BF501" i="16"/>
  <c r="BF503" i="16"/>
  <c r="BF511" i="16"/>
  <c r="BF539" i="16"/>
  <c r="BF579" i="16"/>
  <c r="BK210" i="16"/>
  <c r="J210" i="16"/>
  <c r="J103" i="16" s="1"/>
  <c r="J94" i="17"/>
  <c r="BE168" i="17"/>
  <c r="BE170" i="17"/>
  <c r="BE172" i="17"/>
  <c r="BE197" i="17"/>
  <c r="BE213" i="17"/>
  <c r="BE215" i="17"/>
  <c r="BF153" i="18"/>
  <c r="BF172" i="18"/>
  <c r="BF177" i="19"/>
  <c r="BF182" i="19"/>
  <c r="BF192" i="19"/>
  <c r="BF219" i="19"/>
  <c r="BF222" i="19"/>
  <c r="BK181" i="19"/>
  <c r="J181" i="19" s="1"/>
  <c r="J102" i="19" s="1"/>
  <c r="BF133" i="20"/>
  <c r="BF137" i="20"/>
  <c r="BF205" i="20"/>
  <c r="BF218" i="20"/>
  <c r="BF226" i="20"/>
  <c r="BF234" i="20"/>
  <c r="BF131" i="21"/>
  <c r="BF135" i="21"/>
  <c r="BF139" i="21"/>
  <c r="BF161" i="21"/>
  <c r="BF163" i="21"/>
  <c r="BF175" i="21"/>
  <c r="BF177" i="21"/>
  <c r="BF191" i="21"/>
  <c r="BF197" i="21"/>
  <c r="BF237" i="21"/>
  <c r="BF243" i="21"/>
  <c r="BF275" i="21"/>
  <c r="J91" i="22"/>
  <c r="BF183" i="23"/>
  <c r="BF205" i="23"/>
  <c r="BF288" i="23"/>
  <c r="BF294" i="23"/>
  <c r="BF300" i="23"/>
  <c r="BF456" i="23"/>
  <c r="BF480" i="23"/>
  <c r="BF482" i="23"/>
  <c r="BF495" i="23"/>
  <c r="BF500" i="23"/>
  <c r="BF506" i="23"/>
  <c r="BF519" i="23"/>
  <c r="BF521" i="23"/>
  <c r="BF542" i="23"/>
  <c r="BF545" i="23"/>
  <c r="BF549" i="23"/>
  <c r="BF587" i="23"/>
  <c r="BF614" i="23"/>
  <c r="BE138" i="24"/>
  <c r="BE170" i="24"/>
  <c r="BE183" i="24"/>
  <c r="BE201" i="24"/>
  <c r="BE223" i="24"/>
  <c r="BF141" i="25"/>
  <c r="BF147" i="25"/>
  <c r="BF151" i="25"/>
  <c r="BF172" i="25"/>
  <c r="BK167" i="25"/>
  <c r="J167" i="25"/>
  <c r="J100" i="25" s="1"/>
  <c r="BF134" i="26"/>
  <c r="BF184" i="26"/>
  <c r="BF188" i="26"/>
  <c r="BF201" i="26"/>
  <c r="BF129" i="27"/>
  <c r="BF169" i="27"/>
  <c r="BF135" i="28"/>
  <c r="BF141" i="28"/>
  <c r="BF153" i="28"/>
  <c r="BF155" i="28"/>
  <c r="BF175" i="28"/>
  <c r="BF183" i="28"/>
  <c r="BF207" i="28"/>
  <c r="BF209" i="28"/>
  <c r="BF229" i="28"/>
  <c r="BF247" i="28"/>
  <c r="BF277" i="28"/>
  <c r="BF295" i="28"/>
  <c r="BF297" i="28"/>
  <c r="BF299" i="28"/>
  <c r="BF325" i="30"/>
  <c r="BF330" i="30"/>
  <c r="BF333" i="30"/>
  <c r="BF409" i="30"/>
  <c r="BF558" i="30"/>
  <c r="BF562" i="30"/>
  <c r="BF595" i="30"/>
  <c r="BF614" i="30"/>
  <c r="BF623" i="30"/>
  <c r="BF629" i="30"/>
  <c r="BF273" i="35"/>
  <c r="BF295" i="35"/>
  <c r="J91" i="36"/>
  <c r="BF153" i="2"/>
  <c r="BF163" i="2"/>
  <c r="BF165" i="2"/>
  <c r="BF203" i="2"/>
  <c r="BF303" i="2"/>
  <c r="BF366" i="2"/>
  <c r="BF382" i="2"/>
  <c r="BF426" i="2"/>
  <c r="BF432" i="2"/>
  <c r="BF484" i="2"/>
  <c r="BF511" i="2"/>
  <c r="BF545" i="2"/>
  <c r="BF583" i="2"/>
  <c r="BE150" i="3"/>
  <c r="BE154" i="3"/>
  <c r="BE166" i="3"/>
  <c r="BE215" i="3"/>
  <c r="BE219" i="3"/>
  <c r="BF143" i="4"/>
  <c r="BF149" i="4"/>
  <c r="BF153" i="4"/>
  <c r="BF157" i="4"/>
  <c r="BF176" i="4"/>
  <c r="BF176" i="5"/>
  <c r="BF182" i="5"/>
  <c r="BF129" i="6"/>
  <c r="BF169" i="6"/>
  <c r="BF185" i="6"/>
  <c r="BF189" i="6"/>
  <c r="BF200" i="6"/>
  <c r="BE135" i="7"/>
  <c r="BE139" i="7"/>
  <c r="BE157" i="7"/>
  <c r="BE209" i="7"/>
  <c r="BE211" i="7"/>
  <c r="BE213" i="7"/>
  <c r="BE233" i="7"/>
  <c r="BE239" i="7"/>
  <c r="BE267" i="7"/>
  <c r="J91" i="8"/>
  <c r="BF199" i="9"/>
  <c r="BF255" i="9"/>
  <c r="BF280" i="9"/>
  <c r="BF317" i="9"/>
  <c r="BF400" i="9"/>
  <c r="BF410" i="9"/>
  <c r="BF433" i="9"/>
  <c r="BF457" i="9"/>
  <c r="BF467" i="9"/>
  <c r="BF472" i="9"/>
  <c r="BF493" i="9"/>
  <c r="BF504" i="9"/>
  <c r="BF528" i="9"/>
  <c r="BF543" i="9"/>
  <c r="BF577" i="9"/>
  <c r="BF593" i="9"/>
  <c r="BE131" i="10"/>
  <c r="BE140" i="10"/>
  <c r="BF143" i="11"/>
  <c r="BF145" i="11"/>
  <c r="BF157" i="12"/>
  <c r="BF191" i="12"/>
  <c r="BF158" i="13"/>
  <c r="BF174" i="13"/>
  <c r="BF211" i="13"/>
  <c r="BF129" i="14"/>
  <c r="BF139" i="14"/>
  <c r="BF143" i="14"/>
  <c r="BF147" i="14"/>
  <c r="BF171" i="14"/>
  <c r="BF179" i="14"/>
  <c r="BF185" i="14"/>
  <c r="BF203" i="14"/>
  <c r="BF205" i="14"/>
  <c r="BF209" i="14"/>
  <c r="BF227" i="14"/>
  <c r="BF257" i="14"/>
  <c r="BF269" i="14"/>
  <c r="BF293" i="14"/>
  <c r="BF139" i="16"/>
  <c r="BF170" i="16"/>
  <c r="BF183" i="16"/>
  <c r="BF234" i="16"/>
  <c r="BF266" i="16"/>
  <c r="BF271" i="16"/>
  <c r="BF277" i="16"/>
  <c r="BF325" i="16"/>
  <c r="BF487" i="16"/>
  <c r="BF514" i="16"/>
  <c r="BF532" i="16"/>
  <c r="BF535" i="16"/>
  <c r="BE142" i="17"/>
  <c r="BE144" i="17"/>
  <c r="BE146" i="17"/>
  <c r="BE162" i="17"/>
  <c r="BE193" i="17"/>
  <c r="BF128" i="18"/>
  <c r="BF151" i="18"/>
  <c r="BF159" i="18"/>
  <c r="BF139" i="19"/>
  <c r="BF165" i="19"/>
  <c r="BF217" i="19"/>
  <c r="BF153" i="20"/>
  <c r="BF185" i="20"/>
  <c r="BF189" i="20"/>
  <c r="BF191" i="20"/>
  <c r="BF209" i="20"/>
  <c r="BF213" i="20"/>
  <c r="BF230" i="20"/>
  <c r="BF244" i="20"/>
  <c r="BF145" i="21"/>
  <c r="BF159" i="21"/>
  <c r="BF181" i="21"/>
  <c r="BF201" i="21"/>
  <c r="BF213" i="21"/>
  <c r="BF251" i="21"/>
  <c r="BF263" i="21"/>
  <c r="BF267" i="21"/>
  <c r="BF144" i="23"/>
  <c r="BF156" i="23"/>
  <c r="BF170" i="23"/>
  <c r="BF176" i="23"/>
  <c r="BF202" i="23"/>
  <c r="BF208" i="23"/>
  <c r="BF221" i="23"/>
  <c r="BF245" i="23"/>
  <c r="BF351" i="23"/>
  <c r="BF357" i="23"/>
  <c r="BF393" i="23"/>
  <c r="BF446" i="23"/>
  <c r="BF458" i="23"/>
  <c r="BF467" i="23"/>
  <c r="BF470" i="23"/>
  <c r="BF472" i="23"/>
  <c r="BF474" i="23"/>
  <c r="BF486" i="23"/>
  <c r="BF490" i="23"/>
  <c r="BF492" i="23"/>
  <c r="BF524" i="23"/>
  <c r="BF558" i="23"/>
  <c r="BF564" i="23"/>
  <c r="BF602" i="23"/>
  <c r="BE146" i="24"/>
  <c r="BE148" i="24"/>
  <c r="BE150" i="24"/>
  <c r="BE158" i="24"/>
  <c r="BE160" i="24"/>
  <c r="BE174" i="24"/>
  <c r="BE177" i="24"/>
  <c r="BE179" i="24"/>
  <c r="BE181" i="24"/>
  <c r="BE204" i="24"/>
  <c r="BE215" i="24"/>
  <c r="BE217" i="24"/>
  <c r="BE219" i="24"/>
  <c r="BF125" i="25"/>
  <c r="BF128" i="25"/>
  <c r="BF137" i="25"/>
  <c r="BF139" i="25"/>
  <c r="BF149" i="25"/>
  <c r="BF142" i="26"/>
  <c r="BF192" i="26"/>
  <c r="BF133" i="27"/>
  <c r="BF208" i="27"/>
  <c r="BF218" i="27"/>
  <c r="BF125" i="28"/>
  <c r="BF127" i="28"/>
  <c r="BF177" i="28"/>
  <c r="BF179" i="28"/>
  <c r="BF191" i="28"/>
  <c r="BF193" i="28"/>
  <c r="BF197" i="28"/>
  <c r="BF219" i="28"/>
  <c r="BF237" i="28"/>
  <c r="BF239" i="28"/>
  <c r="BF241" i="28"/>
  <c r="BF251" i="28"/>
  <c r="BF255" i="28"/>
  <c r="BF257" i="28"/>
  <c r="BF259" i="28"/>
  <c r="BF273" i="28"/>
  <c r="BK128" i="29"/>
  <c r="J128" i="29"/>
  <c r="J100" i="29"/>
  <c r="BK145" i="29"/>
  <c r="J145" i="29" s="1"/>
  <c r="J104" i="29" s="1"/>
  <c r="BF156" i="30"/>
  <c r="BF189" i="30"/>
  <c r="BF195" i="30"/>
  <c r="BF202" i="30"/>
  <c r="BF211" i="30"/>
  <c r="BF221" i="30"/>
  <c r="BF228" i="30"/>
  <c r="BF234" i="30"/>
  <c r="BF240" i="30"/>
  <c r="BF243" i="30"/>
  <c r="BF356" i="30"/>
  <c r="BF364" i="30"/>
  <c r="BF367" i="30"/>
  <c r="BF399" i="30"/>
  <c r="BF416" i="30"/>
  <c r="BF456" i="30"/>
  <c r="BF473" i="30"/>
  <c r="BF519" i="30"/>
  <c r="BF599" i="30"/>
  <c r="BF608" i="30"/>
  <c r="BK210" i="30"/>
  <c r="J210" i="30" s="1"/>
  <c r="J103" i="30" s="1"/>
  <c r="F94" i="31"/>
  <c r="BE138" i="31"/>
  <c r="BE150" i="31"/>
  <c r="BE152" i="31"/>
  <c r="BE154" i="31"/>
  <c r="BE156" i="31"/>
  <c r="BE162" i="31"/>
  <c r="BE164" i="31"/>
  <c r="BE177" i="31"/>
  <c r="BE223" i="31"/>
  <c r="BF125" i="32"/>
  <c r="BF135" i="32"/>
  <c r="BF137" i="32"/>
  <c r="BF143" i="32"/>
  <c r="BF145" i="32"/>
  <c r="BF149" i="32"/>
  <c r="BF151" i="32"/>
  <c r="BF161" i="32"/>
  <c r="BF178" i="32"/>
  <c r="BF136" i="33"/>
  <c r="BF140" i="33"/>
  <c r="BF169" i="33"/>
  <c r="BF159" i="34"/>
  <c r="BF175" i="34"/>
  <c r="BF204" i="34"/>
  <c r="BF210" i="34"/>
  <c r="BF151" i="35"/>
  <c r="BF159" i="35"/>
  <c r="BF165" i="35"/>
  <c r="BF169" i="35"/>
  <c r="BF177" i="35"/>
  <c r="BF211" i="35"/>
  <c r="BF217" i="35"/>
  <c r="BF225" i="35"/>
  <c r="BF243" i="35"/>
  <c r="BF251" i="35"/>
  <c r="BF255" i="35"/>
  <c r="BF263" i="35"/>
  <c r="BF277" i="35"/>
  <c r="BF279" i="35"/>
  <c r="BE140" i="36"/>
  <c r="F40" i="13"/>
  <c r="BC110" i="1" s="1"/>
  <c r="F37" i="23"/>
  <c r="BB123" i="1" s="1"/>
  <c r="F37" i="7"/>
  <c r="BB102" i="1" s="1"/>
  <c r="F36" i="10"/>
  <c r="BA106" i="1"/>
  <c r="F40" i="12"/>
  <c r="BC109" i="1" s="1"/>
  <c r="F39" i="14"/>
  <c r="BD111" i="1"/>
  <c r="F36" i="17"/>
  <c r="BA115" i="1" s="1"/>
  <c r="J35" i="32"/>
  <c r="AV134" i="1"/>
  <c r="F41" i="33"/>
  <c r="BD136" i="1" s="1"/>
  <c r="F37" i="19"/>
  <c r="AZ118" i="1" s="1"/>
  <c r="F39" i="31"/>
  <c r="BD133" i="1" s="1"/>
  <c r="F39" i="12"/>
  <c r="BB109" i="1"/>
  <c r="F38" i="17"/>
  <c r="BC115" i="1" s="1"/>
  <c r="F35" i="21"/>
  <c r="AZ120" i="1" s="1"/>
  <c r="J35" i="23"/>
  <c r="AV123" i="1" s="1"/>
  <c r="F36" i="24"/>
  <c r="BA124" i="1"/>
  <c r="F37" i="32"/>
  <c r="BB134" i="1" s="1"/>
  <c r="F35" i="35"/>
  <c r="AZ138" i="1" s="1"/>
  <c r="F39" i="11"/>
  <c r="BD107" i="1" s="1"/>
  <c r="J37" i="20"/>
  <c r="AV119" i="1" s="1"/>
  <c r="F38" i="21"/>
  <c r="BC120" i="1" s="1"/>
  <c r="F40" i="20"/>
  <c r="BC119" i="1"/>
  <c r="F40" i="27"/>
  <c r="BC128" i="1" s="1"/>
  <c r="F40" i="19"/>
  <c r="BC118" i="1" s="1"/>
  <c r="F38" i="28"/>
  <c r="BC129" i="1" s="1"/>
  <c r="F38" i="3"/>
  <c r="BC97" i="1" s="1"/>
  <c r="F37" i="9"/>
  <c r="BB105" i="1" s="1"/>
  <c r="F35" i="25"/>
  <c r="AZ125" i="1" s="1"/>
  <c r="J36" i="29"/>
  <c r="AW130" i="1" s="1"/>
  <c r="AS113" i="1"/>
  <c r="F41" i="6"/>
  <c r="BD101" i="1" s="1"/>
  <c r="F39" i="20"/>
  <c r="BB119" i="1"/>
  <c r="J36" i="24"/>
  <c r="AW124" i="1"/>
  <c r="F35" i="2"/>
  <c r="AZ96" i="1"/>
  <c r="F36" i="7"/>
  <c r="BA102" i="1" s="1"/>
  <c r="F35" i="18"/>
  <c r="AZ116" i="1"/>
  <c r="F37" i="29"/>
  <c r="BB130" i="1"/>
  <c r="F38" i="4"/>
  <c r="BC98" i="1"/>
  <c r="F37" i="28"/>
  <c r="BB129" i="1" s="1"/>
  <c r="J37" i="34"/>
  <c r="AV137" i="1" s="1"/>
  <c r="F37" i="15"/>
  <c r="BB112" i="1"/>
  <c r="F39" i="23"/>
  <c r="BD123" i="1"/>
  <c r="F37" i="36"/>
  <c r="BB139" i="1" s="1"/>
  <c r="F39" i="6"/>
  <c r="BB101" i="1" s="1"/>
  <c r="J37" i="27"/>
  <c r="AV128" i="1"/>
  <c r="F39" i="30"/>
  <c r="BD132" i="1"/>
  <c r="J35" i="18"/>
  <c r="AV116" i="1"/>
  <c r="F41" i="27"/>
  <c r="BD128" i="1" s="1"/>
  <c r="F38" i="36"/>
  <c r="BC139" i="1"/>
  <c r="AS104" i="1"/>
  <c r="F39" i="4"/>
  <c r="BD98" i="1" s="1"/>
  <c r="J35" i="21"/>
  <c r="AV120" i="1" s="1"/>
  <c r="J36" i="31"/>
  <c r="AW133" i="1" s="1"/>
  <c r="F37" i="4"/>
  <c r="BB98" i="1" s="1"/>
  <c r="F35" i="23"/>
  <c r="AZ123" i="1" s="1"/>
  <c r="F41" i="34"/>
  <c r="BD137" i="1" s="1"/>
  <c r="F37" i="3"/>
  <c r="BB97" i="1" s="1"/>
  <c r="F38" i="7"/>
  <c r="BC102" i="1"/>
  <c r="F37" i="21"/>
  <c r="BB120" i="1" s="1"/>
  <c r="F37" i="10"/>
  <c r="BB106" i="1" s="1"/>
  <c r="F37" i="30"/>
  <c r="BB132" i="1" s="1"/>
  <c r="F38" i="10"/>
  <c r="BC106" i="1" s="1"/>
  <c r="F35" i="30"/>
  <c r="AZ132" i="1"/>
  <c r="F39" i="2"/>
  <c r="BD96" i="1" s="1"/>
  <c r="F39" i="17"/>
  <c r="BD115" i="1" s="1"/>
  <c r="F38" i="24"/>
  <c r="BC124" i="1" s="1"/>
  <c r="J36" i="36"/>
  <c r="AW139" i="1" s="1"/>
  <c r="F39" i="7"/>
  <c r="BD102" i="1" s="1"/>
  <c r="F37" i="13"/>
  <c r="AZ110" i="1" s="1"/>
  <c r="J36" i="10"/>
  <c r="AW106" i="1" s="1"/>
  <c r="F39" i="27"/>
  <c r="BB128" i="1" s="1"/>
  <c r="F36" i="36"/>
  <c r="BA139" i="1" s="1"/>
  <c r="F36" i="3"/>
  <c r="BA97" i="1" s="1"/>
  <c r="F37" i="11"/>
  <c r="BB107" i="1"/>
  <c r="J35" i="16"/>
  <c r="AV114" i="1" s="1"/>
  <c r="F39" i="28"/>
  <c r="BD129" i="1" s="1"/>
  <c r="F39" i="35"/>
  <c r="BD138" i="1" s="1"/>
  <c r="F37" i="20"/>
  <c r="AZ119" i="1" s="1"/>
  <c r="F37" i="27"/>
  <c r="AZ128" i="1"/>
  <c r="F37" i="5"/>
  <c r="AZ100" i="1" s="1"/>
  <c r="J35" i="14"/>
  <c r="AV111" i="1" s="1"/>
  <c r="F39" i="21"/>
  <c r="BD120" i="1" s="1"/>
  <c r="J37" i="33"/>
  <c r="AV136" i="1" s="1"/>
  <c r="J36" i="3"/>
  <c r="AW97" i="1" s="1"/>
  <c r="F40" i="5"/>
  <c r="BC100" i="1" s="1"/>
  <c r="F37" i="12"/>
  <c r="AZ109" i="1" s="1"/>
  <c r="F41" i="19"/>
  <c r="BD118" i="1" s="1"/>
  <c r="F38" i="32"/>
  <c r="BC134" i="1" s="1"/>
  <c r="F37" i="14"/>
  <c r="BB111" i="1" s="1"/>
  <c r="F35" i="28"/>
  <c r="AZ129" i="1"/>
  <c r="F39" i="5"/>
  <c r="BB100" i="1" s="1"/>
  <c r="F37" i="8"/>
  <c r="BB103" i="1" s="1"/>
  <c r="F38" i="25"/>
  <c r="BC125" i="1" s="1"/>
  <c r="F38" i="2"/>
  <c r="BC96" i="1" s="1"/>
  <c r="F39" i="19"/>
  <c r="BB118" i="1"/>
  <c r="F37" i="24"/>
  <c r="BB124" i="1" s="1"/>
  <c r="F35" i="11"/>
  <c r="AZ107" i="1" s="1"/>
  <c r="F39" i="15"/>
  <c r="BD112" i="1" s="1"/>
  <c r="F38" i="22"/>
  <c r="BC121" i="1" s="1"/>
  <c r="F40" i="26"/>
  <c r="BC127" i="1" s="1"/>
  <c r="F39" i="36"/>
  <c r="BD139" i="1" s="1"/>
  <c r="F38" i="8"/>
  <c r="BC103" i="1" s="1"/>
  <c r="F41" i="5"/>
  <c r="BD100" i="1" s="1"/>
  <c r="F41" i="26"/>
  <c r="BD127" i="1" s="1"/>
  <c r="J36" i="8"/>
  <c r="AW103" i="1" s="1"/>
  <c r="F41" i="13"/>
  <c r="BD110" i="1"/>
  <c r="F37" i="31"/>
  <c r="BB133" i="1" s="1"/>
  <c r="J36" i="15"/>
  <c r="AW112" i="1" s="1"/>
  <c r="F37" i="22"/>
  <c r="BB121" i="1" s="1"/>
  <c r="F38" i="29"/>
  <c r="BC130" i="1" s="1"/>
  <c r="J36" i="7"/>
  <c r="AW102" i="1"/>
  <c r="F39" i="13"/>
  <c r="BB110" i="1" s="1"/>
  <c r="F39" i="18"/>
  <c r="BD116" i="1" s="1"/>
  <c r="F36" i="22"/>
  <c r="BA121" i="1" s="1"/>
  <c r="J37" i="26"/>
  <c r="AV127" i="1" s="1"/>
  <c r="F37" i="35"/>
  <c r="BB138" i="1" s="1"/>
  <c r="J37" i="12"/>
  <c r="AV109" i="1" s="1"/>
  <c r="F37" i="17"/>
  <c r="BB115" i="1" s="1"/>
  <c r="J35" i="35"/>
  <c r="AV138" i="1" s="1"/>
  <c r="AS131" i="1"/>
  <c r="AS122" i="1"/>
  <c r="F38" i="14"/>
  <c r="BC111" i="1" s="1"/>
  <c r="F39" i="33"/>
  <c r="BB136" i="1" s="1"/>
  <c r="F36" i="15"/>
  <c r="BA112" i="1"/>
  <c r="J37" i="19"/>
  <c r="AV118" i="1" s="1"/>
  <c r="J35" i="25"/>
  <c r="AV125" i="1" s="1"/>
  <c r="F36" i="29"/>
  <c r="BA130" i="1"/>
  <c r="F37" i="34"/>
  <c r="AZ137" i="1" s="1"/>
  <c r="J35" i="4"/>
  <c r="AV98" i="1" s="1"/>
  <c r="J35" i="9"/>
  <c r="AV105" i="1" s="1"/>
  <c r="J36" i="17"/>
  <c r="AW115" i="1"/>
  <c r="F37" i="18"/>
  <c r="BB116" i="1"/>
  <c r="F38" i="23"/>
  <c r="BC123" i="1" s="1"/>
  <c r="F39" i="22"/>
  <c r="BD121" i="1" s="1"/>
  <c r="F36" i="8"/>
  <c r="BA103" i="1"/>
  <c r="F36" i="31"/>
  <c r="BA133" i="1"/>
  <c r="F37" i="33"/>
  <c r="AZ136" i="1" s="1"/>
  <c r="F39" i="8"/>
  <c r="BD103" i="1" s="1"/>
  <c r="J35" i="11"/>
  <c r="AV107" i="1" s="1"/>
  <c r="J37" i="13"/>
  <c r="AV110" i="1"/>
  <c r="F38" i="18"/>
  <c r="BC116" i="1" s="1"/>
  <c r="F39" i="26"/>
  <c r="BB127" i="1" s="1"/>
  <c r="F38" i="31"/>
  <c r="BC133" i="1"/>
  <c r="F38" i="11"/>
  <c r="BC107" i="1" s="1"/>
  <c r="J37" i="5"/>
  <c r="AV100" i="1" s="1"/>
  <c r="F37" i="6"/>
  <c r="AZ101" i="1" s="1"/>
  <c r="F38" i="30"/>
  <c r="BC132" i="1"/>
  <c r="F41" i="12"/>
  <c r="BD109" i="1"/>
  <c r="F35" i="32"/>
  <c r="AZ134" i="1" s="1"/>
  <c r="F40" i="6"/>
  <c r="BC101" i="1" s="1"/>
  <c r="F39" i="24"/>
  <c r="BD124" i="1"/>
  <c r="J35" i="2"/>
  <c r="AV96" i="1"/>
  <c r="F35" i="4"/>
  <c r="AZ98" i="1"/>
  <c r="F38" i="16"/>
  <c r="BC114" i="1" s="1"/>
  <c r="F39" i="9"/>
  <c r="BD105" i="1"/>
  <c r="J35" i="30"/>
  <c r="AV132" i="1"/>
  <c r="F39" i="32"/>
  <c r="BD134" i="1"/>
  <c r="F38" i="35"/>
  <c r="BC138" i="1" s="1"/>
  <c r="F39" i="10"/>
  <c r="BD106" i="1"/>
  <c r="F39" i="16"/>
  <c r="BD114" i="1"/>
  <c r="F40" i="33"/>
  <c r="BC136" i="1"/>
  <c r="AS95" i="1"/>
  <c r="AS94" i="1" s="1"/>
  <c r="F38" i="9"/>
  <c r="BC105" i="1"/>
  <c r="F39" i="25"/>
  <c r="BD125" i="1"/>
  <c r="F40" i="34"/>
  <c r="BC137" i="1"/>
  <c r="F35" i="9"/>
  <c r="AZ105" i="1" s="1"/>
  <c r="F39" i="29"/>
  <c r="BD130" i="1"/>
  <c r="F39" i="34"/>
  <c r="BB137" i="1"/>
  <c r="F38" i="15"/>
  <c r="BC112" i="1"/>
  <c r="F41" i="20"/>
  <c r="BD119" i="1" s="1"/>
  <c r="F37" i="2"/>
  <c r="BB96" i="1"/>
  <c r="J37" i="6"/>
  <c r="AV101" i="1"/>
  <c r="F35" i="16"/>
  <c r="AZ114" i="1"/>
  <c r="F37" i="25"/>
  <c r="BB125" i="1" s="1"/>
  <c r="F39" i="3"/>
  <c r="BD97" i="1" s="1"/>
  <c r="F35" i="14"/>
  <c r="AZ111" i="1"/>
  <c r="F37" i="16"/>
  <c r="BB114" i="1"/>
  <c r="J36" i="22"/>
  <c r="AW121" i="1" s="1"/>
  <c r="F37" i="26"/>
  <c r="AZ127" i="1" s="1"/>
  <c r="J35" i="28"/>
  <c r="AV129" i="1"/>
  <c r="BK127" i="8" l="1"/>
  <c r="J127" i="8" s="1"/>
  <c r="J99" i="8" s="1"/>
  <c r="P125" i="17"/>
  <c r="AU115" i="1" s="1"/>
  <c r="P125" i="3"/>
  <c r="AU97" i="1" s="1"/>
  <c r="T125" i="3"/>
  <c r="BK137" i="9"/>
  <c r="R214" i="9"/>
  <c r="T138" i="23"/>
  <c r="T213" i="30"/>
  <c r="P213" i="23"/>
  <c r="T129" i="19"/>
  <c r="T128" i="19" s="1"/>
  <c r="BK123" i="4"/>
  <c r="J123" i="4" s="1"/>
  <c r="J32" i="4" s="1"/>
  <c r="AG98" i="1" s="1"/>
  <c r="P125" i="31"/>
  <c r="AU133" i="1" s="1"/>
  <c r="T123" i="18"/>
  <c r="R137" i="16"/>
  <c r="P128" i="5"/>
  <c r="P127" i="5" s="1"/>
  <c r="AU100" i="1" s="1"/>
  <c r="R125" i="3"/>
  <c r="R208" i="2"/>
  <c r="P127" i="20"/>
  <c r="P126" i="20"/>
  <c r="AU119" i="1"/>
  <c r="P125" i="10"/>
  <c r="AU106" i="1" s="1"/>
  <c r="T208" i="2"/>
  <c r="T137" i="2" s="1"/>
  <c r="T137" i="30"/>
  <c r="R213" i="23"/>
  <c r="T214" i="9"/>
  <c r="T136" i="9"/>
  <c r="T127" i="34"/>
  <c r="T126" i="34"/>
  <c r="R128" i="5"/>
  <c r="R127" i="5"/>
  <c r="P138" i="2"/>
  <c r="BK123" i="11"/>
  <c r="J123" i="11" s="1"/>
  <c r="J98" i="11" s="1"/>
  <c r="T137" i="16"/>
  <c r="P213" i="16"/>
  <c r="P136" i="16" s="1"/>
  <c r="AU114" i="1" s="1"/>
  <c r="BK127" i="6"/>
  <c r="BK126" i="6"/>
  <c r="J126" i="6" s="1"/>
  <c r="J99" i="6" s="1"/>
  <c r="T138" i="2"/>
  <c r="R123" i="11"/>
  <c r="P213" i="30"/>
  <c r="P137" i="30" s="1"/>
  <c r="AU132" i="1" s="1"/>
  <c r="R125" i="24"/>
  <c r="T213" i="23"/>
  <c r="R213" i="16"/>
  <c r="R123" i="4"/>
  <c r="T123" i="11"/>
  <c r="R123" i="32"/>
  <c r="R125" i="31"/>
  <c r="T128" i="26"/>
  <c r="T127" i="26" s="1"/>
  <c r="P137" i="23"/>
  <c r="AU123" i="1" s="1"/>
  <c r="R129" i="19"/>
  <c r="R128" i="19" s="1"/>
  <c r="P138" i="30"/>
  <c r="BK214" i="9"/>
  <c r="J214" i="9"/>
  <c r="J104" i="9" s="1"/>
  <c r="R128" i="33"/>
  <c r="R127" i="33" s="1"/>
  <c r="P128" i="33"/>
  <c r="P127" i="33"/>
  <c r="AU136" i="1"/>
  <c r="R138" i="30"/>
  <c r="BK213" i="23"/>
  <c r="J213" i="23" s="1"/>
  <c r="J104" i="23" s="1"/>
  <c r="T128" i="33"/>
  <c r="T127" i="33"/>
  <c r="T125" i="17"/>
  <c r="P214" i="9"/>
  <c r="R127" i="34"/>
  <c r="R126" i="34"/>
  <c r="P127" i="13"/>
  <c r="P126" i="13"/>
  <c r="AU110" i="1" s="1"/>
  <c r="R213" i="30"/>
  <c r="P128" i="12"/>
  <c r="P127" i="12"/>
  <c r="AU109" i="1" s="1"/>
  <c r="P137" i="9"/>
  <c r="P136" i="9" s="1"/>
  <c r="AU105" i="1" s="1"/>
  <c r="BK125" i="3"/>
  <c r="J125" i="3"/>
  <c r="P208" i="2"/>
  <c r="P125" i="24"/>
  <c r="AU124" i="1" s="1"/>
  <c r="R137" i="23"/>
  <c r="P137" i="16"/>
  <c r="R127" i="13"/>
  <c r="R126" i="13"/>
  <c r="T125" i="10"/>
  <c r="P127" i="6"/>
  <c r="P126" i="6"/>
  <c r="AU101" i="1" s="1"/>
  <c r="T127" i="13"/>
  <c r="T126" i="13" s="1"/>
  <c r="R128" i="26"/>
  <c r="R127" i="26"/>
  <c r="T125" i="24"/>
  <c r="R136" i="9"/>
  <c r="P123" i="25"/>
  <c r="AU125" i="1" s="1"/>
  <c r="T213" i="16"/>
  <c r="R125" i="10"/>
  <c r="BK123" i="25"/>
  <c r="J123" i="25"/>
  <c r="J98" i="25"/>
  <c r="BK127" i="20"/>
  <c r="BK126" i="20"/>
  <c r="J126" i="20" s="1"/>
  <c r="J99" i="20" s="1"/>
  <c r="T127" i="27"/>
  <c r="T126" i="27" s="1"/>
  <c r="R138" i="2"/>
  <c r="R137" i="2"/>
  <c r="J126" i="3"/>
  <c r="J99" i="3"/>
  <c r="J124" i="4"/>
  <c r="J99" i="4"/>
  <c r="BK128" i="5"/>
  <c r="J128" i="5" s="1"/>
  <c r="J100" i="5" s="1"/>
  <c r="J215" i="9"/>
  <c r="J105" i="9" s="1"/>
  <c r="BK128" i="12"/>
  <c r="J128" i="12" s="1"/>
  <c r="J100" i="12" s="1"/>
  <c r="J128" i="13"/>
  <c r="J101" i="13" s="1"/>
  <c r="J123" i="14"/>
  <c r="J99" i="14"/>
  <c r="J124" i="14"/>
  <c r="J100" i="14"/>
  <c r="BK126" i="22"/>
  <c r="J126" i="22"/>
  <c r="J128" i="22"/>
  <c r="J100" i="22" s="1"/>
  <c r="BK125" i="24"/>
  <c r="J125" i="24"/>
  <c r="J98" i="24" s="1"/>
  <c r="BK127" i="34"/>
  <c r="J127" i="34" s="1"/>
  <c r="J100" i="34" s="1"/>
  <c r="BK127" i="36"/>
  <c r="J127" i="36" s="1"/>
  <c r="J99" i="36" s="1"/>
  <c r="BK138" i="2"/>
  <c r="J138" i="2" s="1"/>
  <c r="J99" i="2" s="1"/>
  <c r="J128" i="6"/>
  <c r="J101" i="6"/>
  <c r="J128" i="8"/>
  <c r="J100" i="8" s="1"/>
  <c r="BK127" i="15"/>
  <c r="J127" i="15"/>
  <c r="J99" i="15" s="1"/>
  <c r="BK129" i="19"/>
  <c r="J129" i="19" s="1"/>
  <c r="J100" i="19" s="1"/>
  <c r="BK138" i="23"/>
  <c r="BK137" i="23" s="1"/>
  <c r="J137" i="23" s="1"/>
  <c r="J32" i="23" s="1"/>
  <c r="AG123" i="1" s="1"/>
  <c r="BK128" i="26"/>
  <c r="BK127" i="26" s="1"/>
  <c r="J127" i="26" s="1"/>
  <c r="J99" i="26" s="1"/>
  <c r="BK127" i="29"/>
  <c r="J127" i="29" s="1"/>
  <c r="J99" i="29" s="1"/>
  <c r="BK125" i="31"/>
  <c r="J125" i="31"/>
  <c r="BK208" i="2"/>
  <c r="J208" i="2"/>
  <c r="J104" i="2" s="1"/>
  <c r="BK125" i="17"/>
  <c r="J125" i="17" s="1"/>
  <c r="J98" i="17" s="1"/>
  <c r="BK123" i="18"/>
  <c r="J123" i="18"/>
  <c r="J98" i="18" s="1"/>
  <c r="J124" i="21"/>
  <c r="J100" i="21" s="1"/>
  <c r="BK138" i="30"/>
  <c r="J138" i="30" s="1"/>
  <c r="J99" i="30" s="1"/>
  <c r="BK125" i="10"/>
  <c r="J125" i="10"/>
  <c r="J98" i="10" s="1"/>
  <c r="BK137" i="16"/>
  <c r="J137" i="16" s="1"/>
  <c r="J99" i="16" s="1"/>
  <c r="BK213" i="16"/>
  <c r="J213" i="16" s="1"/>
  <c r="J104" i="16" s="1"/>
  <c r="J138" i="9"/>
  <c r="J100" i="9" s="1"/>
  <c r="J124" i="11"/>
  <c r="J99" i="11" s="1"/>
  <c r="BK122" i="21"/>
  <c r="J122" i="21" s="1"/>
  <c r="J32" i="21" s="1"/>
  <c r="AG120" i="1" s="1"/>
  <c r="BK126" i="13"/>
  <c r="J126" i="13"/>
  <c r="J99" i="13"/>
  <c r="J128" i="20"/>
  <c r="J101" i="20"/>
  <c r="J214" i="23"/>
  <c r="J105" i="23"/>
  <c r="J124" i="25"/>
  <c r="J99" i="25" s="1"/>
  <c r="BK127" i="27"/>
  <c r="J127" i="27"/>
  <c r="J100" i="27" s="1"/>
  <c r="BK213" i="30"/>
  <c r="J213" i="30" s="1"/>
  <c r="J104" i="30" s="1"/>
  <c r="BK123" i="35"/>
  <c r="BK122" i="35" s="1"/>
  <c r="J122" i="35" s="1"/>
  <c r="J98" i="35" s="1"/>
  <c r="BK123" i="28"/>
  <c r="J123" i="28"/>
  <c r="J99" i="28" s="1"/>
  <c r="BK123" i="7"/>
  <c r="BK122" i="7" s="1"/>
  <c r="J122" i="7" s="1"/>
  <c r="J32" i="7" s="1"/>
  <c r="AG102" i="1" s="1"/>
  <c r="BK123" i="32"/>
  <c r="J123" i="32"/>
  <c r="J98" i="32" s="1"/>
  <c r="BK128" i="33"/>
  <c r="J128" i="33" s="1"/>
  <c r="J100" i="33" s="1"/>
  <c r="BB108" i="1"/>
  <c r="AX108" i="1"/>
  <c r="F36" i="2"/>
  <c r="BA96" i="1"/>
  <c r="J38" i="33"/>
  <c r="AW136" i="1" s="1"/>
  <c r="AT136" i="1" s="1"/>
  <c r="AZ99" i="1"/>
  <c r="AV99" i="1"/>
  <c r="BC126" i="1"/>
  <c r="AY126" i="1" s="1"/>
  <c r="J35" i="3"/>
  <c r="AV97" i="1" s="1"/>
  <c r="AT97" i="1" s="1"/>
  <c r="J36" i="9"/>
  <c r="AW105" i="1" s="1"/>
  <c r="AT105" i="1" s="1"/>
  <c r="BC108" i="1"/>
  <c r="AY108" i="1" s="1"/>
  <c r="BD135" i="1"/>
  <c r="J38" i="12"/>
  <c r="AW109" i="1"/>
  <c r="AT109" i="1"/>
  <c r="J38" i="20"/>
  <c r="AW119" i="1"/>
  <c r="AT119" i="1"/>
  <c r="AU135" i="1"/>
  <c r="J32" i="3"/>
  <c r="AG97" i="1"/>
  <c r="AN97" i="1" s="1"/>
  <c r="J32" i="22"/>
  <c r="AG121" i="1"/>
  <c r="F36" i="16"/>
  <c r="BA114" i="1"/>
  <c r="J35" i="10"/>
  <c r="AV106" i="1"/>
  <c r="AT106" i="1"/>
  <c r="J36" i="23"/>
  <c r="AW123" i="1" s="1"/>
  <c r="AT123" i="1" s="1"/>
  <c r="AU117" i="1"/>
  <c r="J32" i="31"/>
  <c r="AG133" i="1" s="1"/>
  <c r="BD117" i="1"/>
  <c r="AZ135" i="1"/>
  <c r="AV135" i="1" s="1"/>
  <c r="J36" i="18"/>
  <c r="AW116" i="1"/>
  <c r="AT116" i="1" s="1"/>
  <c r="F35" i="24"/>
  <c r="AZ124" i="1" s="1"/>
  <c r="AZ126" i="1"/>
  <c r="AV126" i="1"/>
  <c r="BC135" i="1"/>
  <c r="AY135" i="1" s="1"/>
  <c r="J35" i="8"/>
  <c r="AV103" i="1" s="1"/>
  <c r="AT103" i="1" s="1"/>
  <c r="J36" i="25"/>
  <c r="AW125" i="1"/>
  <c r="AT125" i="1"/>
  <c r="F36" i="32"/>
  <c r="BA134" i="1" s="1"/>
  <c r="J36" i="35"/>
  <c r="AW138" i="1" s="1"/>
  <c r="AT138" i="1" s="1"/>
  <c r="J36" i="11"/>
  <c r="AW107" i="1"/>
  <c r="AT107" i="1"/>
  <c r="F38" i="19"/>
  <c r="BA118" i="1" s="1"/>
  <c r="BD99" i="1"/>
  <c r="BB126" i="1"/>
  <c r="AX126" i="1"/>
  <c r="F38" i="13"/>
  <c r="BA110" i="1"/>
  <c r="J36" i="16"/>
  <c r="AW114" i="1" s="1"/>
  <c r="AT114" i="1" s="1"/>
  <c r="F38" i="5"/>
  <c r="BA100" i="1" s="1"/>
  <c r="F38" i="12"/>
  <c r="BA109" i="1" s="1"/>
  <c r="J35" i="15"/>
  <c r="AV112" i="1"/>
  <c r="AT112" i="1" s="1"/>
  <c r="F35" i="7"/>
  <c r="AZ102" i="1"/>
  <c r="F36" i="14"/>
  <c r="BA111" i="1"/>
  <c r="F36" i="23"/>
  <c r="BA123" i="1"/>
  <c r="F35" i="3"/>
  <c r="AZ97" i="1"/>
  <c r="F36" i="30"/>
  <c r="BA132" i="1"/>
  <c r="F36" i="25"/>
  <c r="BA125" i="1" s="1"/>
  <c r="F38" i="27"/>
  <c r="BA128" i="1" s="1"/>
  <c r="BD108" i="1"/>
  <c r="J38" i="6"/>
  <c r="AW101" i="1" s="1"/>
  <c r="AT101" i="1" s="1"/>
  <c r="J36" i="14"/>
  <c r="AW111" i="1" s="1"/>
  <c r="AT111" i="1" s="1"/>
  <c r="J38" i="19"/>
  <c r="AW118" i="1" s="1"/>
  <c r="AT118" i="1" s="1"/>
  <c r="F35" i="22"/>
  <c r="AZ121" i="1"/>
  <c r="J35" i="29"/>
  <c r="AV130" i="1" s="1"/>
  <c r="AT130" i="1" s="1"/>
  <c r="BD126" i="1"/>
  <c r="F36" i="4"/>
  <c r="BA98" i="1"/>
  <c r="F35" i="36"/>
  <c r="AZ139" i="1"/>
  <c r="F36" i="11"/>
  <c r="BA107" i="1" s="1"/>
  <c r="F36" i="21"/>
  <c r="BA120" i="1" s="1"/>
  <c r="J32" i="14"/>
  <c r="AG111" i="1"/>
  <c r="AN111" i="1" s="1"/>
  <c r="BB135" i="1"/>
  <c r="AX135" i="1" s="1"/>
  <c r="J38" i="5"/>
  <c r="AW100" i="1"/>
  <c r="AT100" i="1" s="1"/>
  <c r="F38" i="26"/>
  <c r="BA127" i="1"/>
  <c r="J35" i="31"/>
  <c r="AV133" i="1"/>
  <c r="AT133" i="1" s="1"/>
  <c r="J36" i="28"/>
  <c r="AW129" i="1"/>
  <c r="AT129" i="1" s="1"/>
  <c r="AZ108" i="1"/>
  <c r="AV108" i="1"/>
  <c r="F38" i="6"/>
  <c r="BA101" i="1"/>
  <c r="J35" i="17"/>
  <c r="AV115" i="1" s="1"/>
  <c r="AT115" i="1" s="1"/>
  <c r="F35" i="17"/>
  <c r="AZ115" i="1" s="1"/>
  <c r="J36" i="21"/>
  <c r="AW120" i="1" s="1"/>
  <c r="AT120" i="1" s="1"/>
  <c r="J36" i="2"/>
  <c r="AW96" i="1" s="1"/>
  <c r="AT96" i="1" s="1"/>
  <c r="F36" i="18"/>
  <c r="BA116" i="1" s="1"/>
  <c r="F36" i="35"/>
  <c r="BA138" i="1" s="1"/>
  <c r="BC117" i="1"/>
  <c r="AY117" i="1" s="1"/>
  <c r="AU126" i="1"/>
  <c r="J36" i="4"/>
  <c r="AW98" i="1" s="1"/>
  <c r="AT98" i="1" s="1"/>
  <c r="J35" i="24"/>
  <c r="AV124" i="1" s="1"/>
  <c r="AT124" i="1" s="1"/>
  <c r="F38" i="34"/>
  <c r="BA137" i="1" s="1"/>
  <c r="F35" i="31"/>
  <c r="AZ133" i="1" s="1"/>
  <c r="J36" i="32"/>
  <c r="AW134" i="1"/>
  <c r="AT134" i="1" s="1"/>
  <c r="J38" i="34"/>
  <c r="AW137" i="1" s="1"/>
  <c r="AT137" i="1" s="1"/>
  <c r="BB99" i="1"/>
  <c r="AX99" i="1"/>
  <c r="J38" i="13"/>
  <c r="AW110" i="1"/>
  <c r="AT110" i="1" s="1"/>
  <c r="J38" i="27"/>
  <c r="AW128" i="1"/>
  <c r="AT128" i="1" s="1"/>
  <c r="J35" i="22"/>
  <c r="AV121" i="1"/>
  <c r="AT121" i="1" s="1"/>
  <c r="J36" i="30"/>
  <c r="AW132" i="1" s="1"/>
  <c r="AT132" i="1" s="1"/>
  <c r="J38" i="26"/>
  <c r="AW127" i="1" s="1"/>
  <c r="AT127" i="1" s="1"/>
  <c r="F36" i="28"/>
  <c r="BA129" i="1" s="1"/>
  <c r="J35" i="7"/>
  <c r="AV102" i="1" s="1"/>
  <c r="AT102" i="1" s="1"/>
  <c r="F36" i="9"/>
  <c r="BA105" i="1" s="1"/>
  <c r="F38" i="33"/>
  <c r="BA136" i="1"/>
  <c r="AZ117" i="1"/>
  <c r="AV117" i="1"/>
  <c r="F35" i="10"/>
  <c r="AZ106" i="1" s="1"/>
  <c r="F35" i="29"/>
  <c r="AZ130" i="1" s="1"/>
  <c r="BC99" i="1"/>
  <c r="AY99" i="1"/>
  <c r="BB117" i="1"/>
  <c r="AX117" i="1"/>
  <c r="F35" i="8"/>
  <c r="AZ103" i="1" s="1"/>
  <c r="F35" i="15"/>
  <c r="AZ112" i="1" s="1"/>
  <c r="F38" i="20"/>
  <c r="BA119" i="1"/>
  <c r="J35" i="36"/>
  <c r="AV139" i="1"/>
  <c r="AT139" i="1" s="1"/>
  <c r="R137" i="30" l="1"/>
  <c r="P137" i="2"/>
  <c r="AU96" i="1"/>
  <c r="T137" i="23"/>
  <c r="T136" i="16"/>
  <c r="R136" i="16"/>
  <c r="BK136" i="9"/>
  <c r="J136" i="9"/>
  <c r="J98" i="9" s="1"/>
  <c r="J41" i="3"/>
  <c r="J41" i="31"/>
  <c r="J41" i="7"/>
  <c r="J41" i="22"/>
  <c r="J41" i="14"/>
  <c r="J41" i="23"/>
  <c r="J41" i="4"/>
  <c r="J41" i="21"/>
  <c r="J127" i="6"/>
  <c r="J100" i="6"/>
  <c r="J128" i="26"/>
  <c r="J100" i="26"/>
  <c r="BK126" i="27"/>
  <c r="J126" i="27"/>
  <c r="J99" i="27"/>
  <c r="BK126" i="36"/>
  <c r="J126" i="36"/>
  <c r="J98" i="36"/>
  <c r="BK137" i="2"/>
  <c r="J137" i="2"/>
  <c r="J98" i="4"/>
  <c r="BK122" i="28"/>
  <c r="J122" i="28"/>
  <c r="J32" i="28" s="1"/>
  <c r="AG129" i="1" s="1"/>
  <c r="AN129" i="1" s="1"/>
  <c r="BK126" i="29"/>
  <c r="J126" i="29"/>
  <c r="J98" i="29"/>
  <c r="BK127" i="33"/>
  <c r="J127" i="33"/>
  <c r="BK126" i="34"/>
  <c r="J126" i="34"/>
  <c r="J99" i="34"/>
  <c r="J123" i="35"/>
  <c r="J99" i="35"/>
  <c r="BK127" i="5"/>
  <c r="J127" i="5" s="1"/>
  <c r="J99" i="5" s="1"/>
  <c r="J123" i="7"/>
  <c r="J99" i="7"/>
  <c r="BK126" i="8"/>
  <c r="J126" i="8" s="1"/>
  <c r="J98" i="8" s="1"/>
  <c r="J98" i="21"/>
  <c r="J137" i="9"/>
  <c r="J99" i="9"/>
  <c r="BK127" i="12"/>
  <c r="J127" i="12"/>
  <c r="J99" i="12"/>
  <c r="J127" i="20"/>
  <c r="J100" i="20"/>
  <c r="BK137" i="30"/>
  <c r="J137" i="30" s="1"/>
  <c r="J98" i="30" s="1"/>
  <c r="J98" i="31"/>
  <c r="J98" i="3"/>
  <c r="J98" i="22"/>
  <c r="J98" i="23"/>
  <c r="J98" i="7"/>
  <c r="BK126" i="15"/>
  <c r="J126" i="15" s="1"/>
  <c r="J32" i="15" s="1"/>
  <c r="AG112" i="1" s="1"/>
  <c r="AN112" i="1" s="1"/>
  <c r="J138" i="23"/>
  <c r="J99" i="23" s="1"/>
  <c r="BK136" i="16"/>
  <c r="J136" i="16"/>
  <c r="J98" i="16" s="1"/>
  <c r="BK128" i="19"/>
  <c r="J128" i="19" s="1"/>
  <c r="J99" i="19" s="1"/>
  <c r="BB122" i="1"/>
  <c r="AX122" i="1" s="1"/>
  <c r="BB104" i="1"/>
  <c r="AX104" i="1"/>
  <c r="AZ95" i="1"/>
  <c r="AV95" i="1"/>
  <c r="BD122" i="1"/>
  <c r="BD131" i="1"/>
  <c r="AZ122" i="1"/>
  <c r="AV122" i="1" s="1"/>
  <c r="BB131" i="1"/>
  <c r="AX131" i="1"/>
  <c r="AZ131" i="1"/>
  <c r="AV131" i="1"/>
  <c r="BD95" i="1"/>
  <c r="BC95" i="1"/>
  <c r="BC122" i="1"/>
  <c r="AY122" i="1" s="1"/>
  <c r="BC131" i="1"/>
  <c r="AY131" i="1"/>
  <c r="BC113" i="1"/>
  <c r="AY113" i="1"/>
  <c r="BD104" i="1"/>
  <c r="BD113" i="1"/>
  <c r="BC104" i="1"/>
  <c r="AY104" i="1" s="1"/>
  <c r="AZ104" i="1"/>
  <c r="AV104" i="1"/>
  <c r="BB95" i="1"/>
  <c r="AX95" i="1"/>
  <c r="AZ113" i="1"/>
  <c r="AV113" i="1" s="1"/>
  <c r="BB113" i="1"/>
  <c r="AX113" i="1" s="1"/>
  <c r="AN123" i="1"/>
  <c r="AN98" i="1"/>
  <c r="AN121" i="1"/>
  <c r="AN133" i="1"/>
  <c r="AN120" i="1"/>
  <c r="AN102" i="1"/>
  <c r="AU131" i="1"/>
  <c r="AU108" i="1"/>
  <c r="BA126" i="1"/>
  <c r="AW126" i="1"/>
  <c r="AT126" i="1" s="1"/>
  <c r="BA99" i="1"/>
  <c r="AW99" i="1" s="1"/>
  <c r="AT99" i="1" s="1"/>
  <c r="BA117" i="1"/>
  <c r="AW117" i="1" s="1"/>
  <c r="AT117" i="1" s="1"/>
  <c r="BA108" i="1"/>
  <c r="AW108" i="1" s="1"/>
  <c r="AT108" i="1" s="1"/>
  <c r="J32" i="32"/>
  <c r="AG134" i="1" s="1"/>
  <c r="AN134" i="1" s="1"/>
  <c r="J32" i="11"/>
  <c r="AG107" i="1"/>
  <c r="AN107" i="1"/>
  <c r="J32" i="18"/>
  <c r="AG116" i="1"/>
  <c r="AN116" i="1" s="1"/>
  <c r="AU113" i="1"/>
  <c r="AU99" i="1"/>
  <c r="J34" i="6"/>
  <c r="AG101" i="1"/>
  <c r="AN101" i="1" s="1"/>
  <c r="J34" i="26"/>
  <c r="AG127" i="1"/>
  <c r="AN127" i="1" s="1"/>
  <c r="J32" i="2"/>
  <c r="AG96" i="1"/>
  <c r="AN96" i="1" s="1"/>
  <c r="J34" i="33"/>
  <c r="AG136" i="1" s="1"/>
  <c r="AN136" i="1" s="1"/>
  <c r="J34" i="20"/>
  <c r="AG119" i="1" s="1"/>
  <c r="AN119" i="1" s="1"/>
  <c r="AU122" i="1"/>
  <c r="BA135" i="1"/>
  <c r="AW135" i="1"/>
  <c r="AT135" i="1" s="1"/>
  <c r="J32" i="25"/>
  <c r="AG125" i="1"/>
  <c r="AN125" i="1" s="1"/>
  <c r="J34" i="13"/>
  <c r="AG110" i="1"/>
  <c r="AN110" i="1" s="1"/>
  <c r="J32" i="35"/>
  <c r="AG138" i="1"/>
  <c r="AN138" i="1" s="1"/>
  <c r="J32" i="17"/>
  <c r="AG115" i="1"/>
  <c r="AN115" i="1"/>
  <c r="J32" i="10"/>
  <c r="AG106" i="1" s="1"/>
  <c r="AN106" i="1" s="1"/>
  <c r="J32" i="24"/>
  <c r="AG124" i="1" s="1"/>
  <c r="AN124" i="1" s="1"/>
  <c r="J43" i="6" l="1"/>
  <c r="J98" i="15"/>
  <c r="J98" i="28"/>
  <c r="J43" i="20"/>
  <c r="J43" i="26"/>
  <c r="J99" i="33"/>
  <c r="J41" i="35"/>
  <c r="J41" i="24"/>
  <c r="J41" i="25"/>
  <c r="J98" i="2"/>
  <c r="J41" i="18"/>
  <c r="J41" i="2"/>
  <c r="J41" i="15"/>
  <c r="J41" i="17"/>
  <c r="J41" i="28"/>
  <c r="J41" i="10"/>
  <c r="J41" i="11"/>
  <c r="J43" i="13"/>
  <c r="J41" i="32"/>
  <c r="J43" i="33"/>
  <c r="BD94" i="1"/>
  <c r="W33" i="1" s="1"/>
  <c r="BC94" i="1"/>
  <c r="AY94" i="1"/>
  <c r="BA95" i="1"/>
  <c r="BA113" i="1"/>
  <c r="AW113" i="1"/>
  <c r="AT113" i="1"/>
  <c r="BA122" i="1"/>
  <c r="AW122" i="1" s="1"/>
  <c r="AT122" i="1" s="1"/>
  <c r="BA131" i="1"/>
  <c r="AW131" i="1" s="1"/>
  <c r="AT131" i="1" s="1"/>
  <c r="BA104" i="1"/>
  <c r="AW104" i="1"/>
  <c r="AT104" i="1"/>
  <c r="AU95" i="1"/>
  <c r="J34" i="27"/>
  <c r="AG128" i="1"/>
  <c r="AN128" i="1" s="1"/>
  <c r="J32" i="36"/>
  <c r="AG139" i="1"/>
  <c r="AN139" i="1"/>
  <c r="AZ94" i="1"/>
  <c r="W29" i="1"/>
  <c r="J34" i="5"/>
  <c r="AG100" i="1"/>
  <c r="AN100" i="1" s="1"/>
  <c r="J32" i="30"/>
  <c r="AG132" i="1"/>
  <c r="AN132" i="1"/>
  <c r="J32" i="8"/>
  <c r="AG103" i="1"/>
  <c r="AN103" i="1"/>
  <c r="J34" i="19"/>
  <c r="AG118" i="1" s="1"/>
  <c r="AN118" i="1" s="1"/>
  <c r="AU104" i="1"/>
  <c r="BB94" i="1"/>
  <c r="AX94" i="1"/>
  <c r="AY95" i="1"/>
  <c r="J34" i="34"/>
  <c r="AG137" i="1"/>
  <c r="AN137" i="1" s="1"/>
  <c r="J34" i="12"/>
  <c r="AG109" i="1"/>
  <c r="AN109" i="1"/>
  <c r="J32" i="29"/>
  <c r="AG130" i="1"/>
  <c r="AN130" i="1"/>
  <c r="J32" i="16"/>
  <c r="AG114" i="1" s="1"/>
  <c r="AN114" i="1" s="1"/>
  <c r="J32" i="9"/>
  <c r="AG105" i="1" s="1"/>
  <c r="AN105" i="1" s="1"/>
  <c r="J41" i="8" l="1"/>
  <c r="J41" i="9"/>
  <c r="J43" i="27"/>
  <c r="J41" i="36"/>
  <c r="J43" i="12"/>
  <c r="J43" i="19"/>
  <c r="J41" i="29"/>
  <c r="J43" i="34"/>
  <c r="J43" i="5"/>
  <c r="J41" i="16"/>
  <c r="J41" i="30"/>
  <c r="BA94" i="1"/>
  <c r="W30" i="1" s="1"/>
  <c r="AU94" i="1"/>
  <c r="AG126" i="1"/>
  <c r="AN126" i="1"/>
  <c r="W31" i="1"/>
  <c r="AV94" i="1"/>
  <c r="AK29" i="1"/>
  <c r="AG99" i="1"/>
  <c r="AN99" i="1"/>
  <c r="W32" i="1"/>
  <c r="AW95" i="1"/>
  <c r="AT95" i="1" s="1"/>
  <c r="AG108" i="1"/>
  <c r="AN108" i="1"/>
  <c r="AG135" i="1"/>
  <c r="AN135" i="1"/>
  <c r="AG117" i="1"/>
  <c r="AN117" i="1"/>
  <c r="AG131" i="1" l="1"/>
  <c r="AN131" i="1" s="1"/>
  <c r="AG104" i="1"/>
  <c r="AN104" i="1"/>
  <c r="AG113" i="1"/>
  <c r="AN113" i="1"/>
  <c r="AG122" i="1"/>
  <c r="AN122" i="1"/>
  <c r="AW94" i="1"/>
  <c r="AK30" i="1" s="1"/>
  <c r="AG95" i="1"/>
  <c r="AG94" i="1" s="1"/>
  <c r="AN95" i="1" l="1"/>
  <c r="AT94" i="1"/>
  <c r="AK26" i="1"/>
  <c r="AK35" i="1"/>
  <c r="AN94" i="1" l="1"/>
</calcChain>
</file>

<file path=xl/sharedStrings.xml><?xml version="1.0" encoding="utf-8"?>
<sst xmlns="http://schemas.openxmlformats.org/spreadsheetml/2006/main" count="53440" uniqueCount="2315">
  <si>
    <t>Export Komplet</t>
  </si>
  <si>
    <t/>
  </si>
  <si>
    <t>2.0</t>
  </si>
  <si>
    <t>ZAMOK</t>
  </si>
  <si>
    <t>False</t>
  </si>
  <si>
    <t>{8e836d7a-e9b5-4e3c-b60b-5f9a228e3c37}</t>
  </si>
  <si>
    <t>0,01</t>
  </si>
  <si>
    <t>21</t>
  </si>
  <si>
    <t>15</t>
  </si>
  <si>
    <t>REKAPITULACE STAVBY</t>
  </si>
  <si>
    <t>v ---  níže se nacházejí doplnkové a pomocné údaje k sestavám  --- v</t>
  </si>
  <si>
    <t>Návod na vyplnění</t>
  </si>
  <si>
    <t>0,001</t>
  </si>
  <si>
    <t>Kód:</t>
  </si>
  <si>
    <t>202016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</si>
  <si>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</si>
  <si>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</si>
  <si>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Podkrovní byty Táborská 378/44, 372/36, 375/38, 377/42, 376/40 Praha 4, k.ú. Nusle</t>
  </si>
  <si>
    <t>KSO:</t>
  </si>
  <si>
    <t>CC-CZ:</t>
  </si>
  <si>
    <t>Místo:</t>
  </si>
  <si>
    <t>Praha</t>
  </si>
  <si>
    <t>Datum:</t>
  </si>
  <si>
    <t>19. 5. 2020</t>
  </si>
  <si>
    <t>Zadavatel:</t>
  </si>
  <si>
    <t>IČ:</t>
  </si>
  <si>
    <t>00063584</t>
  </si>
  <si>
    <t>Městská část Praha 4, Anatala Staška 2059/80b</t>
  </si>
  <si>
    <t>DIČ:</t>
  </si>
  <si>
    <t>Uchazeč:</t>
  </si>
  <si>
    <t>Vyplň údaj</t>
  </si>
  <si>
    <t>Projektant:</t>
  </si>
  <si>
    <t>26689707</t>
  </si>
  <si>
    <t>SUNCAD, s.r.o., Špotzova 6, Praha 6</t>
  </si>
  <si>
    <t>CZ26689707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</si>
  <si>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</si>
  <si>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</si>
  <si>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</si>
  <si>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</si>
  <si>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Pokud jsou v této dokumentaci uvedeny konkrétní typy výrobků, jedná se pouze o příklady sloužící pro specifikaci vlastností -technických a uživatelských standardů. Zhotovitel dokumentace výslovně uvádí, že tyto výrobky lze nahradit jinými výrobky stejných technických vlastností - standardů a shodné, nebo vyšší kvality. Stejným způsobem jsou (mohou být) v dokumentaci uvedeni jako příklad informativně i možní v úvahu přicházející výrobci, nebo dodavatelé._x000D_
Není-li uvedeno ve výkazu výměr jinak, výměry množství byly odměřeny digitálně z DWG souborů.</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</si>
  <si>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</si>
  <si>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</si>
  <si>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</si>
  <si>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</si>
  <si>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</si>
  <si>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</si>
  <si>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</si>
  <si>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</si>
  <si>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</si>
  <si>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</si>
  <si>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</si>
  <si>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</si>
  <si>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</si>
  <si>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</si>
  <si>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</si>
  <si>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</si>
  <si>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</si>
  <si>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</si>
  <si>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</si>
  <si>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</si>
  <si>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</si>
  <si>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</si>
  <si>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</si>
  <si>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</si>
  <si>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</si>
  <si>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</si>
  <si>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</si>
  <si>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</si>
  <si>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</si>
  <si>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</si>
  <si>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</si>
  <si>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</si>
  <si>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</si>
  <si>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</si>
  <si>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</si>
  <si>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</si>
  <si>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</si>
  <si>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</si>
  <si>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</si>
  <si>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</si>
  <si>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</si>
  <si>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</si>
  <si>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</si>
  <si>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</si>
  <si>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D1_372</t>
  </si>
  <si>
    <t>Táborská 372/36</t>
  </si>
  <si>
    <t>STA</t>
  </si>
  <si>
    <t>1</t>
  </si>
  <si>
    <t>{3c2ff2a3-19c6-4190-af4c-ee554cbd3c46}</t>
  </si>
  <si>
    <t>/</t>
  </si>
  <si>
    <t>D.1.1</t>
  </si>
  <si>
    <t>Architektonicko-stavební řešení</t>
  </si>
  <si>
    <t>Soupis</t>
  </si>
  <si>
    <t>2</t>
  </si>
  <si>
    <t>{ede81e75-209b-4568-bd39-fd3680954f8c}</t>
  </si>
  <si>
    <t>D.1.4.a</t>
  </si>
  <si>
    <t>UT</t>
  </si>
  <si>
    <t>{22ecc51f-cff6-4204-974f-169b5b32c38a}</t>
  </si>
  <si>
    <t>D.1.4.c</t>
  </si>
  <si>
    <t>Vzduchotechnika</t>
  </si>
  <si>
    <t>{27a1a374-34bb-42aa-8bb4-9d404e81c7b6}</t>
  </si>
  <si>
    <t>D.1.4.d</t>
  </si>
  <si>
    <t>Zdravotechnické instalace</t>
  </si>
  <si>
    <t>{a52d4dfd-50ed-4f65-8896-30300b31205f}</t>
  </si>
  <si>
    <t>1.4.d_K</t>
  </si>
  <si>
    <t>Podkrovní byty 372/36 - Kanalizace</t>
  </si>
  <si>
    <t>3</t>
  </si>
  <si>
    <t>{f0a5bf91-11b3-4513-9fa0-2f4bb49b611f}</t>
  </si>
  <si>
    <t>803</t>
  </si>
  <si>
    <t>1.4.d_V</t>
  </si>
  <si>
    <t>Podkrovní byty 372/36 - Vodovod</t>
  </si>
  <si>
    <t>{30ff4f3b-4eff-4447-b65b-d9f40985f65f}</t>
  </si>
  <si>
    <t>D.1.4.e</t>
  </si>
  <si>
    <t>Elektroinstalace</t>
  </si>
  <si>
    <t>{7fc5431a-4615-4f57-9856-2ad99e30b207}</t>
  </si>
  <si>
    <t>VRN</t>
  </si>
  <si>
    <t>VRN a ostatní</t>
  </si>
  <si>
    <t>{562ad98d-d9cf-4d79-9965-56480b5dbf57}</t>
  </si>
  <si>
    <t>D2_375</t>
  </si>
  <si>
    <t>Táborská 375/38</t>
  </si>
  <si>
    <t>{108073aa-7554-4a3a-83be-3a0c240c9b97}</t>
  </si>
  <si>
    <t>{f2acc2fc-815d-416e-9043-cc6858312829}</t>
  </si>
  <si>
    <t>{fbdc92c0-65f0-437d-aa81-6ba974a5d63b}</t>
  </si>
  <si>
    <t>{3109c8cf-bf34-4dca-a445-3f8181d4fd69}</t>
  </si>
  <si>
    <t>{6e2898bc-2474-48de-a132-11f74012e37a}</t>
  </si>
  <si>
    <t>18052020_2.4_K</t>
  </si>
  <si>
    <t>Podkrovní byty 375/38 - Kanalizace</t>
  </si>
  <si>
    <t>{5183cdde-42fb-42a4-92cd-7f87cfd90071}</t>
  </si>
  <si>
    <t>18052020_2.4_V</t>
  </si>
  <si>
    <t>Podkrovní byty 375/38 - Vodovod</t>
  </si>
  <si>
    <t>{80b417e6-d086-4ff4-ad67-523c87440738}</t>
  </si>
  <si>
    <t>{7899dda8-7df4-421f-a76b-3049ba0fcaeb}</t>
  </si>
  <si>
    <t>{2c84874b-bf03-416b-8729-6f729b6d699f}</t>
  </si>
  <si>
    <t>D3_376</t>
  </si>
  <si>
    <t>Táborská 376/40</t>
  </si>
  <si>
    <t>{7bd57da5-23f5-4706-ac4f-08722fbf98fe}</t>
  </si>
  <si>
    <t>{6b65739d-fe7e-484b-b8b8-26c5bad5e013}</t>
  </si>
  <si>
    <t>{bedebaa3-7a32-47a6-aa65-e633704b49eb}</t>
  </si>
  <si>
    <t>{4d304505-8368-4b3b-80b6-4852fc6be1de}</t>
  </si>
  <si>
    <t>{343136d0-4136-477b-bb72-0475302c0a61}</t>
  </si>
  <si>
    <t>18052020_3.4_K</t>
  </si>
  <si>
    <t>Podkrovní byty 376/40 - Kanalizace</t>
  </si>
  <si>
    <t>{2c2b7748-3d27-4583-be25-da08f7ac0b22}</t>
  </si>
  <si>
    <t>18052020_3.4_V</t>
  </si>
  <si>
    <t>Podkrovní byty 376/40 - Vodovod</t>
  </si>
  <si>
    <t>{e8b8ca03-8c57-4157-8d1a-8eab59d6b1c3}</t>
  </si>
  <si>
    <t>{44320726-90fb-4316-8179-893214b24d0c}</t>
  </si>
  <si>
    <t>{14ff1892-8910-48ea-9ae1-6d80a852e6e3}</t>
  </si>
  <si>
    <t>D4_377</t>
  </si>
  <si>
    <t>Táborská 377/42</t>
  </si>
  <si>
    <t>{ee881482-f203-4d8c-b748-510766916f30}</t>
  </si>
  <si>
    <t>{b06ed500-036a-457c-b741-fc0f5d14dfdc}</t>
  </si>
  <si>
    <t>{1be9461d-557b-4b94-b314-fa2b6ef4220f}</t>
  </si>
  <si>
    <t>{b0bfb422-d7bc-4220-9acb-353640622a03}</t>
  </si>
  <si>
    <t>{bb397e22-1461-4f2b-8562-0049749e5436}</t>
  </si>
  <si>
    <t>18052020_4.4_K</t>
  </si>
  <si>
    <t>Podkrovní byty 377/42 - Kanalizace</t>
  </si>
  <si>
    <t>{ddd08749-7cec-4a46-8a45-d33f7a20f21d}</t>
  </si>
  <si>
    <t>18052020_4.4_V</t>
  </si>
  <si>
    <t>Podkrovní byty 377/42 - Vodovod</t>
  </si>
  <si>
    <t>{d68cc9fa-5a16-40ff-81c4-7cd4760e3b7b}</t>
  </si>
  <si>
    <t>{02ffc6b8-a632-4373-be9f-baa565969503}</t>
  </si>
  <si>
    <t>{931a35a3-dfbb-485e-8140-9c1a1a3a4b61}</t>
  </si>
  <si>
    <t>D5_378</t>
  </si>
  <si>
    <t>Táborská 378/44</t>
  </si>
  <si>
    <t>{a6478a56-4bad-4464-8773-7b523c9bb17e}</t>
  </si>
  <si>
    <t>{3ba59010-8ac5-4ad6-a544-25eea65d3c31}</t>
  </si>
  <si>
    <t>{ad584916-8ba3-402c-b395-7d359cdbd14a}</t>
  </si>
  <si>
    <t>{6573900a-66a9-40f7-9f04-b91a8e55d213}</t>
  </si>
  <si>
    <t>{08eadfff-8774-4e1d-8b32-208fe610d927}</t>
  </si>
  <si>
    <t>18052020_5.4_K</t>
  </si>
  <si>
    <t>Podkrovní byty 378/44 - Kanalizace</t>
  </si>
  <si>
    <t>{12e6b74c-ea52-46ff-ac43-4d265d715221}</t>
  </si>
  <si>
    <t>18052020_5.4_V</t>
  </si>
  <si>
    <t>Podkrovní byty 378/44 - Vodovod</t>
  </si>
  <si>
    <t>{a50026ac-2b1f-4df4-a879-6273872a27c8}</t>
  </si>
  <si>
    <t>{b072a860-b083-469b-a89a-7833cd988198}</t>
  </si>
  <si>
    <t>{5f1d0dfc-2769-4df0-8815-52b797c4c05f}</t>
  </si>
  <si>
    <t>KRYCÍ LIST SOUPISU PRACÍ</t>
  </si>
  <si>
    <t>Objekt:</t>
  </si>
  <si>
    <t>D1_372 - Táborská 372/36</t>
  </si>
  <si>
    <t>Soupis:</t>
  </si>
  <si>
    <t>D.1.1 - Architektonicko-stavební řešení</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</si>
  <si>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</si>
  <si>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</si>
  <si>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</si>
  <si>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</si>
  <si>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</si>
  <si>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</si>
  <si>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</si>
  <si>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</si>
  <si>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</si>
  <si>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</si>
  <si>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</si>
  <si>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</si>
  <si>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761 - Konstrukce prosvětlovací</t>
  </si>
  <si>
    <t xml:space="preserve">    762 - Konstrukce tesařské</t>
  </si>
  <si>
    <t xml:space="preserve">    763 - Konstrukce suché výstavby</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</si>
  <si>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</si>
  <si>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</si>
  <si>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</si>
  <si>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</si>
  <si>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</si>
  <si>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</si>
  <si>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</si>
  <si>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</si>
  <si>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</si>
  <si>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</si>
  <si>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</si>
  <si>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</si>
  <si>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</si>
  <si>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</si>
  <si>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</si>
  <si>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</si>
  <si>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</si>
  <si>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</si>
  <si>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</si>
  <si>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</si>
  <si>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</si>
  <si>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</si>
  <si>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</si>
  <si>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</si>
  <si>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</si>
  <si>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</si>
  <si>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612321111</t>
  </si>
  <si>
    <t>Vápenocementová omítka hrubá jednovrstvá zatřená vnitřních stěn nanášená ručně</t>
  </si>
  <si>
    <t>m2</t>
  </si>
  <si>
    <t>CS ÚRS 2020 01</t>
  </si>
  <si>
    <t>4</t>
  </si>
  <si>
    <t>-445011927</t>
  </si>
  <si>
    <t>PP</t>
  </si>
  <si>
    <t>Omítka vápenocementová vnitřních ploch  nanášená ručně jednovrstvá, tloušťky do 10 mm hrubá zatřená svislých konstrukcí stěn</t>
  </si>
  <si>
    <t>VV</t>
  </si>
  <si>
    <t>viz půdorysy a řezy NS - na stávající stěny pod obklad</t>
  </si>
  <si>
    <t>"byt č. 5.04" (1,77+0,70)*2,00</t>
  </si>
  <si>
    <t>"byt č. 5.05" (0,315+0,20)*2,00</t>
  </si>
  <si>
    <t>Součet</t>
  </si>
  <si>
    <t>612321141</t>
  </si>
  <si>
    <t>Vápenocementová omítka štuková dvouvrstvá vnitřních stěn nanášená ručně</t>
  </si>
  <si>
    <t>-316222404</t>
  </si>
  <si>
    <t>Omítka vápenocementová vnitřních ploch  nanášená ručně dvouvrstvá, tloušťky jádrové omítky do 10 mm a tloušťky štuku do 3 mm štuková svislých konstrukcí stěn</t>
  </si>
  <si>
    <t>P</t>
  </si>
  <si>
    <t>Poznámka k položce:_x000D_
včetně omítníků a lišt</t>
  </si>
  <si>
    <t xml:space="preserve">viz výkaz omítek, půdorysy a řezy NS </t>
  </si>
  <si>
    <t>"byt č. 5.04" 84,18</t>
  </si>
  <si>
    <t>"byt č. 5.05" 42,84</t>
  </si>
  <si>
    <t>612325302</t>
  </si>
  <si>
    <t>Vápenocementová štuková omítka ostění nebo nadpraží</t>
  </si>
  <si>
    <t>976668330</t>
  </si>
  <si>
    <t>Vápenocementová omítka ostění nebo nadpraží štuková</t>
  </si>
  <si>
    <t>"byt č. 5.04" 4,31</t>
  </si>
  <si>
    <t>619991001</t>
  </si>
  <si>
    <t>Zakrytí podlah fólií přilepenou lepící páskou</t>
  </si>
  <si>
    <t>-995192194</t>
  </si>
  <si>
    <t>Zakrytí vnitřních ploch před znečištěním  včetně pozdějšího odkrytí podlah fólií přilepenou lepící páskou</t>
  </si>
  <si>
    <t>"plocha bytů" 3,87+4,90+41,17+14,60+2,71+5,06+38,50+19,84</t>
  </si>
  <si>
    <t>5</t>
  </si>
  <si>
    <t>622225124</t>
  </si>
  <si>
    <t>Oprava kontaktního zateplení stěn z desek z minerální vlny tloušťky do 120 mm plochy do 1,0m2</t>
  </si>
  <si>
    <t>kus</t>
  </si>
  <si>
    <t>708391883</t>
  </si>
  <si>
    <t>Oprava kontaktního zateplení z desek z minerální vlny jednotlivých malých ploch  tloušťky přes 80 do 120 mm stěn, plochy jednotlivě přes 0,5 do 1,0 m2</t>
  </si>
  <si>
    <t>622525201</t>
  </si>
  <si>
    <t>Oprava tenkovrstvé omítky stěn v rozsahu do 10%</t>
  </si>
  <si>
    <t>1280807994</t>
  </si>
  <si>
    <t>Oprava tenkovrstvé omítky vnějších ploch  silikátové, akrylátové, silikonové nebo silikonsilikátové stěn, v rozsahu opravované plochy do 10%</t>
  </si>
  <si>
    <t>7</t>
  </si>
  <si>
    <t>632481215</t>
  </si>
  <si>
    <t>Separační vrstva z geotextilie</t>
  </si>
  <si>
    <t>947655062</t>
  </si>
  <si>
    <t>Separační vrstva k oddělení podlahových vrstev  z geotextilie</t>
  </si>
  <si>
    <t>viz půdorysy a řezy NS</t>
  </si>
  <si>
    <t>"byt č. 5.04" 3,87+4,90+41,17+14,60</t>
  </si>
  <si>
    <t>"byt č. 5.05" 2,71+5,06+38,50+19,84</t>
  </si>
  <si>
    <t>9</t>
  </si>
  <si>
    <t>Ostatní konstrukce a práce, bourání</t>
  </si>
  <si>
    <t>8</t>
  </si>
  <si>
    <t>949101111</t>
  </si>
  <si>
    <t>Lešení pomocné pro objekty pozemních staveb s lešeňovou podlahou v do 1,9 m zatížení do 150 kg/m2</t>
  </si>
  <si>
    <t>2069382112</t>
  </si>
  <si>
    <t>Lešení pomocné pracovní pro objekty pozemních staveb  pro zatížení do 150 kg/m2, o výšce lešeňové podlahy do 1,9 m</t>
  </si>
  <si>
    <t>952901111</t>
  </si>
  <si>
    <t>Vyčištění budov bytové a občanské výstavby při výšce podlaží do 4 m</t>
  </si>
  <si>
    <t>1125735285</t>
  </si>
  <si>
    <t>Vyčištění budov nebo objektů před předáním do užívání  budov bytové nebo občanské výstavby, světlé výšky podlaží do 4 m</t>
  </si>
  <si>
    <t>"plocha bytů" 12,50+3,35+2,40+3,87+4,90+41,17+14,60+2,71+5,06+38,50+19,84</t>
  </si>
  <si>
    <t>10</t>
  </si>
  <si>
    <t>978013191</t>
  </si>
  <si>
    <t>Otlučení (osekání) vnitřní vápenné nebo vápenocementové omítky stěn v rozsahu do 100 %</t>
  </si>
  <si>
    <t>-1902713432</t>
  </si>
  <si>
    <t>Otlučení vápenných nebo vápenocementových omítek vnitřních ploch stěn s vyškrabáním spar, s očištěním zdiva, v rozsahu přes 50 do 100 %</t>
  </si>
  <si>
    <t>"byt č. 5.04" 48,95</t>
  </si>
  <si>
    <t>"byt č. 5.05" 62,76</t>
  </si>
  <si>
    <t>11</t>
  </si>
  <si>
    <t>985131310.1</t>
  </si>
  <si>
    <t>Ruční dočištění ploch stěn - po otlučení omítek před provedením nových</t>
  </si>
  <si>
    <t>2131182845</t>
  </si>
  <si>
    <t>Očištění ploch stěn, rubu kleneb a podlah ruční dočištění ocelovými kartáči</t>
  </si>
  <si>
    <t>12</t>
  </si>
  <si>
    <t>999000001</t>
  </si>
  <si>
    <t xml:space="preserve">Nutné zednické a bourací práce jako stavební přípomoc </t>
  </si>
  <si>
    <t>kpl</t>
  </si>
  <si>
    <t>1696445595</t>
  </si>
  <si>
    <t>Poznámka k položce:_x000D_
- obsahují drobné bourací, zednické a začišťovací práce vč. uchycení rozvodů, provedení kompletních prostupů včetně materiálu, těsnění prostupů, drážkování, zapravení drážek (dle technologického předpisu výrobce zdiva), drobný upevňovací materiál, kotvící technika, drobných dozdívky dle detailů PD, drobný materiál apod. případně veškeré ostatní pomocné práce</t>
  </si>
  <si>
    <t>13</t>
  </si>
  <si>
    <t>I03</t>
  </si>
  <si>
    <t>D+M - skříň šatní 1000x600x2350 mm</t>
  </si>
  <si>
    <t>-1409400643</t>
  </si>
  <si>
    <t>14</t>
  </si>
  <si>
    <t>I04</t>
  </si>
  <si>
    <t xml:space="preserve">D+M - zrcadlo 600x800 mm </t>
  </si>
  <si>
    <t>549912815</t>
  </si>
  <si>
    <t>I05</t>
  </si>
  <si>
    <t xml:space="preserve">D+M - držák na toaletní papír </t>
  </si>
  <si>
    <t>-1912167125</t>
  </si>
  <si>
    <t>997</t>
  </si>
  <si>
    <t>Přesun sutě</t>
  </si>
  <si>
    <t>16</t>
  </si>
  <si>
    <t>997013216</t>
  </si>
  <si>
    <t>Vnitrostaveništní doprava suti a vybouraných hmot pro budovy v do 21 m ručně</t>
  </si>
  <si>
    <t>t</t>
  </si>
  <si>
    <t>-1201750662</t>
  </si>
  <si>
    <t>Vnitrostaveništní doprava suti a vybouraných hmot  vodorovně do 50 m svisle ručně pro budovy a haly výšky přes 18 do 21 m</t>
  </si>
  <si>
    <t>17</t>
  </si>
  <si>
    <t>997013510.1</t>
  </si>
  <si>
    <t>Odvoz suti a vybouraných hmot z meziskládky na smluvně zajištěnou skládku zhotovitele s naložením a se složením</t>
  </si>
  <si>
    <t>-1901771230</t>
  </si>
  <si>
    <t>18</t>
  </si>
  <si>
    <t>997013631</t>
  </si>
  <si>
    <t>Poplatek za uložení na skládce (skládkovné) stavebního odpadu směsného kód odpadu 17 09 04</t>
  </si>
  <si>
    <t>118996817</t>
  </si>
  <si>
    <t>Poplatek za uložení stavebního odpadu na skládce (skládkovné) směsného stavebního a demoličního zatříděného do Katalogu odpadů pod kódem 17 09 04</t>
  </si>
  <si>
    <t>998</t>
  </si>
  <si>
    <t>Přesun hmot</t>
  </si>
  <si>
    <t>19</t>
  </si>
  <si>
    <t>998018003</t>
  </si>
  <si>
    <t>Přesun hmot ruční pro budovy v do 24 m</t>
  </si>
  <si>
    <t>1455742252</t>
  </si>
  <si>
    <t>Přesun hmot pro budovy občanské výstavby, bydlení, výrobu a služby  ruční - bez užití mechanizace vodorovná dopravní vzdálenost do 100 m pro budovy s jakoukoliv nosnou konstrukcí výšky přes 12 do 24 m</t>
  </si>
  <si>
    <t>PSV</t>
  </si>
  <si>
    <t>Práce a dodávky PSV</t>
  </si>
  <si>
    <t>713</t>
  </si>
  <si>
    <t>Izolace tepelné</t>
  </si>
  <si>
    <t>20</t>
  </si>
  <si>
    <t>713120813</t>
  </si>
  <si>
    <t>Odstranění tepelné izolace podlah volně kladené z vláknitých materiálů suchých tl přes 100 mm</t>
  </si>
  <si>
    <t>275566647</t>
  </si>
  <si>
    <t>Odstranění tepelné izolace podlah z rohoží, pásů, dílců, desek, bloků podlah volně kladených nebo mezi trámy z vláknitých materiálů suchých, tloušťka izolace přes 100 mm</t>
  </si>
  <si>
    <t>viz půdorysy a řezy SS</t>
  </si>
  <si>
    <t>"příprava pro byt č. 10" 66,75</t>
  </si>
  <si>
    <t>"příprava pro byt č. 11" 69,76</t>
  </si>
  <si>
    <t>713121211</t>
  </si>
  <si>
    <t>Montáž izolace tepelné podlah volně kladenými okrajovými pásky</t>
  </si>
  <si>
    <t>m</t>
  </si>
  <si>
    <t>-127750899</t>
  </si>
  <si>
    <t>Montáž tepelné izolace podlah okrajovými pásky kladenými volně</t>
  </si>
  <si>
    <t>"byt č. 5.04" 8,04+9,62+29,52+16,10</t>
  </si>
  <si>
    <t>"byt č. 5.05" 6,60+9,95+32,80+18,10</t>
  </si>
  <si>
    <t>22</t>
  </si>
  <si>
    <t>M</t>
  </si>
  <si>
    <t>631520004</t>
  </si>
  <si>
    <t>pásek izolační podlahový v. 100mm</t>
  </si>
  <si>
    <t>32</t>
  </si>
  <si>
    <t>617162549</t>
  </si>
  <si>
    <t>23</t>
  </si>
  <si>
    <t>713130813</t>
  </si>
  <si>
    <t>Odstranění tepelné izolace stěn volně kladené z vláknitých materiálů tl přes 100 mm</t>
  </si>
  <si>
    <t>-2051551117</t>
  </si>
  <si>
    <t>Odstranění tepelné izolace stěn a příček z rohoží, pásů, dílců, desek, bloků volně kladených z vláknitých materiálů, tloušťka izolace přes 100 mm</t>
  </si>
  <si>
    <t>"příprava pro byt č. 10" 2,29*2,50</t>
  </si>
  <si>
    <t>"příprava pro byt č. 11" 2,775*2,50</t>
  </si>
  <si>
    <t>24</t>
  </si>
  <si>
    <t>713151111</t>
  </si>
  <si>
    <t>Montáž izolace tepelné střech šikmých kladené volně mezi krokve rohoží, pásů, desek</t>
  </si>
  <si>
    <t>-909929444</t>
  </si>
  <si>
    <t>Montáž tepelné izolace střech šikmých rohožemi, pásy, deskami (izolační materiál ve specifikaci) kladenými volně mezi krokve</t>
  </si>
  <si>
    <t>"viz půdorysy a řezy"</t>
  </si>
  <si>
    <t>"skladba A1" (3,977+0,65)*14,70</t>
  </si>
  <si>
    <t>25</t>
  </si>
  <si>
    <t>63166769.1</t>
  </si>
  <si>
    <t>pás tepelně izolační mezi krokve λ=0,033 tl 160mm</t>
  </si>
  <si>
    <t>-429956635</t>
  </si>
  <si>
    <t>68,017*1,02 'Přepočtené koeficientem množství</t>
  </si>
  <si>
    <t>26</t>
  </si>
  <si>
    <t>998713203</t>
  </si>
  <si>
    <t>Přesun hmot procentní pro izolace tepelné v objektech v do 24 m</t>
  </si>
  <si>
    <t>%</t>
  </si>
  <si>
    <t>-1681004219</t>
  </si>
  <si>
    <t>Přesun hmot pro izolace tepelné stanovený procentní sazbou (%) z ceny vodorovná dopravní vzdálenost do 50 m v objektech výšky přes 12 do 24 m</t>
  </si>
  <si>
    <t>761</t>
  </si>
  <si>
    <t>Konstrukce prosvětlovací</t>
  </si>
  <si>
    <t>27</t>
  </si>
  <si>
    <t>761-V01</t>
  </si>
  <si>
    <t>D+M - světlovod s pevným tubusem, pro šikmé střechy s profilovanou střešní krytinou, tubus Ø 350 mm, osazovací rám 470x470 mm, izolace kolem tubusu - kompletní provedení včetně dodávky dle tabulky prvků ozn. V01 a všech systémových doplňků</t>
  </si>
  <si>
    <t>-283336798</t>
  </si>
  <si>
    <t>TYP: světlovod s pevným tubusem, pro šikmé střechy s profilovanou střešní krytinou
horní čtvercový rám s tvrzeným samočistícím sklem tl. 4 mm, dolní plastový rám
akrylátový
ROZMĚRY: tubus Ø 350 mm
osazovací rám 470x470 mm</t>
  </si>
  <si>
    <t>28</t>
  </si>
  <si>
    <t>998761203</t>
  </si>
  <si>
    <t>Přesun hmot procentní pro konstrukce sklobetonové v objektech v do 24 m</t>
  </si>
  <si>
    <t>842537679</t>
  </si>
  <si>
    <t>Přesun hmot pro konstrukce sklobetonové  stanovený procentní sazbou (%) z ceny vodorovná dopravní vzdálenost do 50 m v objektech výšky přes 12 do 24 m</t>
  </si>
  <si>
    <t>762</t>
  </si>
  <si>
    <t>Konstrukce tesařské</t>
  </si>
  <si>
    <t>29</t>
  </si>
  <si>
    <t>762111811</t>
  </si>
  <si>
    <t>Demontáž stěn a příček z hraněného řeziva</t>
  </si>
  <si>
    <t>2117885366</t>
  </si>
  <si>
    <t>Demontáž stěn a příček  z hranolků, fošen nebo latí</t>
  </si>
  <si>
    <t>30</t>
  </si>
  <si>
    <t>762342810.1</t>
  </si>
  <si>
    <t xml:space="preserve">Demontáž laťování střech z latí </t>
  </si>
  <si>
    <t>-1912123675</t>
  </si>
  <si>
    <t>"viz půdorysy a řezy - střecha - střešní okna" 0,90*1,30*6</t>
  </si>
  <si>
    <t>31</t>
  </si>
  <si>
    <t>762430812.1</t>
  </si>
  <si>
    <t>Demontáž obložení stěn z desek cementotřískových na sraz šroubovaných</t>
  </si>
  <si>
    <t>-1968702624</t>
  </si>
  <si>
    <t>762431815.1</t>
  </si>
  <si>
    <t>Demontáž obložení stěn z desek dřevoštěpkových na sraz přibíjených</t>
  </si>
  <si>
    <t>-1586409373</t>
  </si>
  <si>
    <t>33</t>
  </si>
  <si>
    <t>762511867.1</t>
  </si>
  <si>
    <t xml:space="preserve">Demontáž kce podkladové z desek dřevoštěpkových </t>
  </si>
  <si>
    <t>320877166</t>
  </si>
  <si>
    <t>"příprava pro byt č. 10" 5,255*0,60+0,88*0,60+5,03*0,60+0,35*0,60</t>
  </si>
  <si>
    <t>"příprava pro byt č. 11" 3,555*0,90+0,58*0,60</t>
  </si>
  <si>
    <t>34</t>
  </si>
  <si>
    <t>762512811</t>
  </si>
  <si>
    <t>Demontáž kce podkladového roštu</t>
  </si>
  <si>
    <t>-2003614765</t>
  </si>
  <si>
    <t>Demontáž podlahové konstrukce podkladové  roštu podkladového</t>
  </si>
  <si>
    <t>35</t>
  </si>
  <si>
    <t>762900001</t>
  </si>
  <si>
    <t>D+M - doplnění a úprava tesařských konstrukcí po jejich vybourání a demontáži dle potřeby po zabudování nových prvků</t>
  </si>
  <si>
    <t>-2105668637</t>
  </si>
  <si>
    <t>36</t>
  </si>
  <si>
    <t>998762203</t>
  </si>
  <si>
    <t>Přesun hmot procentní pro kce tesařské v objektech v do 24 m</t>
  </si>
  <si>
    <t>1467774274</t>
  </si>
  <si>
    <t>Přesun hmot pro konstrukce tesařské  stanovený procentní sazbou (%) z ceny vodorovná dopravní vzdálenost do 50 m v objektech výšky přes 12 do 24 m</t>
  </si>
  <si>
    <t>763</t>
  </si>
  <si>
    <t>Konstrukce suché výstavby</t>
  </si>
  <si>
    <t>37</t>
  </si>
  <si>
    <t>763111314</t>
  </si>
  <si>
    <t>SDK příčka tl 100 mm profil CW+UW 75 desky 1xA 12,5 s izolací EI 30</t>
  </si>
  <si>
    <t>1068566838</t>
  </si>
  <si>
    <t>Příčka ze sádrokartonových desek  s nosnou konstrukcí z jednoduchých ocelových profilů UW, CW jednoduše opláštěná deskou standardní A tl. 12,5 mm, příčka tl. 100 mm, profil 75, s izolací, EI 30, Rw do 45 dB</t>
  </si>
  <si>
    <t>"byt č. 5.04" (1,60+1,05)*3,75-(0,80*2,02+0,90*2,02)</t>
  </si>
  <si>
    <t>"byt č. 5.05" 3,47*(1,50+3,75)/2+(1,78+1,75)*3,75-0,90*2,02*2</t>
  </si>
  <si>
    <t>38</t>
  </si>
  <si>
    <t>763111333</t>
  </si>
  <si>
    <t>SDK příčka tl 100 mm profil CW+UW 75 desky 1xH2 12,5 s izolací EI 30</t>
  </si>
  <si>
    <t>-1492837115</t>
  </si>
  <si>
    <t>Příčka ze sádrokartonových desek  s nosnou konstrukcí z jednoduchých ocelových profilů UW, CW jednoduše opláštěná deskou impregnovanou H2 tl. 12,5 mm, příčka tl. 100 mm, profil 75, s izolací, EI 30, Rw do 45 dB</t>
  </si>
  <si>
    <t>"byt č. 5.04" (0,53+1,125+2,405)*3,75-0,80*2,02</t>
  </si>
  <si>
    <t>"byt č. 5.05" (1,60+3,675+1,00)*3,75-0,80*2,02</t>
  </si>
  <si>
    <t>39</t>
  </si>
  <si>
    <t>763111337.1</t>
  </si>
  <si>
    <t xml:space="preserve">SDK příčka tl 150 mm profil CW+UW desky 1xH2 12,5 s izolací </t>
  </si>
  <si>
    <t>-871606358</t>
  </si>
  <si>
    <t>"byt č. 5.04" 1,595*3,75</t>
  </si>
  <si>
    <t xml:space="preserve">"byt č. 5.05" </t>
  </si>
  <si>
    <t>40</t>
  </si>
  <si>
    <t>763111717</t>
  </si>
  <si>
    <t>SDK příčka základní penetrační nátěr (oboustranně)</t>
  </si>
  <si>
    <t>1420866374</t>
  </si>
  <si>
    <t>Příčka ze sádrokartonových desek  ostatní konstrukce a práce na příčkách ze sádrokartonových desek základní penetrační nátěr (oboustranný)</t>
  </si>
  <si>
    <t>příčky</t>
  </si>
  <si>
    <t>"byt č. 5.04" (1,60+1,05)*3,75*2</t>
  </si>
  <si>
    <t>"byt č. 5.05" (3,47*(1,50+3,75)/2+(1,78+1,75)*3,75)*2</t>
  </si>
  <si>
    <t>"byt č. 5.04" (0,53+1,125+2,405)*3,75*2</t>
  </si>
  <si>
    <t>"byt č. 5.05" (1,60+3,675+1,00)*3,75*2</t>
  </si>
  <si>
    <t>"byt č. 5.04" 1,595*3,75*2</t>
  </si>
  <si>
    <t>41</t>
  </si>
  <si>
    <t>763111772</t>
  </si>
  <si>
    <t>Příplatek k SDK příčce za rovinnost kvality Q4</t>
  </si>
  <si>
    <t>-1879499549</t>
  </si>
  <si>
    <t>Příčka ze sádrokartonových desek  Příplatek k cenám za rovinnost celoplošné tmelení kvality Q4</t>
  </si>
  <si>
    <t>42</t>
  </si>
  <si>
    <t>763121411.1</t>
  </si>
  <si>
    <t>SDK stěna předsazená tl 62,5 mm profil CW+UW 50 deska 1xA 12,5 s izolací</t>
  </si>
  <si>
    <t>-1833353746</t>
  </si>
  <si>
    <t>"byt č. 5.04" 4,75*1,50</t>
  </si>
  <si>
    <t>"byt č. 5.05" (4,245+0,10+5,40)*1,50</t>
  </si>
  <si>
    <t>43</t>
  </si>
  <si>
    <t>763121415.1</t>
  </si>
  <si>
    <t>SDK stěna předsazená tl 150 mm profil CW+UW 100 deska 1xA 12,5 s izolací</t>
  </si>
  <si>
    <t>1763645340</t>
  </si>
  <si>
    <t>"byt č. 5.04" (0,96+1,85+0,75)*3,75</t>
  </si>
  <si>
    <t>"byt č. 5.05" (1,02+0,15+1,85+0,75)*3,75</t>
  </si>
  <si>
    <t>44</t>
  </si>
  <si>
    <t>763121423.1</t>
  </si>
  <si>
    <t xml:space="preserve">SDK stěna předsazená tl 150 mm profil CW+UW 100 deska 1xH2 12,5 s izolací </t>
  </si>
  <si>
    <t>-923221009</t>
  </si>
  <si>
    <t>"byt č. 5.04" (0,17+1,65)*3,75</t>
  </si>
  <si>
    <t>"byt č. 5.05" 2,15*3,75</t>
  </si>
  <si>
    <t>45</t>
  </si>
  <si>
    <t>763121432.1</t>
  </si>
  <si>
    <t>SDK stěna předsazená tl 100 mm profil CW+UW 75 deska 1xH2 12,5 s izolací</t>
  </si>
  <si>
    <t>331672490</t>
  </si>
  <si>
    <t>"byt č. 5.05" (0,70+0,325)*3,75</t>
  </si>
  <si>
    <t>46</t>
  </si>
  <si>
    <t>763121714</t>
  </si>
  <si>
    <t>SDK stěna předsazená základní penetrační nátěr</t>
  </si>
  <si>
    <t>-1804667213</t>
  </si>
  <si>
    <t>Stěna předsazená ze sádrokartonových desek ostatní konstrukce a práce na předsazených stěnách ze sádrokartonových desek základní penetrační nátěr</t>
  </si>
  <si>
    <t>předstěny</t>
  </si>
  <si>
    <t>21,743+27,488+14,888+3,844+2,438+10,381+9,184</t>
  </si>
  <si>
    <t>obklady dřevěných konstrukcí</t>
  </si>
  <si>
    <t>46,673</t>
  </si>
  <si>
    <t>viz výkaz SDK obkladů - kapotáž VZT</t>
  </si>
  <si>
    <t>"byt č. 5.05" 11,88</t>
  </si>
  <si>
    <t>47</t>
  </si>
  <si>
    <t>763121762</t>
  </si>
  <si>
    <t>Příplatek k SDK stěně předsazené za rovinnost kvality Q4</t>
  </si>
  <si>
    <t>1732506286</t>
  </si>
  <si>
    <t>Stěna předsazená ze sádrokartonových desek Příplatek k cenám za rovinnost kvality celoplošné tmelení kvality Q4</t>
  </si>
  <si>
    <t>48</t>
  </si>
  <si>
    <t>763122404.2</t>
  </si>
  <si>
    <t>SDK stěna šachtová tl 62,5 mm profil CW+UW 50 desky 1xDFH2 12.5 s izolací</t>
  </si>
  <si>
    <t>-1620846278</t>
  </si>
  <si>
    <t>"byt č. 5.05" (0,325+0,325)*3,75</t>
  </si>
  <si>
    <t>49</t>
  </si>
  <si>
    <t>763122404.1</t>
  </si>
  <si>
    <t xml:space="preserve">SDK stěna šachtová tl 62,5 mm profil CW+UW 50 desky 1xDF 12,5 s izolací </t>
  </si>
  <si>
    <t>-554176861</t>
  </si>
  <si>
    <t>"byt č. 5.04" 1,72*3,95</t>
  </si>
  <si>
    <t>"byt č. 5.05" 0,91*3,95</t>
  </si>
  <si>
    <t>50</t>
  </si>
  <si>
    <t>763122407.1</t>
  </si>
  <si>
    <t>SDK stěna šachtová tl 100 mm profil CW+UW desky 1xDF 15 s izolací EI 30</t>
  </si>
  <si>
    <t>-2076769347</t>
  </si>
  <si>
    <t>"byt č. 5.05" 2,325*3,95</t>
  </si>
  <si>
    <t>51</t>
  </si>
  <si>
    <t>763131714</t>
  </si>
  <si>
    <t>SDK podhled základní penetrační nátěr</t>
  </si>
  <si>
    <t>203022742</t>
  </si>
  <si>
    <t>Podhled ze sádrokartonových desek  ostatní práce a konstrukce na podhledech ze sádrokartonových desek základní penetrační nátěr</t>
  </si>
  <si>
    <t>"skladba A2" 4,067*14,70</t>
  </si>
  <si>
    <t>"skladba A3" (0,158+1,15)*(6,74+5,30)+3,15*4,543</t>
  </si>
  <si>
    <t>52</t>
  </si>
  <si>
    <t>763131751</t>
  </si>
  <si>
    <t>Montáž parotěsné zábrany do SDK podhledu</t>
  </si>
  <si>
    <t>-1676016665</t>
  </si>
  <si>
    <t>Podhled ze sádrokartonových desek  ostatní práce a konstrukce na podhledech ze sádrokartonových desek montáž parotěsné zábrany</t>
  </si>
  <si>
    <t>53</t>
  </si>
  <si>
    <t>28329233.01</t>
  </si>
  <si>
    <t xml:space="preserve">fólie pro parotěsnou vrstvu </t>
  </si>
  <si>
    <t>-1093718998</t>
  </si>
  <si>
    <t>157,861*1,1 'Přepočtené koeficientem množství</t>
  </si>
  <si>
    <t>54</t>
  </si>
  <si>
    <t>763131752</t>
  </si>
  <si>
    <t>Montáž jedné vrstvy tepelné izolace do SDK podhledu</t>
  </si>
  <si>
    <t>30265121</t>
  </si>
  <si>
    <t>Podhled ze sádrokartonových desek  ostatní práce a konstrukce na podhledech ze sádrokartonových desek montáž jedné vrstvy tepelné izolace</t>
  </si>
  <si>
    <t>55</t>
  </si>
  <si>
    <t>63152133</t>
  </si>
  <si>
    <t>pás tepelně izolační univerzální λ=0,035 tl 100mm</t>
  </si>
  <si>
    <t>-1784864914</t>
  </si>
  <si>
    <t>56</t>
  </si>
  <si>
    <t>-1841631412</t>
  </si>
  <si>
    <t>"skladba A2" 4,067*14,70*2</t>
  </si>
  <si>
    <t>57</t>
  </si>
  <si>
    <t>63152136</t>
  </si>
  <si>
    <t>pás tepelně izolační univerzální λ=0,035 tl 160mm</t>
  </si>
  <si>
    <t>803894224</t>
  </si>
  <si>
    <t>149,629*1,02 'Přepočtené koeficientem množství</t>
  </si>
  <si>
    <t>58</t>
  </si>
  <si>
    <t>1297811092</t>
  </si>
  <si>
    <t>59</t>
  </si>
  <si>
    <t>63152132</t>
  </si>
  <si>
    <t>pás tepelně izolační univerzální λ=0,035 tl 80mm</t>
  </si>
  <si>
    <t>1995836342</t>
  </si>
  <si>
    <t>30,059*1,02 'Přepočtené koeficientem množství</t>
  </si>
  <si>
    <t>60</t>
  </si>
  <si>
    <t>763131772</t>
  </si>
  <si>
    <t>Příplatek k SDK podhledu za rovinnost kvality Q4</t>
  </si>
  <si>
    <t>797646942</t>
  </si>
  <si>
    <t>Podhled ze sádrokartonových desek  Příplatek k cenám za rovinnost kvality celoplošné tmelení kvality Q4</t>
  </si>
  <si>
    <t>61</t>
  </si>
  <si>
    <t>763161520.1</t>
  </si>
  <si>
    <t>SDK podkroví deska 1xDF 15 REI 30 DP3 včetně ocelového roštu</t>
  </si>
  <si>
    <t>436262325</t>
  </si>
  <si>
    <t>62</t>
  </si>
  <si>
    <t>763161520.2</t>
  </si>
  <si>
    <t>SDK podkroví deska 1xDF 15 REI 30 DP3 včetně ocelového roštu - příplatek za použití desek do vlhkého prostředí</t>
  </si>
  <si>
    <t>-1611290291</t>
  </si>
  <si>
    <t xml:space="preserve">viz výkaz SDK obkladů, půdorysy a řezy NS </t>
  </si>
  <si>
    <t>"byt č. 5.04" 4,90</t>
  </si>
  <si>
    <t>"byt č. 5.05" 5,06</t>
  </si>
  <si>
    <t>63</t>
  </si>
  <si>
    <t>763164750.01</t>
  </si>
  <si>
    <t>SDK obklad kcí - protipožární obklad ze sádrokartonu - systémové řešení požární ochrany dřevěných konstrukcí</t>
  </si>
  <si>
    <t>-725106924</t>
  </si>
  <si>
    <t>"byt č. 5.04" 23,7872</t>
  </si>
  <si>
    <t>"byt č. 5.05" 22,886</t>
  </si>
  <si>
    <t>64</t>
  </si>
  <si>
    <t>763164750.02</t>
  </si>
  <si>
    <t>SDK obklad kcí - protipožární obklad ze sádrokartonu - systémové řešení požární ochrany dřevěných konstrukcí - příplatek za použití desek do vlhkého prostředí</t>
  </si>
  <si>
    <t>-715682609</t>
  </si>
  <si>
    <t>"byt č. 5.04" 1,641+2,3604</t>
  </si>
  <si>
    <t>"byt č. 5.05" 4,0015+2,856</t>
  </si>
  <si>
    <t>65</t>
  </si>
  <si>
    <t>763164765.1</t>
  </si>
  <si>
    <t>SDK obklad kcí - potrubí VZT - desky tl. 12,5mm včetně nosné konstrukce</t>
  </si>
  <si>
    <t>-625206920</t>
  </si>
  <si>
    <t>Obklad konstrukcí sádrokartonovými deskami včetně ochranných úhelníků uzavřeného tvaru rozvinuté šíře přes 1,6 m, opláštěný deskou protipožární impregnovanou DFH2, tl. 12,5 mm</t>
  </si>
  <si>
    <t>66</t>
  </si>
  <si>
    <t>763172312-1</t>
  </si>
  <si>
    <t>Montáž revizních dvířek SDK kcí vel. 250x250 mm</t>
  </si>
  <si>
    <t>-127503798</t>
  </si>
  <si>
    <t>Instalační technika pro konstrukce ze sádrokartonových desek  montáž revizních dvířek velikost 250 x 250 mm</t>
  </si>
  <si>
    <t>67</t>
  </si>
  <si>
    <t>59030711-1</t>
  </si>
  <si>
    <t>dvířka revizní s automatickým zámkem 250x250mm včetně rámečku</t>
  </si>
  <si>
    <t>-609426156</t>
  </si>
  <si>
    <t>68</t>
  </si>
  <si>
    <t>763181411</t>
  </si>
  <si>
    <t>Ztužující výplň otvoru pro dveře pro příčky do 2,75 m</t>
  </si>
  <si>
    <t>1799086292</t>
  </si>
  <si>
    <t>Výplně otvorů konstrukcí ze sádrokartonových desek  ztužující výplň otvoru pro dveře s CW a UW profilem, výšky příčky do 2,75 m nebo zátěže dveřního křídla do 25 kg</t>
  </si>
  <si>
    <t>"byt č. 5.04" 2</t>
  </si>
  <si>
    <t>"byt č. 5.05" 3</t>
  </si>
  <si>
    <t>69</t>
  </si>
  <si>
    <t>763182411</t>
  </si>
  <si>
    <t>SDK opláštění obvodu střešního okna hloubky do 0,5 m</t>
  </si>
  <si>
    <t>16412007</t>
  </si>
  <si>
    <t>Výplně otvorů konstrukcí ze sádrokartonových desek  opláštění obvodu (špalety) střešního okna z desek včetně Al rohu hloubky do 0,5 m</t>
  </si>
  <si>
    <t>"viz půdorysy a řezy NS" (0,88+1,09)*2*6</t>
  </si>
  <si>
    <t>70</t>
  </si>
  <si>
    <t>763153410.1</t>
  </si>
  <si>
    <t>SDK podlaha z desek tl 2x12,5 mm (lepené na PUR lepidlo)</t>
  </si>
  <si>
    <t>-2048629706</t>
  </si>
  <si>
    <t>71</t>
  </si>
  <si>
    <t>763251100.1</t>
  </si>
  <si>
    <t>Sádrovláknitá podlaha z desek s deskou dřevovláknitou 2x19mm a roznášecí systémovou deskou tl. 12,5 mm včetně podsypu tl. 60mm</t>
  </si>
  <si>
    <t>-708388858</t>
  </si>
  <si>
    <t>72</t>
  </si>
  <si>
    <t>998763202</t>
  </si>
  <si>
    <t>Přesun hmot procentní pro dřevostavby v objektech v do 24 m</t>
  </si>
  <si>
    <t>-306981801</t>
  </si>
  <si>
    <t>Přesun hmot pro dřevostavby  stanovený procentní sazbou (%) z ceny vodorovná dopravní vzdálenost do 50 m v objektech výšky přes 12 do 24 m</t>
  </si>
  <si>
    <t>765</t>
  </si>
  <si>
    <t>Krytina skládaná</t>
  </si>
  <si>
    <t>73</t>
  </si>
  <si>
    <t>765111800.1</t>
  </si>
  <si>
    <t>Demontáž krytiny keramické drážkové sklonu do 30° do suti</t>
  </si>
  <si>
    <t>-658797206</t>
  </si>
  <si>
    <t>74</t>
  </si>
  <si>
    <t>765111811</t>
  </si>
  <si>
    <t>Příplatek k demontáži krytiny keramické drážkové do suti za sklon přes 30°</t>
  </si>
  <si>
    <t>1258953732</t>
  </si>
  <si>
    <t>Demontáž krytiny keramické  Příplatek k cenám za sklon přes 30° do suti</t>
  </si>
  <si>
    <t>75</t>
  </si>
  <si>
    <t>765115011.1</t>
  </si>
  <si>
    <t>Montáž keramické speciální tašky (větrací, protisněhové,prostupové) drážkové - výměna - tašky pro zajištění odvětrání prostoru mezi kontralatěmi</t>
  </si>
  <si>
    <t>1509927694</t>
  </si>
  <si>
    <t>"viz půdorysy a řezy - střecha" 11</t>
  </si>
  <si>
    <t>76</t>
  </si>
  <si>
    <t>59660401.1</t>
  </si>
  <si>
    <t>taška ražená drážková režná větrací</t>
  </si>
  <si>
    <t>-1876951470</t>
  </si>
  <si>
    <t>77</t>
  </si>
  <si>
    <t>765191911</t>
  </si>
  <si>
    <t>Demontáž pojistné hydroizolační fólie kladené ve sklonu přes 30°</t>
  </si>
  <si>
    <t>-2022656411</t>
  </si>
  <si>
    <t>Demontáž pojistné hydroizolační fólie  kladené ve sklonu přes 30°</t>
  </si>
  <si>
    <t>78</t>
  </si>
  <si>
    <t>765192001</t>
  </si>
  <si>
    <t>Nouzové (provizorní) zakrytí střechy plachtou</t>
  </si>
  <si>
    <t>741108601</t>
  </si>
  <si>
    <t>Nouzové zakrytí střechy plachtou</t>
  </si>
  <si>
    <t>"viz půdorysy a řezy - střecha - střešní okna" 13,00*1,50</t>
  </si>
  <si>
    <t>79</t>
  </si>
  <si>
    <t>998765203</t>
  </si>
  <si>
    <t>Přesun hmot procentní pro krytiny skládané v objektech v do 24 m</t>
  </si>
  <si>
    <t>-282431088</t>
  </si>
  <si>
    <t>Přesun hmot pro krytiny skládané stanovený procentní sazbou (%) z ceny vodorovná dopravní vzdálenost do 50 m v objektech výšky přes 12 do 24 m</t>
  </si>
  <si>
    <t>766</t>
  </si>
  <si>
    <t>Konstrukce truhlářské</t>
  </si>
  <si>
    <t>80</t>
  </si>
  <si>
    <t>766-D01/L</t>
  </si>
  <si>
    <t>D+M - dveře vnitřní 700x1970mm - kompletní provedení včetně dodávky dle tabulky prvků ozn. D01 včetně zárubně, všech systémových doplňků, povrchové úpravy, kování atd...</t>
  </si>
  <si>
    <t>-1174092131</t>
  </si>
  <si>
    <t xml:space="preserve">TYP: vnitřní, otevíravé, jednokřídlé dveře
ROZMĚR: 700x1970 mm
TL. STĚNY: 100 mm
KŘÍDLO: výplň - dřevotříska, povrchová úprava - lakovaná deska HPL laminát, barva - dub
ZÁRUBEŇ: obložková, vzorkování a finální podobu schválí investor při realizaci před objednáním
PRÁH: bez prahu, křídlo nad podlahou (1,5 cm)
KOVÁNÍ: klika/klika
ZÁMEK: WC zámek
</t>
  </si>
  <si>
    <t>81</t>
  </si>
  <si>
    <t>766-D01/P</t>
  </si>
  <si>
    <t>1291653954</t>
  </si>
  <si>
    <t>82</t>
  </si>
  <si>
    <t>766-D02/P</t>
  </si>
  <si>
    <t>D+M - dveře vnitřní 800x1970mm - kompletní provedení včetně dodávky dle tabulky prvků ozn. D02 včetně zárubně, všech systémových doplňků, povrchové úpravy, kování atd...</t>
  </si>
  <si>
    <t>-2057311092</t>
  </si>
  <si>
    <t>TYP: vnitřní, otevíravé, jednokřídlé dveře
ROZMĚR: 800x1970 mm
TL. STĚNY: 100 mm
KŘÍDLO: výplň - dřevotříska, povrchová úprava - lakovaná deska HPL laminát, barva - dub
ZÁRUBEŇ: obložková, vzorkování a finální podobu schválí investor při realizaci před objednáním
PRÁH: bez prahu, křídlo nad podlahou (1,5 cm)
KOVÁNÍ: klika/klika
ZÁMEK: dózický</t>
  </si>
  <si>
    <t>83</t>
  </si>
  <si>
    <t>766-D03/L</t>
  </si>
  <si>
    <t>D+M - dveře vnitřní 800x1970mm - kompletní provedení včetně dodávky dle tabulky prvků ozn. D03 včetně zárubně, všech systémových doplňků, povrchové úpravy, kování atd...</t>
  </si>
  <si>
    <t>1916146132</t>
  </si>
  <si>
    <t xml:space="preserve">TYP: vnitřní, otevíravé, jednokřídlé dveře
ROZMĚR: 800x1970 mm
TL. STĚNY: 100 mm
KŘÍDLO: výplň - dřevotříska, povrchová úprava - lakovaná deska HPL laminát, barva - dub
ZÁRUBEŇ: obložková, vzorkování a finální podobu schválí investor při realizaci před objednáním
ZASKLENÍ: částečné zasklení zakaleným sklem
PRÁH: bez prahu, křídlo nad podlahou (1,5 cm)
KOVÁNÍ: klika/klika
ZÁMEK: dózický
</t>
  </si>
  <si>
    <t>84</t>
  </si>
  <si>
    <t>766-D03/P</t>
  </si>
  <si>
    <t>-1806822204</t>
  </si>
  <si>
    <t>85</t>
  </si>
  <si>
    <t>766-I01</t>
  </si>
  <si>
    <t>D+M - kuchyňská sestava včetně spotřebičů ( osvětlení pod horní skříňkou, myčka, indukční varná deska, el. trouba, odsavač par...) - kompletní provedení včetně dodávky dle tabulky prvků ozn. I01</t>
  </si>
  <si>
    <t>360581144</t>
  </si>
  <si>
    <t>KUCHYŇSKÁ SESTAVA
- OSVĚTLENÍ POD HORNÍ LINKOU
- SOUČÁSTÍ SESTAVY JSOU SPOTŘEBIČE: MYČKA, INDUKČNÍ VARNÁ DESKA,
ELEKTRICKÁ TROUBA, ODSAVAČ PAR
- DEKOR SKŘÍNĚK BUDE BÍLÝ</t>
  </si>
  <si>
    <t>86</t>
  </si>
  <si>
    <t>766-I02</t>
  </si>
  <si>
    <t>D+M - kuchyňská sestava včetně spotřebičů ( osvětlení pod horní skříňkou, myčka, indukční varná deska, el. trouba, odsavač par...) - kompletní provedení včetně dodávky dle tabulky prvků ozn. I02</t>
  </si>
  <si>
    <t>1684434589</t>
  </si>
  <si>
    <t>87</t>
  </si>
  <si>
    <t>766-O01</t>
  </si>
  <si>
    <t>D+M - okenní sestava s balkonovými dveřmi 2300x2050mm - kompletní provedení včetně dodávky dle tabulky prvků ozn. O01 včetně vnějších i vnitřních parapetů, všech systémových doplňků, povrchové úpravy, kování atd...</t>
  </si>
  <si>
    <t>1571746585</t>
  </si>
  <si>
    <t>D+M - okenní sestava s balkonovými dveřmi - kompletní provedení včetně dodávky dle tabulky prvků ozn. O01 včetně vnějších i vnitřních parapetů, všech systémových doplňků, povrchové úpravy, kování atd...
- okenní sestava s balkonovými dveřmi
- dřevěné rámy, stejné provedení jako u oken nižších podlaží do dvora - replika historických oken, profil bude
odsouhlasen AD a památkovým úřadem
- boční zasklení fixní
- střední část otevíravá
- zasklení bezpečnostním sklem
- zasklení bude izolační dvojsklo, vnitřní zasklení jednoduchým sklem s fólií
- celkové Uw = 1,2 W/m2K
- vrchní kování mosaz
- včetně dřevěných okapnic
- vnitřní parapet ze dřeva, barva matná
- rám bude z vnitřní strany těsněn samolepící páskou parotěsnou a z vnější strany difuzně propustnou samolepící
páskou
- součástí dodávky je stavební zapravení ostění z exteriéru</t>
  </si>
  <si>
    <t>88</t>
  </si>
  <si>
    <t>766-O02</t>
  </si>
  <si>
    <t>D+M - okenní sestava s balkonovými dveřmi 2775x2050mm - kompletní provedení včetně dodávky dle tabulky prvků ozn. O02 včetně vnějších i vnitřních parapetů, všech systémových doplňků, povrchové úpravy, kování atd...</t>
  </si>
  <si>
    <t>1517107574</t>
  </si>
  <si>
    <t>D+M - okenní sestava s balkonovými dveřmi - kompletní provedení včetně dodávky dle tabulky prvků ozn. O02 včetně vnějších i vnitřních parapetů, všech systémových doplňků, povrchové úpravy, kování atd...
- okenní sestava s balkonovými dveřmi
- dřevěné rámy, stejné provedení jako u oken nižších podlaží do dvora
replika historických oken, profil bude odsouhlasen AD a památkovým úřadem
- boční zasklení fixní
- střední část otevíravá
- zasklení bezpečnostním sklem
- zasklení bude izolační dvojsklo, vnitřní zasklení jednoduchým sklem s fólií
- celkové Uw = 1,2 W/m2K
- vrchní kování mosaz
- včetně dřevěných okapnic
- vnitřní parapet ze dřeva, barva matná
- rám bude z vnitřní strany těsněn samolepící páskou parotěsnou a z vnější strany difuzně propustnou
samolepící páskou
- součástí dodávky je stavební zapravení ostění z exteriéru</t>
  </si>
  <si>
    <t>89</t>
  </si>
  <si>
    <t>766-O03</t>
  </si>
  <si>
    <t>D+M - okno střešní dřevěné 800x1200mm - kompletní provedení včetně dodávky dle tabulky prvků ozn. O03 včetně oplechování, všech systémových doplňků, povrchové úpravy, kování atd...</t>
  </si>
  <si>
    <t>-168421195</t>
  </si>
  <si>
    <t>- okno střešní dřevěné
- Uw = 1,2 W/m2K
- s izolačním dvojsklem
- oplechování všech oken bude barvě stávající střešní krytiny
- včetně stahovacích žaluzíí</t>
  </si>
  <si>
    <t>90</t>
  </si>
  <si>
    <t>998766203</t>
  </si>
  <si>
    <t>Přesun hmot procentní pro konstrukce truhlářské v objektech v do 24 m</t>
  </si>
  <si>
    <t>773840437</t>
  </si>
  <si>
    <t>Přesun hmot pro konstrukce truhlářské stanovený procentní sazbou (%) z ceny vodorovná dopravní vzdálenost do 50 m v objektech výšky přes 12 do 24 m</t>
  </si>
  <si>
    <t>767</t>
  </si>
  <si>
    <t>Konstrukce zámečnické</t>
  </si>
  <si>
    <t>91</t>
  </si>
  <si>
    <t>767000001</t>
  </si>
  <si>
    <t>D+M - doplnění zábradlí okna do min v. 850mm - kompletní provedení včetně kotvení, výroby, povrchové úpravy atd...</t>
  </si>
  <si>
    <t>971076167</t>
  </si>
  <si>
    <t>92</t>
  </si>
  <si>
    <t>998767203</t>
  </si>
  <si>
    <t>Přesun hmot procentní pro zámečnické konstrukce v objektech v do 24 m</t>
  </si>
  <si>
    <t>921682687</t>
  </si>
  <si>
    <t>Přesun hmot pro zámečnické konstrukce  stanovený procentní sazbou (%) z ceny vodorovná dopravní vzdálenost do 50 m v objektech výšky přes 12 do 24 m</t>
  </si>
  <si>
    <t>771</t>
  </si>
  <si>
    <t>Podlahy z dlaždic</t>
  </si>
  <si>
    <t>93</t>
  </si>
  <si>
    <t>771121011</t>
  </si>
  <si>
    <t>Nátěr penetrační na podlahu</t>
  </si>
  <si>
    <t>-1895949424</t>
  </si>
  <si>
    <t>Příprava podkladu před provedením dlažby nátěr penetrační na podlahu</t>
  </si>
  <si>
    <t>94</t>
  </si>
  <si>
    <t>771574100</t>
  </si>
  <si>
    <t>Montáž podlah keramických lepených flexibilním lepidlem - kompletní provedení včetně dodávky a montáže systémových lišt a ostatních doplňků dle požadavku PD</t>
  </si>
  <si>
    <t>19476141</t>
  </si>
  <si>
    <t>95</t>
  </si>
  <si>
    <t>59761000.1</t>
  </si>
  <si>
    <t>dlažba keramická - dodávka</t>
  </si>
  <si>
    <t>-512766012</t>
  </si>
  <si>
    <t>9,96*1,15 'Přepočtené koeficientem množství</t>
  </si>
  <si>
    <t>96</t>
  </si>
  <si>
    <t>771577111</t>
  </si>
  <si>
    <t>Příplatek k montáži podlah keramických lepených flexibilním lepidlem za plochu do 5 m2</t>
  </si>
  <si>
    <t>2119008883</t>
  </si>
  <si>
    <t>Montáž podlah z dlaždic keramických lepených flexibilním lepidlem Příplatek k cenám za plochu do 5 m2 jednotlivě</t>
  </si>
  <si>
    <t>97</t>
  </si>
  <si>
    <t>771577112</t>
  </si>
  <si>
    <t>Příplatek k montáži podlah keramických lepených flexibilním lepidlem za omezený prostor</t>
  </si>
  <si>
    <t>1504511059</t>
  </si>
  <si>
    <t>Montáž podlah z dlaždic keramických lepených flexibilním lepidlem Příplatek k cenám za podlahy v omezeném prostoru</t>
  </si>
  <si>
    <t>98</t>
  </si>
  <si>
    <t>771577115</t>
  </si>
  <si>
    <t>Příplatek k montáži podlah keramických lepených flexibilním lepidlem za lepení dvousložkovým lepidlem</t>
  </si>
  <si>
    <t>1570769794</t>
  </si>
  <si>
    <t>Montáž podlah z dlaždic keramických lepených flexibilním lepidlem Příplatek k cenám za dvousložkové lepidlo</t>
  </si>
  <si>
    <t>99</t>
  </si>
  <si>
    <t>771591112</t>
  </si>
  <si>
    <t>Izolace pod dlažbu nátěrem nebo stěrkou ve dvou vrstvách</t>
  </si>
  <si>
    <t>-1072388398</t>
  </si>
  <si>
    <t>Izolace podlahy pod dlažbu nátěrem nebo stěrkou ve dvou vrstvách</t>
  </si>
  <si>
    <t>"byt č. 5.04" 4,90+9,62*0,15</t>
  </si>
  <si>
    <t>"byt č. 5.05" 5,06+9,95*0,15</t>
  </si>
  <si>
    <t>100</t>
  </si>
  <si>
    <t>998771203</t>
  </si>
  <si>
    <t>Přesun hmot procentní pro podlahy z dlaždic v objektech v do 24 m</t>
  </si>
  <si>
    <t>529520121</t>
  </si>
  <si>
    <t>Přesun hmot pro podlahy z dlaždic stanovený procentní sazbou (%) z ceny vodorovná dopravní vzdálenost do 50 m v objektech výšky přes 12 do 24 m</t>
  </si>
  <si>
    <t>775</t>
  </si>
  <si>
    <t>Podlahy skládané</t>
  </si>
  <si>
    <t>101</t>
  </si>
  <si>
    <t>775541151-1</t>
  </si>
  <si>
    <t>D+M podlahových krytin skládaných včetně soklu, podlahy plovoucí s vinylovým povrchem z velkoplošných lamel, bez podložky, spojovaných zaklapnutím včetně dodávky materiálů - kompletní provedení včetně montáže systémových lišt a ostatních doplňků dle požad</t>
  </si>
  <si>
    <t>329326371</t>
  </si>
  <si>
    <t xml:space="preserve">D+M podlahových krytin skládaných včetně soklu, podlahy plovoucí s vinylovým povrchem z velkoplošných lamel, bez podložky, spojovaných zaklapnutím včetně dodávky materiálů - kompletní provedení včetně montáže systémových lišt a ostatních doplňků dle požadavku PD </t>
  </si>
  <si>
    <t>102</t>
  </si>
  <si>
    <t>775111311-1</t>
  </si>
  <si>
    <t>Vysátí podkladu podlah</t>
  </si>
  <si>
    <t>1090406159</t>
  </si>
  <si>
    <t>Příprava podkladu vysátí podlah</t>
  </si>
  <si>
    <t>103</t>
  </si>
  <si>
    <t>775141124-1</t>
  </si>
  <si>
    <t>Vyrovnání podkladu podlah stěrkou pevnosti 30 MPa tl 10 mm</t>
  </si>
  <si>
    <t>1665571931</t>
  </si>
  <si>
    <t>Příprava podkladu vyrovnání samonivelační stěrkou podlah min.pevnosti 30 MPa, tloušťky přes 8 do 10 mm</t>
  </si>
  <si>
    <t>104</t>
  </si>
  <si>
    <t>775591191</t>
  </si>
  <si>
    <t>Montáž podložky vyrovnávací a tlumící pro plovoucí podlahy</t>
  </si>
  <si>
    <t>550558734</t>
  </si>
  <si>
    <t>Ostatní prvky pro plovoucí podlahy  montáž podložky vyrovnávací a tlumící</t>
  </si>
  <si>
    <t>105</t>
  </si>
  <si>
    <t>61155354</t>
  </si>
  <si>
    <t>podložka izolační z pěnového PE 5mm</t>
  </si>
  <si>
    <t>2068829693</t>
  </si>
  <si>
    <t>120,69*1,1 'Přepočtené koeficientem množství</t>
  </si>
  <si>
    <t>106</t>
  </si>
  <si>
    <t>998775203</t>
  </si>
  <si>
    <t>Přesun hmot procentní pro podlahy dřevěné v objektech v do 24 m</t>
  </si>
  <si>
    <t>-1479073576</t>
  </si>
  <si>
    <t>Přesun hmot pro podlahy skládané  stanovený procentní sazbou (%) z ceny vodorovná dopravní vzdálenost do 50 m v objektech výšky přes 12 do 24 m</t>
  </si>
  <si>
    <t>781</t>
  </si>
  <si>
    <t>Dokončovací práce - obklady</t>
  </si>
  <si>
    <t>107</t>
  </si>
  <si>
    <t>781131112</t>
  </si>
  <si>
    <t>Izolace pod obklad nátěrem nebo stěrkou ve dvou vrstvách</t>
  </si>
  <si>
    <t>-230650540</t>
  </si>
  <si>
    <t>Izolace stěny pod obklad izolace nátěrem nebo stěrkou ve dvou vrstvách</t>
  </si>
  <si>
    <t xml:space="preserve">viz půdorysy a řezy NS </t>
  </si>
  <si>
    <t>"byt č. 5.04 - mč. 5.04.2" (1,77+0,70*2)*2,00+9,62*0,20</t>
  </si>
  <si>
    <t>"byt č. 5.05 - mč. 5.05.2" (1,60+0,70*2)*2,00+9,95*0,20</t>
  </si>
  <si>
    <t>108</t>
  </si>
  <si>
    <t>781474120</t>
  </si>
  <si>
    <t>Montáž obkladů vnitřních keramických hladkých do 100 ks/m2 lepených flexibilním lepidlem - kompletní provedení včetně dodávky a montáže systémových lišt a ostatních doplňků dle požadavku PD</t>
  </si>
  <si>
    <t>-955678350</t>
  </si>
  <si>
    <t>Montáž obkladů vnitřních stěn z dlaždic keramických lepených flexibilním lepidlem maloformátových hladkých přes 85 do 100 ks/m2</t>
  </si>
  <si>
    <t xml:space="preserve">viz výkaz keramických obkladů, půdorysy a řezy NS </t>
  </si>
  <si>
    <t>"byt č. 5.04 - mč. 5.04.3" 1,68</t>
  </si>
  <si>
    <t>"byt č. 5.05 - mč. 5.05.3" 1,60</t>
  </si>
  <si>
    <t>109</t>
  </si>
  <si>
    <t>59761256.1</t>
  </si>
  <si>
    <t>obklad keramický 100x100mm</t>
  </si>
  <si>
    <t>1201920488</t>
  </si>
  <si>
    <t>3,28*1,15 'Přepočtené koeficientem množství</t>
  </si>
  <si>
    <t>110</t>
  </si>
  <si>
    <t>781474154</t>
  </si>
  <si>
    <t>Montáž obkladů vnitřních keramických velkoformátových hladkých do 6 ks/m2 lepených flexibilním lepidlem - kompletní provedení včetně dodávky a montáže systémových lišt a ostatních doplňků dle požadavku PD</t>
  </si>
  <si>
    <t>946018870</t>
  </si>
  <si>
    <t>Montáž obkladů vnitřních stěn z dlaždic keramických lepených flexibilním lepidlem velkoformátových hladkých přes 4 do 6 ks/m2</t>
  </si>
  <si>
    <t>"byt č. 5.04 - mč. 5.04.2" 17,62</t>
  </si>
  <si>
    <t>"byt č. 5.05 - mč. 5.05.2" 18,28</t>
  </si>
  <si>
    <t>111</t>
  </si>
  <si>
    <t>59761001.1</t>
  </si>
  <si>
    <t>obklad velkoformátový keramický 600x400mm</t>
  </si>
  <si>
    <t>-1724626818</t>
  </si>
  <si>
    <t>35,9*1,2 'Přepočtené koeficientem množství</t>
  </si>
  <si>
    <t>112</t>
  </si>
  <si>
    <t>781477111</t>
  </si>
  <si>
    <t>Příplatek k montáži obkladů vnitřních keramických hladkých za plochu do 10 m2</t>
  </si>
  <si>
    <t>1558508507</t>
  </si>
  <si>
    <t>Montáž obkladů vnitřních stěn z dlaždic keramických Příplatek k cenám za plochu do 10 m2 jednotlivě</t>
  </si>
  <si>
    <t>113</t>
  </si>
  <si>
    <t>781477115</t>
  </si>
  <si>
    <t>Příplatek k montáži obkladů vnitřních keramických hladkých za lepením lepidlem dvousložkovým</t>
  </si>
  <si>
    <t>571096960</t>
  </si>
  <si>
    <t>Montáž obkladů vnitřních stěn z dlaždic keramických Příplatek k cenám za dvousložkové lepidlo</t>
  </si>
  <si>
    <t>114</t>
  </si>
  <si>
    <t>781491-V03</t>
  </si>
  <si>
    <t>D+M zrcadel 1000x1200mm - kompletní provedení včetně dodávky a montáže všech doplňků dle tabulky prvků ozn. V03</t>
  </si>
  <si>
    <t>1912217771</t>
  </si>
  <si>
    <t>115</t>
  </si>
  <si>
    <t>781495211</t>
  </si>
  <si>
    <t>Čištění vnitřních ploch stěn po provedení obkladu chemickými prostředky</t>
  </si>
  <si>
    <t>-1335490935</t>
  </si>
  <si>
    <t>Čištění vnitřních ploch po provedení obkladu stěn chemickými prostředky</t>
  </si>
  <si>
    <t>116</t>
  </si>
  <si>
    <t>998781203</t>
  </si>
  <si>
    <t>Přesun hmot procentní pro obklady keramické v objektech v do 24 m</t>
  </si>
  <si>
    <t>-472534907</t>
  </si>
  <si>
    <t>Přesun hmot pro obklady keramické  stanovený procentní sazbou (%) z ceny vodorovná dopravní vzdálenost do 50 m v objektech výšky přes 12 do 24 m</t>
  </si>
  <si>
    <t>784</t>
  </si>
  <si>
    <t>Dokončovací práce - malby a tapety</t>
  </si>
  <si>
    <t>117</t>
  </si>
  <si>
    <t>784111001</t>
  </si>
  <si>
    <t>Oprášení (ometení ) podkladu v místnostech výšky do 3,80 m</t>
  </si>
  <si>
    <t>481776353</t>
  </si>
  <si>
    <t>Oprášení (ometení) podkladu v místnostech výšky do 3,80 m</t>
  </si>
  <si>
    <t>118</t>
  </si>
  <si>
    <t>784171101</t>
  </si>
  <si>
    <t>Zakrytí vnitřních podlah včetně pozdějšího odkrytí</t>
  </si>
  <si>
    <t>-902383911</t>
  </si>
  <si>
    <t>Zakrytí nemalovaných ploch (materiál ve specifikaci) včetně pozdějšího odkrytí podlah</t>
  </si>
  <si>
    <t>119</t>
  </si>
  <si>
    <t>58124842</t>
  </si>
  <si>
    <t>fólie pro malířské potřeby zakrývací tl 7µ 4x5m</t>
  </si>
  <si>
    <t>153888953</t>
  </si>
  <si>
    <t>148,9*1,05 'Přepočtené koeficientem množství</t>
  </si>
  <si>
    <t>120</t>
  </si>
  <si>
    <t>78418110.1</t>
  </si>
  <si>
    <t>Penetrace podkladu v místnostech výšky do 3,80 m</t>
  </si>
  <si>
    <t>-1537657459</t>
  </si>
  <si>
    <t>Penetrace podkladu jednonásobná hloubková v místnostech výšky do 3,80 m</t>
  </si>
  <si>
    <t>121</t>
  </si>
  <si>
    <t>784191007</t>
  </si>
  <si>
    <t>Čištění vnitřních ploch podlah po provedení malířských prací</t>
  </si>
  <si>
    <t>-672900841</t>
  </si>
  <si>
    <t>Čištění vnitřních ploch hrubý úklid po provedení malířských prací omytím podlah</t>
  </si>
  <si>
    <t>122</t>
  </si>
  <si>
    <t>784211100</t>
  </si>
  <si>
    <t>Dvojnásobné bílé malby ze směsí otěruvzdorných v místnostech výšky do 3,80 m</t>
  </si>
  <si>
    <t>-1159649796</t>
  </si>
  <si>
    <t>SDK</t>
  </si>
  <si>
    <t>podhledy</t>
  </si>
  <si>
    <t>157,861</t>
  </si>
  <si>
    <t>"odečet obkladů keramických" -39,18</t>
  </si>
  <si>
    <t>D.1.4.a - UT</t>
  </si>
  <si>
    <t>1 - Potrubí</t>
  </si>
  <si>
    <t>2 - Armatury</t>
  </si>
  <si>
    <t>3 - Otopná tělesa</t>
  </si>
  <si>
    <t>4 - Izolace potrubí</t>
  </si>
  <si>
    <t>5 - Hodinové zúčtovací sazby</t>
  </si>
  <si>
    <t>Potrubí</t>
  </si>
  <si>
    <t>733223102R</t>
  </si>
  <si>
    <t>Potrubí měděné tvrdé spojované měkkým pájením D 15x1, včetně tvarovek, ohybů, a uložení 30%</t>
  </si>
  <si>
    <t>7332231032R</t>
  </si>
  <si>
    <t>Potrubí měděné tvrdé spojované měkkým pájením D 18x1, včetně tvarovek, ohybů, a uložení 30%</t>
  </si>
  <si>
    <t>733223105R</t>
  </si>
  <si>
    <t>Potrubí měděné tvrdé spojované měkkým pájením D 28x1,5, včetně tvarovek, ohybů, a uložení 30%</t>
  </si>
  <si>
    <t>Podružný materiál pro potrubí</t>
  </si>
  <si>
    <t>998733101</t>
  </si>
  <si>
    <t>Přesun hmot tonážní pro rozvody potrubí v objektech v do 24 m</t>
  </si>
  <si>
    <t>Armatury</t>
  </si>
  <si>
    <t>73429271¨4</t>
  </si>
  <si>
    <t>Kohout kulový přímý G 3/4 PN 42 do 185°C vnitřní závit</t>
  </si>
  <si>
    <t>734292715</t>
  </si>
  <si>
    <t>Kohout kulový přímý G 1 PN 42 do 185°C vnitřní závit</t>
  </si>
  <si>
    <t>201</t>
  </si>
  <si>
    <t>Odvzdušňovací nádoba DN 40 s K.K. DN 15 PN 10 a automatickým odvzdušňovacím ventilem DN 15.</t>
  </si>
  <si>
    <t>202</t>
  </si>
  <si>
    <t>Montáž odvzdušnění</t>
  </si>
  <si>
    <t>203</t>
  </si>
  <si>
    <t>Automatický regulátor průtoku kombinovaný s regulačním ventilem a omezovačem tlaku, DN 15 s měřícími koncovkami, vč. montáže</t>
  </si>
  <si>
    <t>204</t>
  </si>
  <si>
    <t>Montáž regulátoru</t>
  </si>
  <si>
    <t>205</t>
  </si>
  <si>
    <t>Ultrazvukový měřič tepla a chladu s integrovanými částmi: průtokoměr s vyhodnocovací jednotkou (připojení na svorkovnici - možné rozpojit), snímače teploty Pt 100 (Pt 500). Qp= 0,6 m3/h, DN20</t>
  </si>
  <si>
    <t>206</t>
  </si>
  <si>
    <t>Montáž měřiče tepla</t>
  </si>
  <si>
    <t>207</t>
  </si>
  <si>
    <t>Návarek pro MT</t>
  </si>
  <si>
    <t>735511081R</t>
  </si>
  <si>
    <t>Rozdělovač/sběrač mosazný dvouokruhový</t>
  </si>
  <si>
    <t>735511121</t>
  </si>
  <si>
    <t>Podlahové vytápění - skříň nástěnná pro rozdělovač s 2-3 okruhy</t>
  </si>
  <si>
    <t>734261402R</t>
  </si>
  <si>
    <t>Armatura připojovací rohová G 1/2x18 PN 10 do 110°C radiátorů typu VK s vypouštěním</t>
  </si>
  <si>
    <t>734261406R</t>
  </si>
  <si>
    <t>Armatura připojovací přímá G 1/2x18 PN 10 do 110°C radiátorů typu VK s vypouštěním</t>
  </si>
  <si>
    <t>734221532R</t>
  </si>
  <si>
    <t>Ventil závitový termostatický uhlový jednoregulační G 1/2 PN 16 do 110°C bez hlavice ovládání</t>
  </si>
  <si>
    <t>734261417</t>
  </si>
  <si>
    <t>Šroubení regulační radiátorové rohové G 1/2 s vypouštěním</t>
  </si>
  <si>
    <t>734221682</t>
  </si>
  <si>
    <t>Termostatická hlavice kapalinová PN 10 do 110°C otopných těles VK</t>
  </si>
  <si>
    <t>734291264</t>
  </si>
  <si>
    <t>Filtr závitový přímý G 1 PN 30 do 110°C s vnitřními závity</t>
  </si>
  <si>
    <t>208</t>
  </si>
  <si>
    <t>Podružný materiál pro armatury</t>
  </si>
  <si>
    <t>998734103</t>
  </si>
  <si>
    <t>Přesun hmot tonážní pro armatury v objektech v do 24 m</t>
  </si>
  <si>
    <t>Otopná tělesa</t>
  </si>
  <si>
    <t>735151515R</t>
  </si>
  <si>
    <t>Otopné těleso panelové VK dvoudeskové 2 přídavné přestupní plochy výška/délka 300/600 mm výkon 500 W</t>
  </si>
  <si>
    <t>735151515</t>
  </si>
  <si>
    <t>Otopné těleso panelové VK dvoudeskové 2 přídavné přestupní plochy výška/délka 300/800 mm výkon 773 W</t>
  </si>
  <si>
    <t>735152451</t>
  </si>
  <si>
    <t>Otopné těleso panelové VK dvoudeskové 1 přídavná přestupní plocha výška/délka 500/400 mm výkon 447 W</t>
  </si>
  <si>
    <t>735152553</t>
  </si>
  <si>
    <t>Otopné těleso panelové VK dvoudeskové 2 přídavné přestupní plochy výška/délka 500/600 mm výkon 871 W</t>
  </si>
  <si>
    <t>735152555</t>
  </si>
  <si>
    <t>Otopné těleso panelové VK dvoudeskové 2 přídavné přestupní plochy výška/délka 500/800 mm výkon 1162 W</t>
  </si>
  <si>
    <t>735152557</t>
  </si>
  <si>
    <t>Otopné těleso panelové VK dvoudeskové 2 přídavné přestupní plochy výška/délka 500/1000 mm výkon 1452 W</t>
  </si>
  <si>
    <t>735152560</t>
  </si>
  <si>
    <t>Otopné těleso panelové VK dvoudeskové 2 přídavné přestupní plochy výška/délka 500/1400 mm výkon 2033 W</t>
  </si>
  <si>
    <t>301</t>
  </si>
  <si>
    <t>Trubkové otopné těleso v provedení typ KLT PN10, rozměr (Označení hloubky - Výška / šířka) 1820/600, včetně ukotvení.</t>
  </si>
  <si>
    <t>735164522</t>
  </si>
  <si>
    <t>Montáž otopného tělesa trubkového na stěny výšky tělesa přes 1340 mm</t>
  </si>
  <si>
    <t>302</t>
  </si>
  <si>
    <t>Podružný materiál pro otopná tělesa</t>
  </si>
  <si>
    <t>998735101</t>
  </si>
  <si>
    <t>Přesun hmot tonážní pro otopná tělesa v objektech v do 6 m</t>
  </si>
  <si>
    <t>Izolace potrubí</t>
  </si>
  <si>
    <t>733811241</t>
  </si>
  <si>
    <t>Ochrana potrubí ústředního vytápění termoizolačními trubicemi z PE tl do 20 mm DN do 22 mm</t>
  </si>
  <si>
    <t>733811242</t>
  </si>
  <si>
    <t>Ochrana potrubí ústředního vytápění termoizolačními trubicemi z PE tl do 20 mm DN do 45 mm</t>
  </si>
  <si>
    <t>401</t>
  </si>
  <si>
    <t>Vrstvená tepelná izolace rozdělovače  150 °C lambda min. 0,032W/mK, tl. min. 50 mm</t>
  </si>
  <si>
    <t>402</t>
  </si>
  <si>
    <t>Podružný materiál pro tepelné izolace</t>
  </si>
  <si>
    <t>998713103</t>
  </si>
  <si>
    <t>Přesun hmot tonážní pro izolace tepelné v objektech v do 24 m</t>
  </si>
  <si>
    <t>Hodinové zúčtovací sazby</t>
  </si>
  <si>
    <t>501</t>
  </si>
  <si>
    <t>Dokumentace skutečného provedení stavby</t>
  </si>
  <si>
    <t>hod</t>
  </si>
  <si>
    <t>502</t>
  </si>
  <si>
    <t>Proplach systému po montáži</t>
  </si>
  <si>
    <t>hod.</t>
  </si>
  <si>
    <t>503</t>
  </si>
  <si>
    <t>Napuštění systému</t>
  </si>
  <si>
    <t>504</t>
  </si>
  <si>
    <t>Zaregulování systému dle projektovaných parametrů včetně vystavení protokolu.</t>
  </si>
  <si>
    <t>505</t>
  </si>
  <si>
    <t>Tlaková a dilatační zkouška dle ČSN 060310</t>
  </si>
  <si>
    <t>506</t>
  </si>
  <si>
    <t>Topná zkouška, provedená v topném období v době trvání nejnižších venkovních teplot</t>
  </si>
  <si>
    <t>D.1.4.c - Vzduchotechnika</t>
  </si>
  <si>
    <t>D1 - Zařízení č.1 - Větrání bytů</t>
  </si>
  <si>
    <t>D2 - Zařízení č.2 - Větrání kuchyní</t>
  </si>
  <si>
    <t>D3 - Montáž</t>
  </si>
  <si>
    <t>D1</t>
  </si>
  <si>
    <t>Zařízení č.1 - Větrání bytů</t>
  </si>
  <si>
    <t>1.1</t>
  </si>
  <si>
    <t>Ventilátor  TD 250/100 Silent</t>
  </si>
  <si>
    <t>Poznámka k položce:_x000D_
27W, 230V, 0,12A_x000D_
včetně Regul 2 – přepínač otáček</t>
  </si>
  <si>
    <t>1.2</t>
  </si>
  <si>
    <t>Ventilátor  EB 100 N T</t>
  </si>
  <si>
    <t>ks</t>
  </si>
  <si>
    <t>Poznámka k položce:_x000D_
28W, 230V</t>
  </si>
  <si>
    <t>1.3</t>
  </si>
  <si>
    <t>Tlumič hluku  MAA 100/600</t>
  </si>
  <si>
    <t>1.4</t>
  </si>
  <si>
    <t>Zpětná klapka  RSK 100</t>
  </si>
  <si>
    <t>1.5</t>
  </si>
  <si>
    <t>Stříška  RH 125</t>
  </si>
  <si>
    <t>1.5a</t>
  </si>
  <si>
    <t>Stříška  RH 200</t>
  </si>
  <si>
    <t>1.6</t>
  </si>
  <si>
    <t>Mřížka  Ø100</t>
  </si>
  <si>
    <t>1.7</t>
  </si>
  <si>
    <t>Mřížka  Ø200</t>
  </si>
  <si>
    <t>1.8</t>
  </si>
  <si>
    <t>Protidešťová žaluzie  200x200</t>
  </si>
  <si>
    <t>1.9</t>
  </si>
  <si>
    <t>Spiro potrubí  Ø125</t>
  </si>
  <si>
    <t>bm</t>
  </si>
  <si>
    <t>1.10</t>
  </si>
  <si>
    <t>Spiro potrubí  Ø200</t>
  </si>
  <si>
    <t>1.11</t>
  </si>
  <si>
    <t>Ohebná hadice  Ø100 sonoflex</t>
  </si>
  <si>
    <t>1.12</t>
  </si>
  <si>
    <t>Ohebná hadice  Ø125 sonoflex</t>
  </si>
  <si>
    <t>Pol1</t>
  </si>
  <si>
    <t>Tepelná izolace  - izolovat přívody vzduchu  tl. 25mm</t>
  </si>
  <si>
    <t>izolovat přívody vzduchu  tl. 25mm</t>
  </si>
  <si>
    <t>Pol2</t>
  </si>
  <si>
    <t>Tepelná izolace  - izolovat stoupačky  tl.6mm</t>
  </si>
  <si>
    <t>izolovat stoupačky  tl.6mm</t>
  </si>
  <si>
    <t>1.14</t>
  </si>
  <si>
    <t>Spiro potrubí  Ø100</t>
  </si>
  <si>
    <t>1.15</t>
  </si>
  <si>
    <t>Přechod  Ø125-Ø100</t>
  </si>
  <si>
    <t>1.17</t>
  </si>
  <si>
    <t>Rozbočka  Ø125-Ø125-Ø125</t>
  </si>
  <si>
    <t>1.18</t>
  </si>
  <si>
    <t>Oblouk  Ø100/-90</t>
  </si>
  <si>
    <t>1.19</t>
  </si>
  <si>
    <t>Rozbočka  Ø200-Ø200-Ø100</t>
  </si>
  <si>
    <t>1.20</t>
  </si>
  <si>
    <t>Oblouk  Ø200/-90</t>
  </si>
  <si>
    <t>D2</t>
  </si>
  <si>
    <t>Zařízení č.2 - Větrání kuchyní</t>
  </si>
  <si>
    <t>2.1</t>
  </si>
  <si>
    <t>Digestoř   dle interieru</t>
  </si>
  <si>
    <t>Poznámka k položce:_x000D_
vzduchový výkon 200-500m3/h_x000D_
cirkulační</t>
  </si>
  <si>
    <t>D3</t>
  </si>
  <si>
    <t>Montáž</t>
  </si>
  <si>
    <t>3.1</t>
  </si>
  <si>
    <t>-1305847982</t>
  </si>
  <si>
    <t>3.2</t>
  </si>
  <si>
    <t>Měření hluku /byt</t>
  </si>
  <si>
    <t>-1419117771</t>
  </si>
  <si>
    <t>D.1.4.d - Zdravotechnické instalace</t>
  </si>
  <si>
    <t>Úroveň 3:</t>
  </si>
  <si>
    <t>1.4.d_K - Podkrovní byty 372/36 - Kanalizace</t>
  </si>
  <si>
    <t>Táborská</t>
  </si>
  <si>
    <t>CZ-CPV:</t>
  </si>
  <si>
    <t>45000000-7</t>
  </si>
  <si>
    <t>CZ-CPA:</t>
  </si>
  <si>
    <t>SunCad, s.r.o.</t>
  </si>
  <si>
    <t xml:space="preserve">    721 - Zdravotechnika - vnitřní kanalizace</t>
  </si>
  <si>
    <t xml:space="preserve">    725 - Zdravotechnika - zařizovací předměty</t>
  </si>
  <si>
    <t xml:space="preserve">    727 - Zdravotechnika - požární ochrana</t>
  </si>
  <si>
    <t>721</t>
  </si>
  <si>
    <t>Zdravotechnika - vnitřní kanalizace</t>
  </si>
  <si>
    <t>72117190a</t>
  </si>
  <si>
    <t>Vysazení odbočky do potrubí stávdle PD</t>
  </si>
  <si>
    <t>-427055951</t>
  </si>
  <si>
    <t>721175202</t>
  </si>
  <si>
    <t>Potrubí kanalizační z PP připojovací odhlučněné třívrstvé DN 40</t>
  </si>
  <si>
    <t>1073740773</t>
  </si>
  <si>
    <t>Plastové potrubí odhlučněné třívrstvé připojovací DN 40</t>
  </si>
  <si>
    <t>2,5</t>
  </si>
  <si>
    <t>721175203</t>
  </si>
  <si>
    <t>Potrubí kanalizační z PP připojovací odhlučněné třívrstvé DN 50</t>
  </si>
  <si>
    <t>1954980141</t>
  </si>
  <si>
    <t>Plastové potrubí odhlučněné třívrstvé připojovací DN 50</t>
  </si>
  <si>
    <t>721175204</t>
  </si>
  <si>
    <t>Potrubí kanalizační z PP připojovací odhlučněné třívrstvé DN 75</t>
  </si>
  <si>
    <t>-1930691424</t>
  </si>
  <si>
    <t>Plastové potrubí odhlučněné třívrstvé připojovací DN 75</t>
  </si>
  <si>
    <t>721175212</t>
  </si>
  <si>
    <t>Potrubí kanalizační z PP odpadní odhlučněné třívrstvé DN 110</t>
  </si>
  <si>
    <t>859651969</t>
  </si>
  <si>
    <t>Plastové potrubí odhlučněné třívrstvé odpadní (svislé) DN 110</t>
  </si>
  <si>
    <t>72117540a</t>
  </si>
  <si>
    <t>Kotvení potrubí dle pD</t>
  </si>
  <si>
    <t>sou</t>
  </si>
  <si>
    <t>-232032025</t>
  </si>
  <si>
    <t>"TO"</t>
  </si>
  <si>
    <t>72117540b</t>
  </si>
  <si>
    <t>Potrubí pro odvod kondenzátu DN 32, napojení přes dřezový sifon včetně napojení</t>
  </si>
  <si>
    <t>857212074</t>
  </si>
  <si>
    <t>"na byt"</t>
  </si>
  <si>
    <t>2*2,5</t>
  </si>
  <si>
    <t>721290111</t>
  </si>
  <si>
    <t>Zkouška těsnosti potrubí kanalizace vodou do DN 125</t>
  </si>
  <si>
    <t>-1863856586</t>
  </si>
  <si>
    <t>Zkouška těsnosti kanalizace  v objektech vodou do DN 125</t>
  </si>
  <si>
    <t>998721103</t>
  </si>
  <si>
    <t>Přesun hmot tonážní pro vnitřní kanalizace v objektech v do 24 m</t>
  </si>
  <si>
    <t>-508502468</t>
  </si>
  <si>
    <t>Přesun hmot pro vnitřní kanalizace  stanovený z hmotnosti přesunovaného materiálu vodorovná dopravní vzdálenost do 50 m v objektech výšky přes 12 do 24 m</t>
  </si>
  <si>
    <t>998721181</t>
  </si>
  <si>
    <t>Příplatek k přesunu hmot tonážní 721 prováděný bez použití mechanizace</t>
  </si>
  <si>
    <t>-545851780</t>
  </si>
  <si>
    <t>Přesun hmot pro vnitřní kanalizace  stanovený z hmotnosti přesunovaného materiálu Příplatek k ceně za přesun prováděný bez použití mechanizace pro jakoukoliv výšku objektu</t>
  </si>
  <si>
    <t>725</t>
  </si>
  <si>
    <t>Zdravotechnika - zařizovací předměty</t>
  </si>
  <si>
    <t>72511217a</t>
  </si>
  <si>
    <t>WC závěs. vč.podomítkového mod. s nádrž. do stěny, splach desky a sedátka</t>
  </si>
  <si>
    <t>741295488</t>
  </si>
  <si>
    <t>725211603</t>
  </si>
  <si>
    <t>Umyvadlo keramické bílé šířky 600 mm bez krytu na sifon připevněné na stěnu šrouby</t>
  </si>
  <si>
    <t>soubor</t>
  </si>
  <si>
    <t>1007657547</t>
  </si>
  <si>
    <t>Umyvadla keramická bílá bez výtokových armatur připevněná na stěnu šrouby bez sloupu nebo krytu na sifon 600 mm</t>
  </si>
  <si>
    <t>725222152</t>
  </si>
  <si>
    <t>Vana bez armatur výtokových akrylátová se zápachovou uzávěrkou rohová 1600x700 mm</t>
  </si>
  <si>
    <t>-1974587785</t>
  </si>
  <si>
    <t>Vany bez výtokových armatur akrylátové se zápachovou uzávěrkou rohové včetně krycích panelů, rozměry 1600x1000 mm</t>
  </si>
  <si>
    <t>725311121</t>
  </si>
  <si>
    <t>Dřez jednoduchý nerezový se zápachovou uzávěrkou s odkapávací plochou 560x480 mm a miskou</t>
  </si>
  <si>
    <t>270689290</t>
  </si>
  <si>
    <t>Dřezy bez výtokových armatur jednoduché se zápachovou uzávěrkou nerezové s odkapávací plochou 560x480 mm a miskou</t>
  </si>
  <si>
    <t>725861102</t>
  </si>
  <si>
    <t>Zápachová uzávěrka pro umyvadla DN 40</t>
  </si>
  <si>
    <t>-1086249954</t>
  </si>
  <si>
    <t>Zápachové uzávěrky zařizovacích předmětů pro umyvadla DN 40</t>
  </si>
  <si>
    <t>725861312</t>
  </si>
  <si>
    <t>Zápachová uzávěrka pro umyvadlo DN 40 podomítková</t>
  </si>
  <si>
    <t>1111217774</t>
  </si>
  <si>
    <t>Zápachové uzávěrky zařizovacích předmětů pro umyvadla podomítkové DN 40/50</t>
  </si>
  <si>
    <t>725862103</t>
  </si>
  <si>
    <t>Zápachová uzávěrka pro dřezy DN 40/50</t>
  </si>
  <si>
    <t>-918000493</t>
  </si>
  <si>
    <t>Zápachové uzávěrky zařizovacích předmětů pro dřezy DN 40/50</t>
  </si>
  <si>
    <t>725865322</t>
  </si>
  <si>
    <t>Zápachová uzávěrka sprchových van DN 40/50 s kulovým kloubem na odtoku a přepadovou trubicí</t>
  </si>
  <si>
    <t>511028517</t>
  </si>
  <si>
    <t>Zápachové uzávěrky zařizovacích předmětů pro vany sprchových koutů s kulovým kloubem na odtoku DN 40/50 a přepadovou trubicí</t>
  </si>
  <si>
    <t>725980122</t>
  </si>
  <si>
    <t>Dvířka 15/30</t>
  </si>
  <si>
    <t>1230876821</t>
  </si>
  <si>
    <t>Dvířka  15/20</t>
  </si>
  <si>
    <t>998725103</t>
  </si>
  <si>
    <t>Přesun hmot tonážní pro zařizovací předměty v objektech v do 24 m</t>
  </si>
  <si>
    <t>188708612</t>
  </si>
  <si>
    <t>Přesun hmot pro zařizovací předměty  stanovený z hmotnosti přesunovaného materiálu vodorovná dopravní vzdálenost do 50 m v objektech výšky přes 12 do 24 m</t>
  </si>
  <si>
    <t>998725181</t>
  </si>
  <si>
    <t>Příplatek k přesunu hmot tonážní 725 prováděný bez použití mechanizace</t>
  </si>
  <si>
    <t>1814613101</t>
  </si>
  <si>
    <t>Přesun hmot pro zařizovací předměty  stanovený z hmotnosti přesunovaného materiálu Příplatek k cenám za přesun prováděný bez použití mechanizace pro jakoukoliv výšku objektu</t>
  </si>
  <si>
    <t>727</t>
  </si>
  <si>
    <t>Zdravotechnika - požární ochrana</t>
  </si>
  <si>
    <t>727111545</t>
  </si>
  <si>
    <t>Prostup kovového potrubí do D 76 mm stropem tl 15cm bez izolace požární odolnost EI 120</t>
  </si>
  <si>
    <t>724716012</t>
  </si>
  <si>
    <t>Protipožární trubní ucpávky kovové potrubí bez izolace prostup stropem tloušťky 150 mm požární odolnost EI 120 D 76</t>
  </si>
  <si>
    <t>727111546</t>
  </si>
  <si>
    <t>Prostup kovového potrubí D 106 mm stropem tl 15cm bez izolace požární odolnost EI 120</t>
  </si>
  <si>
    <t>-817694208</t>
  </si>
  <si>
    <t>Protipožární trubní ucpávky kovové potrubí bez izolace prostup stropem tloušťky 150 mm požární odolnost EI 120 D 106</t>
  </si>
  <si>
    <t>1.4.d_V - Podkrovní byty 372/36 - Vodovod</t>
  </si>
  <si>
    <t xml:space="preserve">    722 - Zdravotechnika - vnitřní vodovod</t>
  </si>
  <si>
    <t>722</t>
  </si>
  <si>
    <t>Zdravotechnika - vnitřní vodovod</t>
  </si>
  <si>
    <t>722170943</t>
  </si>
  <si>
    <t>Oprava potrubí PE spojka Gebo BI nátrubkové G 3/4</t>
  </si>
  <si>
    <t>527729534</t>
  </si>
  <si>
    <t>Oprava vodovodního potrubí z plastových trub  spojky pro trubky nátrubkové G 3/4</t>
  </si>
  <si>
    <t>722171932</t>
  </si>
  <si>
    <t>Potrubí plastové výměna trub nebo tvarovek D do 20 mm</t>
  </si>
  <si>
    <t>889393562</t>
  </si>
  <si>
    <t>Výměna trubky, tvarovky, vsazení odbočky  na rozvodech vody z plastů D přes 16 do 20 mm</t>
  </si>
  <si>
    <t>28615133</t>
  </si>
  <si>
    <t>trubka vodovodní tlaková PPR řada PN 16 D 20mm dl 4m</t>
  </si>
  <si>
    <t>1189089710</t>
  </si>
  <si>
    <t>722173912</t>
  </si>
  <si>
    <t>Potrubí plastové spoje svar  D do 20 mm</t>
  </si>
  <si>
    <t>1176786519</t>
  </si>
  <si>
    <t>Spoje rozvodů vody z plastů  svary polyfuzí D přes 16 do 20 mm</t>
  </si>
  <si>
    <t>722174002</t>
  </si>
  <si>
    <t>Potrubí vodovodní plastové PPR svar polyfuze PN 16 D 20 x 2,8 mm</t>
  </si>
  <si>
    <t>523078246</t>
  </si>
  <si>
    <t>Potrubí z plastových trubek z polypropylenu (PPR) svařovaných polyfuzně PN 16 (SDR 7,4) D 20 x 2,8</t>
  </si>
  <si>
    <t>722174003</t>
  </si>
  <si>
    <t>Potrubí vodovodní plastové PPR svar polyfuze PN 16 D 25 x 3,5 mm</t>
  </si>
  <si>
    <t>-742943805</t>
  </si>
  <si>
    <t>Potrubí z plastových trubek z polypropylenu (PPR) svařovaných polyfuzně PN 16 (SDR 7,4) D 25 x 3,5</t>
  </si>
  <si>
    <t>22,5</t>
  </si>
  <si>
    <t>722174022</t>
  </si>
  <si>
    <t>Potrubí vodovodní plastové PPR svar polyfuze PN 20 D 20 x 3,4 mm</t>
  </si>
  <si>
    <t>-1256207949</t>
  </si>
  <si>
    <t>Potrubí z plastových trubek z polypropylenu (PPR) svařovaných polyfuzně PN 20 (SDR 6) D 20 x 3,4</t>
  </si>
  <si>
    <t>20,5</t>
  </si>
  <si>
    <t>722174023</t>
  </si>
  <si>
    <t>Potrubí vodovodní plastové PPR svar polyfuze PN 20 D 25 x 4,2 mm</t>
  </si>
  <si>
    <t>409654976</t>
  </si>
  <si>
    <t>Potrubí z plastových trubek z polypropylenu (PPR) svařovaných polyfuzně PN 20 (SDR 6) D 25 x 4,2</t>
  </si>
  <si>
    <t>72218112a</t>
  </si>
  <si>
    <t>Kotvení potrubí</t>
  </si>
  <si>
    <t>1164075259</t>
  </si>
  <si>
    <t>722181251</t>
  </si>
  <si>
    <t>Ochrana vodovodního potrubí přilepenými termoizolačními trubicemi z PE tl do 25 mm DN do 22 mm</t>
  </si>
  <si>
    <t>-1292671856</t>
  </si>
  <si>
    <t>Ochrana potrubí  termoizolačními trubicemi z pěnového polyetylenu PE přilepenými v příčných a podélných spojích, tloušťky izolace přes 20 do 25 mm, vnitřního průměru izolace DN do 22 mm</t>
  </si>
  <si>
    <t>722181252</t>
  </si>
  <si>
    <t>Ochrana vodovodního potrubí přilepenými termoizolačními trubicemi z PE tl do 25 mm DN do 45 mm</t>
  </si>
  <si>
    <t>-271070743</t>
  </si>
  <si>
    <t>Ochrana potrubí  termoizolačními trubicemi z pěnového polyetylenu PE přilepenými v příčných a podélných spojích, tloušťky izolace přes 20 do 25 mm, vnitřního průměru izolace DN přes 22 do 45 mm</t>
  </si>
  <si>
    <t>722190401</t>
  </si>
  <si>
    <t>Vyvedení a upevnění výpustku do DN 25</t>
  </si>
  <si>
    <t>1100536552</t>
  </si>
  <si>
    <t>Zřízení přípojek na potrubí  vyvedení a upevnění výpustek do DN 25</t>
  </si>
  <si>
    <t>722231141</t>
  </si>
  <si>
    <t>Ventil závitový pojistný rohový G 1/2</t>
  </si>
  <si>
    <t>-418075037</t>
  </si>
  <si>
    <t>Armatury se dvěma závity ventily pojistné rohové G 1/2</t>
  </si>
  <si>
    <t>722240122</t>
  </si>
  <si>
    <t>Kohout kulový plastový PPR DN 20</t>
  </si>
  <si>
    <t>287678504</t>
  </si>
  <si>
    <t>Armatury z plastických hmot  kohouty (PPR) kulové DN 20</t>
  </si>
  <si>
    <t>722263206</t>
  </si>
  <si>
    <t>Vodoměr závitový jednovtokový suchoběžný do 100°C G 1/2 x 110 mm Qn 1,5 m3/h horizontální</t>
  </si>
  <si>
    <t>615596617</t>
  </si>
  <si>
    <t>Vodoměry pro vodu do 100°C závitové horizontální jednovtokové suchoběžné G 1/2 x 110 mm Qn 1,5</t>
  </si>
  <si>
    <t>722290226</t>
  </si>
  <si>
    <t>Zkouška těsnosti vodovodního potrubí závitového do DN 50</t>
  </si>
  <si>
    <t>1357380111</t>
  </si>
  <si>
    <t>Zkoušky, proplach a desinfekce vodovodního potrubí  zkoušky těsnosti vodovodního potrubí závitového do DN 50</t>
  </si>
  <si>
    <t>722290234</t>
  </si>
  <si>
    <t>Proplach a dezinfekce vodovodního potrubí do DN 80</t>
  </si>
  <si>
    <t>-1253023819</t>
  </si>
  <si>
    <t>Zkoušky, proplach a desinfekce vodovodního potrubí  proplach a desinfekce vodovodního potrubí do DN 80</t>
  </si>
  <si>
    <t>998722103</t>
  </si>
  <si>
    <t>Přesun hmot tonážní pro vnitřní vodovod v objektech v do 24 m</t>
  </si>
  <si>
    <t>-785267803</t>
  </si>
  <si>
    <t>Přesun hmot pro vnitřní vodovod  stanovený z hmotnosti přesunovaného materiálu vodorovná dopravní vzdálenost do 50 m v objektech výšky přes 12 do 24 m</t>
  </si>
  <si>
    <t>998722181</t>
  </si>
  <si>
    <t>Příplatek k přesunu hmot tonážní 722 prováděný bez použití mechanizace</t>
  </si>
  <si>
    <t>-1973969706</t>
  </si>
  <si>
    <t>Přesun hmot pro vnitřní vodovod  stanovený z hmotnosti přesunovaného materiálu Příplatek k ceně za přesun prováděný bez použití mechanizace pro jakoukoliv výšku objektu</t>
  </si>
  <si>
    <t>725821331.RAF</t>
  </si>
  <si>
    <t>Baterie dřezová RAF RI1556 stojánková klasická s otáčivým kulatým ústím a délkou ramínka 200 mm</t>
  </si>
  <si>
    <t>-703998213</t>
  </si>
  <si>
    <t>725822611</t>
  </si>
  <si>
    <t>Baterie umyvadlová stojánková páková bez výpusti</t>
  </si>
  <si>
    <t>877536106</t>
  </si>
  <si>
    <t>Baterie umyvadlové stojánkové pákové bez výpusti</t>
  </si>
  <si>
    <t>725831313</t>
  </si>
  <si>
    <t>Baterie vanová nástěnná páková s příslušenstvím a pohyblivým držákem</t>
  </si>
  <si>
    <t>1976337383</t>
  </si>
  <si>
    <t>Baterie vanové nástěnné pákové s příslušenstvím a pohyblivým držákem</t>
  </si>
  <si>
    <t>725980123</t>
  </si>
  <si>
    <t>Dvířka 30/30</t>
  </si>
  <si>
    <t>-188850233</t>
  </si>
  <si>
    <t>Dvířka  30/30</t>
  </si>
  <si>
    <t>-168220496</t>
  </si>
  <si>
    <t>-1894105977</t>
  </si>
  <si>
    <t>D.1.4.e - Elektroinstalace</t>
  </si>
  <si>
    <t xml:space="preserve">    741 - Elektroinstalace - silnoproud</t>
  </si>
  <si>
    <t>741</t>
  </si>
  <si>
    <t>Elektroinstalace - silnoproud</t>
  </si>
  <si>
    <t>460680171</t>
  </si>
  <si>
    <t>Vybourání otvorů ve zdivu cihelném plochy do 0,09 m2, tloušťky do 15 cm</t>
  </si>
  <si>
    <t>-491106114</t>
  </si>
  <si>
    <t>460680172</t>
  </si>
  <si>
    <t>Vybourání otvorů ve zdivu cihelném plochy do 0,09 m2, tloušťky do 30 cm</t>
  </si>
  <si>
    <t>-1053683790</t>
  </si>
  <si>
    <t>460680445</t>
  </si>
  <si>
    <t>Vysekání kapes a výklenků ve zdivu betonovém pro elinstalační zařízení plochy přes 0,25 m2</t>
  </si>
  <si>
    <t>m3</t>
  </si>
  <si>
    <t>-1350643640</t>
  </si>
  <si>
    <t>460680581</t>
  </si>
  <si>
    <t>Vysekání rýh pro montáž trubek a kabelů v cihelných zdech hloubky do 3 cm a šířky do 3 cm</t>
  </si>
  <si>
    <t>-212121797</t>
  </si>
  <si>
    <t>460680584</t>
  </si>
  <si>
    <t>Vysekání rýh pro montáž trubek a kabelů v cihelných zdech hloubky do 3 cm a šířky do 10 cm</t>
  </si>
  <si>
    <t>-2032332090</t>
  </si>
  <si>
    <t>460680595</t>
  </si>
  <si>
    <t>Vysekání rýh pro montáž trubek a kabelů v cihelných zdech hloubky do 5 cm a šířky do 15 cm</t>
  </si>
  <si>
    <t>1561195948</t>
  </si>
  <si>
    <t>460710031</t>
  </si>
  <si>
    <t>Vyplnění a omítnutí rýh ve stěnách hloubky do 3 cm a šířky do 3 cm</t>
  </si>
  <si>
    <t>-2023488513</t>
  </si>
  <si>
    <t>460710034</t>
  </si>
  <si>
    <t>Vyplnění a omítnutí rýh ve stěnách hloubky do 3 cm a šířky do 10 cm</t>
  </si>
  <si>
    <t>-680141009</t>
  </si>
  <si>
    <t>460710045</t>
  </si>
  <si>
    <t>Vyplnění a omítnutí rýh ve stěnách hloubky do 5 cm a šířky do 15 cm</t>
  </si>
  <si>
    <t>1174411647</t>
  </si>
  <si>
    <t>741110021</t>
  </si>
  <si>
    <t>trubka plast ohebná,pod omítkou,typ 2323/pr.23Montáž trubka plastová tuhá D přes 16 do 23 mm uložená pod omítku</t>
  </si>
  <si>
    <t>-20093169</t>
  </si>
  <si>
    <t>000321123</t>
  </si>
  <si>
    <t>trubka ohebná PVC pr. 20mm</t>
  </si>
  <si>
    <t>610712596</t>
  </si>
  <si>
    <t>741112001</t>
  </si>
  <si>
    <t>Montáž krabice zapuštěná plastová kruhová</t>
  </si>
  <si>
    <t>41553244</t>
  </si>
  <si>
    <t>000311116</t>
  </si>
  <si>
    <t>krabice univerzální/odbočná vč. víčka</t>
  </si>
  <si>
    <t>345604118</t>
  </si>
  <si>
    <t>741112061</t>
  </si>
  <si>
    <t>Montáž krabice přístrojová zapuštěná plastová kruhová</t>
  </si>
  <si>
    <t>1698353912</t>
  </si>
  <si>
    <t>000311216</t>
  </si>
  <si>
    <t>krabice přístrojová</t>
  </si>
  <si>
    <t>385493311</t>
  </si>
  <si>
    <t>741112151</t>
  </si>
  <si>
    <t>Montáž rozvodka lištová plastová jednoduchá</t>
  </si>
  <si>
    <t>-662927684</t>
  </si>
  <si>
    <t>000311316</t>
  </si>
  <si>
    <t>krabicová rozvodka vč. svorkovnice a víčka</t>
  </si>
  <si>
    <t>-1333342627</t>
  </si>
  <si>
    <t>741120001</t>
  </si>
  <si>
    <t>Montáž vodič Cu izolovaný plný a laněný žíla 0,35-6 mm2 pod omítku (CY)</t>
  </si>
  <si>
    <t>1218805635</t>
  </si>
  <si>
    <t>000171108</t>
  </si>
  <si>
    <t>vodič CY 6  /H07V-U/</t>
  </si>
  <si>
    <t>-188399029</t>
  </si>
  <si>
    <t>741122015</t>
  </si>
  <si>
    <t>Montáž kabel Cu bez ukončení uložený pod omítku plný kulatý 3x1,5 mm2 (CYKY)</t>
  </si>
  <si>
    <t>-1492927357</t>
  </si>
  <si>
    <t>000101105</t>
  </si>
  <si>
    <t>kabel CYKY-J 3x1,5</t>
  </si>
  <si>
    <t>1830560635</t>
  </si>
  <si>
    <t>000101105.1</t>
  </si>
  <si>
    <t>kabel CYKY-O 3x1,5</t>
  </si>
  <si>
    <t>134330338</t>
  </si>
  <si>
    <t>741122016</t>
  </si>
  <si>
    <t>Montáž kabel Cu bez ukončení uložený pod omítku plný kulatý 3x2,5 až 6 mm2 (CYKY)</t>
  </si>
  <si>
    <t>1141834005</t>
  </si>
  <si>
    <t>000101106</t>
  </si>
  <si>
    <t>kabel CYKY-J 3x2,5</t>
  </si>
  <si>
    <t>-802700343</t>
  </si>
  <si>
    <t>741122031</t>
  </si>
  <si>
    <t>Montáž kabel Cu bez ukončení uložený pod omítku plný kulatý 5x1,5 až 2,5 mm2 (CYKY)</t>
  </si>
  <si>
    <t>9295539</t>
  </si>
  <si>
    <t>000101306</t>
  </si>
  <si>
    <t>kabel CYKY-J 5x2,5</t>
  </si>
  <si>
    <t>24259318</t>
  </si>
  <si>
    <t>000101305</t>
  </si>
  <si>
    <t>kabel CYKY-J 5x1,5</t>
  </si>
  <si>
    <t>948601428</t>
  </si>
  <si>
    <t>741130021</t>
  </si>
  <si>
    <t>Ukončení vodič izolovaný do 2,5 mm2 na svorkovnici</t>
  </si>
  <si>
    <t>1678279062</t>
  </si>
  <si>
    <t>741210001</t>
  </si>
  <si>
    <t>Montáž rozvodnice oceloplechová nebo plastová běžná do 20 kg</t>
  </si>
  <si>
    <t>463733154</t>
  </si>
  <si>
    <t>000715112</t>
  </si>
  <si>
    <t>Rozvaděč bytový dle výkresu a popisu v TZ</t>
  </si>
  <si>
    <t>622574389</t>
  </si>
  <si>
    <t>741220003</t>
  </si>
  <si>
    <t>Montáž skříň přístrojová plastová nebo hliníková rozměr 240x120-240x240 mm prázdná</t>
  </si>
  <si>
    <t>590254637</t>
  </si>
  <si>
    <t>000311332</t>
  </si>
  <si>
    <t>skříň rozvodná KT250/1 vč. VKT250/L</t>
  </si>
  <si>
    <t>1208886944</t>
  </si>
  <si>
    <t>000900050</t>
  </si>
  <si>
    <t>Drobný elektromontážní materiál</t>
  </si>
  <si>
    <t>351729362</t>
  </si>
  <si>
    <t>741310201</t>
  </si>
  <si>
    <t>Montáž vypínač (polo)zapuštěný šroubové připojení 1-jednopólový</t>
  </si>
  <si>
    <t>1635164156</t>
  </si>
  <si>
    <t>000411151</t>
  </si>
  <si>
    <t>spínač 10A/250Vstř řaz.1</t>
  </si>
  <si>
    <t>1865768894</t>
  </si>
  <si>
    <t>000421391</t>
  </si>
  <si>
    <t>rámeček krycí Valena 1přístroj /čirý pruh   774461</t>
  </si>
  <si>
    <t>966318987</t>
  </si>
  <si>
    <t>741310212</t>
  </si>
  <si>
    <t>Montáž ovladač (polo)zapuštěný šroubové připojení 1/0-tlačítkový zapínací</t>
  </si>
  <si>
    <t>-1078458725</t>
  </si>
  <si>
    <t>000411171</t>
  </si>
  <si>
    <t>ovladač 10A/250Vstř řaz.1/0</t>
  </si>
  <si>
    <t>1761452762</t>
  </si>
  <si>
    <t>000421391.1</t>
  </si>
  <si>
    <t>rámeček krycí 1přístroj</t>
  </si>
  <si>
    <t>-1448100775</t>
  </si>
  <si>
    <t>000411198</t>
  </si>
  <si>
    <t>ovladač 10A/250Vstř/IP44  zvonkový</t>
  </si>
  <si>
    <t>1865173357</t>
  </si>
  <si>
    <t>1486682858</t>
  </si>
  <si>
    <t>741310231</t>
  </si>
  <si>
    <t>Montáž přepínač (polo)zapuštěný šroubové připojení 5-seriový</t>
  </si>
  <si>
    <t>1276474616</t>
  </si>
  <si>
    <t>000411154</t>
  </si>
  <si>
    <t>spínač 10A/250Vstř řaz.5</t>
  </si>
  <si>
    <t>-2059185586</t>
  </si>
  <si>
    <t>11150719</t>
  </si>
  <si>
    <t>741310233</t>
  </si>
  <si>
    <t>Montáž přepínač (polo)zapuštěný šroubové připojení 6-střídavý</t>
  </si>
  <si>
    <t>2039720407</t>
  </si>
  <si>
    <t>000411152</t>
  </si>
  <si>
    <t>přepínač 10A/250Vstř řaz.6</t>
  </si>
  <si>
    <t>583039275</t>
  </si>
  <si>
    <t>-75458691</t>
  </si>
  <si>
    <t>741310239</t>
  </si>
  <si>
    <t>Montáž přepínač (polo)zapuštěný šroubové připojení 7-křížový</t>
  </si>
  <si>
    <t>1806802932</t>
  </si>
  <si>
    <t>000411153</t>
  </si>
  <si>
    <t>přepínač 10A/250Vstř řaz.7</t>
  </si>
  <si>
    <t>1689565133</t>
  </si>
  <si>
    <t>1136758005</t>
  </si>
  <si>
    <t>741313042</t>
  </si>
  <si>
    <t>Montáž zásuvka (polo)zapuštěná šroubové připojení 2P+PE dvojí zapojení - průběžná</t>
  </si>
  <si>
    <t>-21577205</t>
  </si>
  <si>
    <t>000421301</t>
  </si>
  <si>
    <t>zásuvka 16A/250Vstř</t>
  </si>
  <si>
    <t>369886959</t>
  </si>
  <si>
    <t>-1058286716</t>
  </si>
  <si>
    <t>-674858208</t>
  </si>
  <si>
    <t>000421305</t>
  </si>
  <si>
    <t>2-zásuvka 16A/250Vstř</t>
  </si>
  <si>
    <t>-436634507</t>
  </si>
  <si>
    <t>741320163</t>
  </si>
  <si>
    <t>Montáž jistič třípólový nn do 25 A s krytem</t>
  </si>
  <si>
    <t>562329059</t>
  </si>
  <si>
    <t>000435025</t>
  </si>
  <si>
    <t>jistič LTN-25B-3 3pól/ch.B/ 25A/10kA</t>
  </si>
  <si>
    <t>1876177067</t>
  </si>
  <si>
    <t>741371102</t>
  </si>
  <si>
    <t>Montáž svítidlo zářivkové průmyslové stropní přisazené 1 zdroj s krytem</t>
  </si>
  <si>
    <t>1507548765</t>
  </si>
  <si>
    <t>000525512</t>
  </si>
  <si>
    <t>svítidlo pod linku do 1x24W</t>
  </si>
  <si>
    <t>712666107</t>
  </si>
  <si>
    <t>000592161</t>
  </si>
  <si>
    <t>zářivka lineární T5 HO pr16mm/L549mm/G5 24W</t>
  </si>
  <si>
    <t>1082761824</t>
  </si>
  <si>
    <t>741810002</t>
  </si>
  <si>
    <t>Celková prohlídka elektrického rozvodu a zařízení do 500 000,- Kč</t>
  </si>
  <si>
    <t>-1254010524</t>
  </si>
  <si>
    <t>742121001</t>
  </si>
  <si>
    <t>Montáž kabelů sdělovacích pro vnitřní rozvody do 15 žil</t>
  </si>
  <si>
    <t>-1263930051</t>
  </si>
  <si>
    <t>000209436</t>
  </si>
  <si>
    <t>kabel Cat.6 UTP 4x2xAWG23 PVC</t>
  </si>
  <si>
    <t>-57580072</t>
  </si>
  <si>
    <t>742210121</t>
  </si>
  <si>
    <t>Montáž hlásiče automatického bodového</t>
  </si>
  <si>
    <t>-1608856460</t>
  </si>
  <si>
    <t>000900011</t>
  </si>
  <si>
    <t>Autonomní hlásič kouře</t>
  </si>
  <si>
    <t>-1517675961</t>
  </si>
  <si>
    <t>742310006</t>
  </si>
  <si>
    <t>Montáž domácího nástěnného audio/video telefonu</t>
  </si>
  <si>
    <t>-1531377825</t>
  </si>
  <si>
    <t>000492435</t>
  </si>
  <si>
    <t>audio telefon dle stáv. systému v domě</t>
  </si>
  <si>
    <t>1756611936</t>
  </si>
  <si>
    <t>R210111311</t>
  </si>
  <si>
    <t>zásuvka domovní sdělovací 1násobná vč.zapojení</t>
  </si>
  <si>
    <t>1677878947</t>
  </si>
  <si>
    <t>000421318</t>
  </si>
  <si>
    <t>zásuvka TV-RD-SAT 10dB konc/průběž</t>
  </si>
  <si>
    <t>-1846356460</t>
  </si>
  <si>
    <t>451854832</t>
  </si>
  <si>
    <t>R210111312</t>
  </si>
  <si>
    <t>zásuvka domovní sdělovací 2násobná vč.zapojení</t>
  </si>
  <si>
    <t>-1851710041</t>
  </si>
  <si>
    <t>000421326</t>
  </si>
  <si>
    <t>zásuvka 2xRJ45/cat.6 UTP</t>
  </si>
  <si>
    <t>914489088</t>
  </si>
  <si>
    <t>-1630298305</t>
  </si>
  <si>
    <t>R210803501</t>
  </si>
  <si>
    <t>kabel koaxiální volně uložený</t>
  </si>
  <si>
    <t>1216644525</t>
  </si>
  <si>
    <t>000209371</t>
  </si>
  <si>
    <t>VF koaxiální kabel VCEKY 75-3,7</t>
  </si>
  <si>
    <t>1316993182</t>
  </si>
  <si>
    <t>R210990001</t>
  </si>
  <si>
    <t>Zapojení STA v bytě</t>
  </si>
  <si>
    <t>-1220300517</t>
  </si>
  <si>
    <t>000900001</t>
  </si>
  <si>
    <t>rozbočovač STA dle popisu v TZ</t>
  </si>
  <si>
    <t>-1090872114</t>
  </si>
  <si>
    <t>R210990084</t>
  </si>
  <si>
    <t>Práce v rozvaděčích</t>
  </si>
  <si>
    <t>-493622070</t>
  </si>
  <si>
    <t>R210990087</t>
  </si>
  <si>
    <t>Demontáž stávající elektroinstalace</t>
  </si>
  <si>
    <t>547350191</t>
  </si>
  <si>
    <t>R218009001</t>
  </si>
  <si>
    <t>poplatek za recyklaci svítidla přes 50cm</t>
  </si>
  <si>
    <t>-555124058</t>
  </si>
  <si>
    <t>R218009011</t>
  </si>
  <si>
    <t>poplatek za recyklaci světelného zdroje</t>
  </si>
  <si>
    <t>124864234</t>
  </si>
  <si>
    <t>R218000011</t>
  </si>
  <si>
    <t>Dodávka a montáž svítidlo nástěnné (koupelna, zrcadlo)</t>
  </si>
  <si>
    <t>-1696823027</t>
  </si>
  <si>
    <t>R218000012</t>
  </si>
  <si>
    <t>Dodávka a montáž svítidlo stropní přisazené směrové (chodby, koupelna, kuchyně)</t>
  </si>
  <si>
    <t>-1993144478</t>
  </si>
  <si>
    <t>R218000013</t>
  </si>
  <si>
    <t>Dodávka a montáž svítidlo závěsné trojité (obývací pokoj)</t>
  </si>
  <si>
    <t>1421584436</t>
  </si>
  <si>
    <t>R218000014</t>
  </si>
  <si>
    <t>Dodávka a montáž svítidlo závěsné (ložnice, pokoj, jídelna)</t>
  </si>
  <si>
    <t>1100007800</t>
  </si>
  <si>
    <t>741810002.1</t>
  </si>
  <si>
    <t>Celková prohlídka elektrického rozvodu a zařízení do 500 000 Kč</t>
  </si>
  <si>
    <t>308567787</t>
  </si>
  <si>
    <t>741130115</t>
  </si>
  <si>
    <t>Ukončení šňůra 3x0,35 a 4 mm2 se zapojením</t>
  </si>
  <si>
    <t>409311270</t>
  </si>
  <si>
    <t>741130144</t>
  </si>
  <si>
    <t>Ukončení šňůra 5x0,5 a 4 mm2 se zapojením</t>
  </si>
  <si>
    <t>1354567729</t>
  </si>
  <si>
    <t>742190004</t>
  </si>
  <si>
    <t>Požárně těsnící materiál do prostupu</t>
  </si>
  <si>
    <t>641233205</t>
  </si>
  <si>
    <t>VRN - VRN a ostatní</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</si>
  <si>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</si>
  <si>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</si>
  <si>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</si>
  <si>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</si>
  <si>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</si>
  <si>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</si>
  <si>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Vedlejší rozpočtové náklady</t>
  </si>
  <si>
    <t>VRN1</t>
  </si>
  <si>
    <t>Průzkumné, geodetické a projektové práce</t>
  </si>
  <si>
    <t>013254000</t>
  </si>
  <si>
    <t>1024</t>
  </si>
  <si>
    <t>-391527582</t>
  </si>
  <si>
    <t>VRN3</t>
  </si>
  <si>
    <t>Zařízení staveniště</t>
  </si>
  <si>
    <t>030001000</t>
  </si>
  <si>
    <t>875485394</t>
  </si>
  <si>
    <t>034002000</t>
  </si>
  <si>
    <t>Zabezpečení staveniště</t>
  </si>
  <si>
    <t>CS ÚRS 2018 01</t>
  </si>
  <si>
    <t>953582459</t>
  </si>
  <si>
    <t>VRN4</t>
  </si>
  <si>
    <t>Inženýrská činnost</t>
  </si>
  <si>
    <t>045303000</t>
  </si>
  <si>
    <t>Koordinační činnost</t>
  </si>
  <si>
    <t>-979984817</t>
  </si>
  <si>
    <t>VRN6</t>
  </si>
  <si>
    <t xml:space="preserve">  Územní vlivy</t>
  </si>
  <si>
    <t>065002000</t>
  </si>
  <si>
    <t>Mimostaveništní doprava materiálů</t>
  </si>
  <si>
    <t>1971422467</t>
  </si>
  <si>
    <t>VRN7</t>
  </si>
  <si>
    <t>Provozní vlivy</t>
  </si>
  <si>
    <t>071002000</t>
  </si>
  <si>
    <t>Provoz investora, třetích osob</t>
  </si>
  <si>
    <t>-833288500</t>
  </si>
  <si>
    <t>D2_375 - Táborská 375/38</t>
  </si>
  <si>
    <t>"byt č. 5.05" 1,00*2,00</t>
  </si>
  <si>
    <t>"byt č. 5.04" 105,61</t>
  </si>
  <si>
    <t>"byt č. 5.05" 122,14</t>
  </si>
  <si>
    <t>"byt č. 5.04" 3,87</t>
  </si>
  <si>
    <t>"byt č. 5.05" 4,85</t>
  </si>
  <si>
    <t>-1708247448</t>
  </si>
  <si>
    <t>-1135282708</t>
  </si>
  <si>
    <t>-92902720</t>
  </si>
  <si>
    <t>"byt č. 5.04" 3,94+3,83+30,46+15,04+2,36</t>
  </si>
  <si>
    <t>"byt č. 5.05" 4,64+5,81+3,67+1,55+31,27+12,97+13,88</t>
  </si>
  <si>
    <t>1741039066</t>
  </si>
  <si>
    <t>20,17+7,43+2,70</t>
  </si>
  <si>
    <t>"byt č. 5.04" 74,90</t>
  </si>
  <si>
    <t>"byt č. 5.05" 68,37</t>
  </si>
  <si>
    <t>1525717238</t>
  </si>
  <si>
    <t>1194391926</t>
  </si>
  <si>
    <t>-814721705</t>
  </si>
  <si>
    <t>826003792</t>
  </si>
  <si>
    <t>-1284409018</t>
  </si>
  <si>
    <t>"příprava pro byt č. 10" 58,66</t>
  </si>
  <si>
    <t>"příprava pro byt č. 11" 77,95</t>
  </si>
  <si>
    <t>"byt č. 5.04" 8,31+7,86+23,30+16,89+7,79</t>
  </si>
  <si>
    <t>"byt č. 5.05" 11,04+9,67+7,70+5,10+22,59+14,42+16,84</t>
  </si>
  <si>
    <t>"příprava pro byt č. 10" 1,85*2,50</t>
  </si>
  <si>
    <t>"příprava pro byt č. 11" 1,85*2,50</t>
  </si>
  <si>
    <t>"skladba A1" (4,95+1,275)*14,70</t>
  </si>
  <si>
    <t>91,508*1,02 'Přepočtené koeficientem množství</t>
  </si>
  <si>
    <t>"viz půdorysy a řezy - střecha - střešní okna + světlovody" 0,90*1,30*5+0,50*0,50*5</t>
  </si>
  <si>
    <t>"příprava pro byt č. 10" 1,00*0,90+4,855*0,60+3,135*0,60+2,705*0,60+2,73*0,60</t>
  </si>
  <si>
    <t>"příprava pro byt č. 11" 3,515*0,90+4,995*0,60+2,30*0,60</t>
  </si>
  <si>
    <t>"byt č. 5.04" (1,63+2,405)*3,95-0,90*2,02*2</t>
  </si>
  <si>
    <t>"byt č. 5.05" 3,775*(1,50+3,95)*2+(1,09+1,63+1,28+2,18+0,15)*3,95-0,90*2,02*3</t>
  </si>
  <si>
    <t>"byt č. 5.04" (2,405)*3,95-0,80*2,02</t>
  </si>
  <si>
    <t>"byt č. 5.05" (1,55+0,15)*3,95+3,067*(3,30+2,95)/2-0,80*2,02*2</t>
  </si>
  <si>
    <t>763111417.1</t>
  </si>
  <si>
    <t xml:space="preserve">SDK příčka tl 150 mm profil CW+UW desky A 12,5 s izolací </t>
  </si>
  <si>
    <t>689943002</t>
  </si>
  <si>
    <t>Příčka ze sádrokartonových desek  s nosnou konstrukcí z jednoduchých ocelových profilů UW, CW dvojitě opláštěná deskami standardními A tl. 2 x 12,5 mm s izolací, EI 60, příčka tl. 150 mm, profil 100, Rw do 56 dB</t>
  </si>
  <si>
    <t>"byt č. 5.05" 2,66*3,95</t>
  </si>
  <si>
    <t>"byt č. 5.04" ((1,63+2,405)*3,95-0,90*2,02*2)*2</t>
  </si>
  <si>
    <t>"byt č. 5.05" (3,775*(1,50+3,95)*2+(1,09+1,63+1,28+2,18+0,15)*3,95-0,90*2,02*3)*2</t>
  </si>
  <si>
    <t>"byt č. 5.04" ((2,405)*3,95-0,80*2,02)*2</t>
  </si>
  <si>
    <t>"byt č. 5.05" ((1,55+0,15)*3,95+3,067*(3,30+2,95)/2-0,80*2,02*2)*2</t>
  </si>
  <si>
    <t>"byt č. 5.05" 2,66*3,95*2</t>
  </si>
  <si>
    <t>1736268176</t>
  </si>
  <si>
    <t>"byt č. 5.04" 5,265*1,50</t>
  </si>
  <si>
    <t>"byt č. 5.05" (3,435+0,10+5,40)*1,50</t>
  </si>
  <si>
    <t>"byt č. 5.04" (3,08+0,15+1,20)*3,95</t>
  </si>
  <si>
    <t>"byt č. 5.05" 0,60*3,95+3,502*(1,50+3,76)/2+2,40*3,60</t>
  </si>
  <si>
    <t>"byt č. 5.04" (1,80)*3,92</t>
  </si>
  <si>
    <t>"byt č. 5.05" 1,00*3,95+2,225*(2,95+3,30)/2</t>
  </si>
  <si>
    <t>763121423.2</t>
  </si>
  <si>
    <t xml:space="preserve">SDK stěna předsazená tl 125 mm profil CW+UW 100 deska 1xH2 12,5 s izolací </t>
  </si>
  <si>
    <t>1690027583</t>
  </si>
  <si>
    <t>"byt č. 5.04" (1,80+2,405)*3,92</t>
  </si>
  <si>
    <t>763121423.3</t>
  </si>
  <si>
    <t xml:space="preserve">SDK stěna předsazená tl 115 mm profil CW+UW 100 deska 1xH2 12,5 s izolací </t>
  </si>
  <si>
    <t>1839014148</t>
  </si>
  <si>
    <t>"byt č. 5.05" 1,89*2,95</t>
  </si>
  <si>
    <t>"byt č. 5.05" (1,55+0,15)*3,95</t>
  </si>
  <si>
    <t>21,301+37,719+17,959+16,484+5,576+6,715+3,6237+8,651</t>
  </si>
  <si>
    <t>43,9869</t>
  </si>
  <si>
    <t>"byt č. 5.04" 13,74</t>
  </si>
  <si>
    <t>"byt č. 5.05" 19,60</t>
  </si>
  <si>
    <t>-1923418611</t>
  </si>
  <si>
    <t>"byt č. 5.05" 1,89*3,30</t>
  </si>
  <si>
    <t>"byt č. 5.04" (0,84+1,35)*3,95</t>
  </si>
  <si>
    <t>"skladba A1" (4,098+0,115+0,16+1,32)*14,50</t>
  </si>
  <si>
    <t>"skladba A2" 5,67*14,50-5,25*1,74</t>
  </si>
  <si>
    <t>"skladba A3" 5,36*1,16+2,615*4,23+3,90*1,16+2,615*1,00</t>
  </si>
  <si>
    <t>180,047*1,1 'Přepočtené koeficientem množství</t>
  </si>
  <si>
    <t>82,549*1,02 'Přepočtené koeficientem množství</t>
  </si>
  <si>
    <t>"skladba A2" (5,67*14,50-5,25*1,74)*2</t>
  </si>
  <si>
    <t>170,578*1,02 'Přepočtené koeficientem množství</t>
  </si>
  <si>
    <t>24,418*1,02 'Přepočtené koeficientem množství</t>
  </si>
  <si>
    <t>1710187703</t>
  </si>
  <si>
    <t>1379412270</t>
  </si>
  <si>
    <t>"byt č. 5.04" 3,83</t>
  </si>
  <si>
    <t>"byt č. 5.05" 3,67</t>
  </si>
  <si>
    <t>"byt č. 5.04" 22,8065</t>
  </si>
  <si>
    <t>"byt č. 5.05" 21,1804</t>
  </si>
  <si>
    <t>2110241981</t>
  </si>
  <si>
    <t>2139711416</t>
  </si>
  <si>
    <t>-1940040726</t>
  </si>
  <si>
    <t>"byt č. 5.04" 3</t>
  </si>
  <si>
    <t>"byt č. 5.05" 5</t>
  </si>
  <si>
    <t>"viz půdorysy a řezy NS" (0,88+1,09)*2*5</t>
  </si>
  <si>
    <t>"viz půdorysy a řezy - střecha" 10</t>
  </si>
  <si>
    <t>"viz půdorysy a řezy - střecha - střešní okna" 13,00*1,50*2</t>
  </si>
  <si>
    <t>D+M - okenní sestava s balkonovými dveřmi 1950x2050mm - kompletní provedení včetně dodávky dle tabulky prvků ozn. O01 včetně vnějších i vnitřních parapetů, všech systémových doplňků, povrchové úpravy, kování atd...</t>
  </si>
  <si>
    <t>D+M - okenní sestava s balkonovými dveřmi 1850x2050mm - kompletní provedení včetně dodávky dle tabulky prvků ozn. O02 včetně vnějších i vnitřních parapetů, všech systémových doplňků, povrchové úpravy, kování atd...</t>
  </si>
  <si>
    <t>"byt č. 5.05" 3,67+1,55</t>
  </si>
  <si>
    <t>9,05*1,15 'Přepočtené koeficientem množství</t>
  </si>
  <si>
    <t>-1822572113</t>
  </si>
  <si>
    <t>"byt č. 5.04" 3,83+7,86*0,15</t>
  </si>
  <si>
    <t>"byt č. 5.05" 3,67+1,55+(7,70+5,10)*0,15</t>
  </si>
  <si>
    <t>1346043070</t>
  </si>
  <si>
    <t>1620294889</t>
  </si>
  <si>
    <t>1617436942</t>
  </si>
  <si>
    <t>-1536436821</t>
  </si>
  <si>
    <t>-561509902</t>
  </si>
  <si>
    <t>120,37*1,1 'Přepočtené koeficientem množství</t>
  </si>
  <si>
    <t>-1763985771</t>
  </si>
  <si>
    <t>"byt č. 5.04 - mč. 5.04.2" (1,77+0,70*2)*2,00+7,86*0,20</t>
  </si>
  <si>
    <t>"byt č. 5.05 - mč. 5.05.3" (1,75+0,70*2)*2,00+7,70*0,20</t>
  </si>
  <si>
    <t>"byt č. 5.04 - mč. 5.04.3" 1,69</t>
  </si>
  <si>
    <t>"byt č. 5.05 - mč. 5.05.5" 1,65</t>
  </si>
  <si>
    <t>3,34*1,15 'Přepočtené koeficientem množství</t>
  </si>
  <si>
    <t>"byt č. 5.04 - mč. 5.04.2" 14,10</t>
  </si>
  <si>
    <t>"byt č. 5.05 - mč. 5.05.3" 13,06</t>
  </si>
  <si>
    <t>"byt č. 5.05 - mč. 5.05.4" 8,58</t>
  </si>
  <si>
    <t>35,74*1,2 'Přepočtené koeficientem množství</t>
  </si>
  <si>
    <t>Mezisoučet</t>
  </si>
  <si>
    <t>-281937709</t>
  </si>
  <si>
    <t>1048996664</t>
  </si>
  <si>
    <t>-759348278</t>
  </si>
  <si>
    <t>1429854557</t>
  </si>
  <si>
    <t>-1325188655</t>
  </si>
  <si>
    <t>159,72*1,05 'Přepočtené koeficientem množství</t>
  </si>
  <si>
    <t>-1506737756</t>
  </si>
  <si>
    <t>1403780623</t>
  </si>
  <si>
    <t>"byt č. 5.04" ((1,63+2,405)*3,95)*2</t>
  </si>
  <si>
    <t>"byt č. 5.05" (3,775*(1,50+3,95)*2+(1,09+1,63+1,28+2,18+0,15)*3,95)*2</t>
  </si>
  <si>
    <t>"byt č. 5.04" ((2,405)*3,95)*2</t>
  </si>
  <si>
    <t>"byt č. 5.05" ((1,55+0,15)*3,95+3,067*(3,30+2,95)/2)*2</t>
  </si>
  <si>
    <t>"odečet obkladů keramických" -39,08</t>
  </si>
  <si>
    <t>735152452</t>
  </si>
  <si>
    <t>Otopné těleso panelové VK dvoudeskové 1 přídavná přestupní plocha výška/délka 500/500 mm výkon 559 W</t>
  </si>
  <si>
    <t>735152453</t>
  </si>
  <si>
    <t>Otopné těleso panelové VK dvoudeskové 1 přídavná přestupní plocha výška/délka 500/600 mm výkon 670 W</t>
  </si>
  <si>
    <t>735152456</t>
  </si>
  <si>
    <t>Otopné těleso panelové VK dvoudeskové 1 přídavná přestupní plocha výška/délka 500/900 mm výkon 1005 W</t>
  </si>
  <si>
    <t>735152561</t>
  </si>
  <si>
    <t>Otopné těleso panelové VK dvoudeskové 2 přídavné přestupní plochy výška/délka 500/1600mm výkon 2323W</t>
  </si>
  <si>
    <t>735152691</t>
  </si>
  <si>
    <t>Otopné těleso panelové VK třídeskové 3 přídavné přestupní plochy výška/délka 900/400 mm výkon 1331 W</t>
  </si>
  <si>
    <t>Pol3</t>
  </si>
  <si>
    <t>Tepelná izolace - izolovat přívody vzduchu  tl. 25mm</t>
  </si>
  <si>
    <t>Pol4</t>
  </si>
  <si>
    <t>Tepelná izolace - izolovat stoupačky  tl.6mm</t>
  </si>
  <si>
    <t>Oblouk  Ø125/-90</t>
  </si>
  <si>
    <t>-2110149265</t>
  </si>
  <si>
    <t>1623182679</t>
  </si>
  <si>
    <t>18052020_2.4_K - Podkrovní byty 375/38 - Kanalizace</t>
  </si>
  <si>
    <t>721174042</t>
  </si>
  <si>
    <t>Potrubí kanalizační z PP připojovací DN 40</t>
  </si>
  <si>
    <t>-1454409580</t>
  </si>
  <si>
    <t>Potrubí z trub polypropylenových připojovací DN 40</t>
  </si>
  <si>
    <t>1,5</t>
  </si>
  <si>
    <t>721174043</t>
  </si>
  <si>
    <t>Potrubí kanalizační z PP připojovací DN 50</t>
  </si>
  <si>
    <t>-230394257</t>
  </si>
  <si>
    <t>Potrubí z trub polypropylenových připojovací DN 50</t>
  </si>
  <si>
    <t>721174044</t>
  </si>
  <si>
    <t>Potrubí kanalizační z PP připojovací DN 75</t>
  </si>
  <si>
    <t>-1566532298</t>
  </si>
  <si>
    <t>Potrubí z trub polypropylenových připojovací DN 75</t>
  </si>
  <si>
    <t>721174045</t>
  </si>
  <si>
    <t>Potrubí kanalizační z PP připojovací DN 110</t>
  </si>
  <si>
    <t>-814315353</t>
  </si>
  <si>
    <t>Potrubí z trub polypropylenových připojovací DN 110</t>
  </si>
  <si>
    <t>72117516a</t>
  </si>
  <si>
    <t>Izolace potrubí 50-80mm</t>
  </si>
  <si>
    <t>457875510</t>
  </si>
  <si>
    <t>5,5+2,5</t>
  </si>
  <si>
    <t>0,5</t>
  </si>
  <si>
    <t>5,5</t>
  </si>
  <si>
    <t>-1461043407</t>
  </si>
  <si>
    <t>725862113</t>
  </si>
  <si>
    <t>Zápachová uzávěrka pro dřezy s přípojkou pro pračku nebo myčku DN 40/50</t>
  </si>
  <si>
    <t>1208352001</t>
  </si>
  <si>
    <t>Zápachové uzávěrky zařizovacích předmětů pro dřezy s přípojkou pro pračku nebo myčku DN 40/50</t>
  </si>
  <si>
    <t>18052020_2.4_V - Podkrovní byty 375/38 - Vodovod</t>
  </si>
  <si>
    <t>"srov napoj potr"</t>
  </si>
  <si>
    <t>18,5</t>
  </si>
  <si>
    <t>4,5</t>
  </si>
  <si>
    <t>-183046763</t>
  </si>
  <si>
    <t>14+25</t>
  </si>
  <si>
    <t>18,5+4,5</t>
  </si>
  <si>
    <t>725535222</t>
  </si>
  <si>
    <t>Ventil pojistný bezpečnostní souprava s redukčním ventilem a výlevkou</t>
  </si>
  <si>
    <t>-1977663673</t>
  </si>
  <si>
    <t>Elektrické ohřívače zásobníkové pojistné armatury bezpečnostní souprava s redukčním ventilem a výlevkou</t>
  </si>
  <si>
    <t>725539201</t>
  </si>
  <si>
    <t>Montáž ohřívačů zásobníkových závěsných tlakových do 15 litrů</t>
  </si>
  <si>
    <t>99135962</t>
  </si>
  <si>
    <t>Elektrické ohřívače zásobníkové montáž tlakových ohřívačů závěsných (svislých nebo vodorovných) do 15 l</t>
  </si>
  <si>
    <t>TTM.229492</t>
  </si>
  <si>
    <t>ohřívač vody elektrický EO10P 10 l 50,6x29,6x27,6 cm, 2 kW</t>
  </si>
  <si>
    <t>-1987076747</t>
  </si>
  <si>
    <t>2+1</t>
  </si>
  <si>
    <t>124</t>
  </si>
  <si>
    <t>126</t>
  </si>
  <si>
    <t>128</t>
  </si>
  <si>
    <t>130</t>
  </si>
  <si>
    <t>132</t>
  </si>
  <si>
    <t>134</t>
  </si>
  <si>
    <t>136</t>
  </si>
  <si>
    <t>138</t>
  </si>
  <si>
    <t>140</t>
  </si>
  <si>
    <t>142</t>
  </si>
  <si>
    <t>144</t>
  </si>
  <si>
    <t>146</t>
  </si>
  <si>
    <t>148</t>
  </si>
  <si>
    <t>150</t>
  </si>
  <si>
    <t>152</t>
  </si>
  <si>
    <t>154</t>
  </si>
  <si>
    <t>156</t>
  </si>
  <si>
    <t>158</t>
  </si>
  <si>
    <t>160</t>
  </si>
  <si>
    <t>162</t>
  </si>
  <si>
    <t>-1278765635</t>
  </si>
  <si>
    <t>-185631882</t>
  </si>
  <si>
    <t>-1264176456</t>
  </si>
  <si>
    <t>191218729</t>
  </si>
  <si>
    <t>-33929831</t>
  </si>
  <si>
    <t>1036811614</t>
  </si>
  <si>
    <t>1835019348</t>
  </si>
  <si>
    <t>1688725272</t>
  </si>
  <si>
    <t>D3_376 - Táborská 376/40</t>
  </si>
  <si>
    <t>"byt č. 5.04" (2,09+1,95)*2,00</t>
  </si>
  <si>
    <t>"byt č. 5.05" 1,82*2,00</t>
  </si>
  <si>
    <t>"byt č. 5.04" 148,23</t>
  </si>
  <si>
    <t>"byt č. 5.05" 98,63</t>
  </si>
  <si>
    <t>"byt č. 5.04" 4,20</t>
  </si>
  <si>
    <t>-779937744</t>
  </si>
  <si>
    <t>1939041096</t>
  </si>
  <si>
    <t>1850643521</t>
  </si>
  <si>
    <t>"byt č. 5.04" 8,00+2,13+4,29+14,89+30,39+10,21</t>
  </si>
  <si>
    <t>"byt č. 5.05" 3,81+4,20+28,89+14,40+2,16</t>
  </si>
  <si>
    <t>-134466315</t>
  </si>
  <si>
    <t>12,15+7,11+2,89</t>
  </si>
  <si>
    <t>"byt č. 5.04" 93,45</t>
  </si>
  <si>
    <t>"byt č. 5.05" 67,65</t>
  </si>
  <si>
    <t>-1652581373</t>
  </si>
  <si>
    <t>-550314213</t>
  </si>
  <si>
    <t>1291912801</t>
  </si>
  <si>
    <t>-1999214005</t>
  </si>
  <si>
    <t>-960453457</t>
  </si>
  <si>
    <t>"příprava pro byt č. 10" 72,96</t>
  </si>
  <si>
    <t>"příprava pro byt č. 11" 56,25</t>
  </si>
  <si>
    <t>"byt č. 5.04" 16,94+5,88+8,30+18,90+22,50+12,84</t>
  </si>
  <si>
    <t>"byt č. 5.05" 8,10+8,26+21,90+17,10+7,40</t>
  </si>
  <si>
    <t>"příprava pro byt č. 10" 2,115*2,50</t>
  </si>
  <si>
    <t>"příprava pro byt č. 11" 2,115*2,50</t>
  </si>
  <si>
    <t>"skladba A1" (4,80+1,50)*14,70</t>
  </si>
  <si>
    <t>92,61*1,02 'Přepočtené koeficientem množství</t>
  </si>
  <si>
    <t>"viz půdorysy a řezy - střecha - střešní okna+světlovody" 0,90*1,30*5+0,50*0,50*5</t>
  </si>
  <si>
    <t>"příprava pro byt č. 10" 3,50*0,90+2,74*0,60+5,55*0,60</t>
  </si>
  <si>
    <t>"příprava pro byt č. 11" 4,90*0,60+1,00*0,19+4,61*0,60</t>
  </si>
  <si>
    <t>"byt č. 5.04" 2,895*(1,55+4,15)/2+(1,69+2,13+1,05)*4,15+(1,56+0,29+0,71+0,75)*3,50-0,90*2,02*3</t>
  </si>
  <si>
    <t>"byt č. 5.05" (2,46+1,63)*4,15+0,84*3,50-(0,90*2,02*2+0,80*2,02)</t>
  </si>
  <si>
    <t>"byt č. 5.04" (1,20+2,09)*3,50-0,80*2,02*2</t>
  </si>
  <si>
    <t>"byt č. 5.05" 2,46*4,15-0,80*2,02</t>
  </si>
  <si>
    <t>"byt č. 5.04" 1,10*(3,11+3,40)/2</t>
  </si>
  <si>
    <t>"byt č. 5.04" (2,895*(1,55+4,15)/2+(1,69+2,13)*4,15+(1,56+0,29+0,71+0,75)*3,50-0,90*2,02*2)*2</t>
  </si>
  <si>
    <t>"byt č. 5.05" ((2,46+1,63)*4,15+0,84*3,50-(0,90*2,02*2+0,80*2,02))*2</t>
  </si>
  <si>
    <t>"byt č. 5.04" ((1,20+2,09)*3,50-0,80*2,02*2)*2</t>
  </si>
  <si>
    <t>"byt č. 5.05" (2,46*4,15-0,80*2,02)*2</t>
  </si>
  <si>
    <t>"byt č. 5.04" 1,10*(3,11+3,40)/2*2</t>
  </si>
  <si>
    <t>936993108</t>
  </si>
  <si>
    <t>"byt č. 5.04" (5,33+0,10+3,525)*1,60</t>
  </si>
  <si>
    <t>"byt č. 5.05" 5,20*1,60</t>
  </si>
  <si>
    <t>"byt č. 5.04" 3,25*4,15+0,80*3,40</t>
  </si>
  <si>
    <t>"byt č. 5.05" (3,25+1,22+0,75)*4,15+0,75*3,50</t>
  </si>
  <si>
    <t>"byt č. 5.04" 1,00*3,40</t>
  </si>
  <si>
    <t>"byt č. 5.05" (2,46+1,82)*4,15</t>
  </si>
  <si>
    <t xml:space="preserve">SDK stěna předsazená tl 200 mm profil CW+UW 100 deska 1xH2 12,5 s izolací </t>
  </si>
  <si>
    <t>815011594</t>
  </si>
  <si>
    <t>"byt č. 5.04" 2,05*3,40</t>
  </si>
  <si>
    <t>"byt č. 5.04" 2,20*3,50</t>
  </si>
  <si>
    <t>22,648+40,496+21,162+6,97+7,70+8,798</t>
  </si>
  <si>
    <t>61,51772</t>
  </si>
  <si>
    <t>"byt č. 5.04" 18,20</t>
  </si>
  <si>
    <t>"byt č. 5.05" 12,98</t>
  </si>
  <si>
    <t>-810057158</t>
  </si>
  <si>
    <t>"byt č. 5.05" (0,50+0,72+0,25+0,65)*4,15</t>
  </si>
  <si>
    <t>"skladba A1" (4,27+0,66)*14,50</t>
  </si>
  <si>
    <t>"skladba A2" 4,45*14,50</t>
  </si>
  <si>
    <t>"skladba A3" (0,261+1,132+0,40)*(5,10+3,80)+(4,29+0,84)*3,066</t>
  </si>
  <si>
    <t>167,696*1,1 'Přepočtené koeficientem množství</t>
  </si>
  <si>
    <t>"skladba A2" 4,45*14,50*2</t>
  </si>
  <si>
    <t>160,736*1,02 'Přepočtené koeficientem množství</t>
  </si>
  <si>
    <t>31,686*1,02 'Přepočtené koeficientem množství</t>
  </si>
  <si>
    <t>-993448337</t>
  </si>
  <si>
    <t>"byt č. 5.04" 4,29</t>
  </si>
  <si>
    <t>"byt č. 5.05" 4,20</t>
  </si>
  <si>
    <t>"byt č. 5.04" 34,996</t>
  </si>
  <si>
    <t>"byt č. 5.05" 26,52172</t>
  </si>
  <si>
    <t>-1282006333</t>
  </si>
  <si>
    <t>-298226608</t>
  </si>
  <si>
    <t>722191047</t>
  </si>
  <si>
    <t>"byt č. 5.04" 5</t>
  </si>
  <si>
    <t>"byt č. 5.05" 4</t>
  </si>
  <si>
    <t>"viz půdorysy a řezy NS" (0,80+1,20)*2*5</t>
  </si>
  <si>
    <t>"viz půdorysy a řezy - střecha - střešní okna + světlovody" 13,00*1,50+13,00*1,00</t>
  </si>
  <si>
    <t>766-D02/L</t>
  </si>
  <si>
    <t>2076444014</t>
  </si>
  <si>
    <t>D+M - okenní sestava s balkonovými dveřmi 2115x2050mm - kompletní provedení včetně dodávky dle tabulky prvků ozn. O01 včetně vnějších i vnitřních parapetů, všech systémových doplňků, povrchové úpravy, kování atd...</t>
  </si>
  <si>
    <t>D+M - okenní sestava s balkonovými dveřmi 2115x2050mm - kompletní provedení včetně dodávky dle tabulky prvků ozn. O02 včetně vnějších i vnitřních parapetů, všech systémových doplňků, povrchové úpravy, kování atd...</t>
  </si>
  <si>
    <t>"byt č. 5.04" 2,13+4,29</t>
  </si>
  <si>
    <t>10,62*1,15 'Přepočtené koeficientem množství</t>
  </si>
  <si>
    <t>-1944639351</t>
  </si>
  <si>
    <t>"byt č. 5.04" 2,13+4,29+(5,88+8,30)*0,15</t>
  </si>
  <si>
    <t>"byt č. 5.05" 4,20+8,26*0,15</t>
  </si>
  <si>
    <t>468714019</t>
  </si>
  <si>
    <t>-1639073652</t>
  </si>
  <si>
    <t>-1857879047</t>
  </si>
  <si>
    <t>605243443</t>
  </si>
  <si>
    <t>1965733298</t>
  </si>
  <si>
    <t>112,75*1,1 'Přepočtené koeficientem množství</t>
  </si>
  <si>
    <t>1778932634</t>
  </si>
  <si>
    <t>"byt č. 5.04 - mč. 5.04.2" 5,88*0,20</t>
  </si>
  <si>
    <t>"byt č. 5.04 - mč. 5.04.3" (2,20+0,70*2)*2,00+8,30*0,20</t>
  </si>
  <si>
    <t>"byt č. 5.05 - mč. 5.05.2" (1,82+0,70*2)*2,00+8,26*0,20</t>
  </si>
  <si>
    <t>"byt č. 5.04 - mč. 5.04.3" 1,79</t>
  </si>
  <si>
    <t>"byt č. 5.05 - mč. 5.05.3" 1,79</t>
  </si>
  <si>
    <t>3,58*1,15 'Přepočtené koeficientem množství</t>
  </si>
  <si>
    <t>"byt č. 5.04 - mč. 5.04.2" 8,90</t>
  </si>
  <si>
    <t>"byt č. 5.04 - mč. 5.04.3" 14,98</t>
  </si>
  <si>
    <t>"byt č. 5.05 - mč. 5.05.2" 14,90</t>
  </si>
  <si>
    <t>38,78*1,2 'Přepočtené koeficientem množství</t>
  </si>
  <si>
    <t>"byt č. 5.04" 25,67</t>
  </si>
  <si>
    <t>"byt č. 5.05" 16,69</t>
  </si>
  <si>
    <t>-1360798582</t>
  </si>
  <si>
    <t>1643376738</t>
  </si>
  <si>
    <t>-834466117</t>
  </si>
  <si>
    <t>-1727304026</t>
  </si>
  <si>
    <t>-1729150019</t>
  </si>
  <si>
    <t>145,52*1,05 'Přepočtené koeficientem množství</t>
  </si>
  <si>
    <t>1843128915</t>
  </si>
  <si>
    <t>1025517013</t>
  </si>
  <si>
    <t>"byt č. 5.04" (2,895*(1,55+4,15)/2+(1,69+2,13)*4,15+(1,56+0,29+0,71+0,75)*3,50)*2</t>
  </si>
  <si>
    <t>"byt č. 5.05" ((2,46+1,63)*4,15+0,84*3,50)*2</t>
  </si>
  <si>
    <t>"byt č. 5.04" ((1,20+2,09)*3,50)*2</t>
  </si>
  <si>
    <t>"byt č. 5.05" (2,46*4,15)*2</t>
  </si>
  <si>
    <t>"odečet obkladů keramických" -42,37</t>
  </si>
  <si>
    <t>735152455</t>
  </si>
  <si>
    <t>Otopné těleso panelové VK dvoudeskové 1 přídavná přestupní plocha výška/délka 500/800 mm výkon 894 W</t>
  </si>
  <si>
    <t>735152457</t>
  </si>
  <si>
    <t>Otopné těleso panelové VK dvoudeskové 1 přídavná přestupní plocha výška/délka 500/1000 mm výkon 1117 W</t>
  </si>
  <si>
    <t>735152559</t>
  </si>
  <si>
    <t>Otopné těleso panelové VK dvoudeskové 2 přídavné přestupní plochy výška/délka 500/1200 mm výkon 1742 W</t>
  </si>
  <si>
    <t>735152692</t>
  </si>
  <si>
    <t>Otopné těleso panelové VK třídeskové 3 přídavné přestupní plochy výška/délka 900/500 mm výkon 1664 W</t>
  </si>
  <si>
    <t>Rozbočka  Ø125-Ø125-Ø100</t>
  </si>
  <si>
    <t>1909003669</t>
  </si>
  <si>
    <t>1344857928</t>
  </si>
  <si>
    <t>18052020_3.4_K - Podkrovní byty 376/40 - Kanalizace</t>
  </si>
  <si>
    <t>72111853a</t>
  </si>
  <si>
    <t>Čistící kus PP DN 75</t>
  </si>
  <si>
    <t>-1435889090</t>
  </si>
  <si>
    <t>Čistící kus PP 75</t>
  </si>
  <si>
    <t>72111854a</t>
  </si>
  <si>
    <t>Čistící kus PP DN 110</t>
  </si>
  <si>
    <t>-686065348</t>
  </si>
  <si>
    <t>16,5</t>
  </si>
  <si>
    <t>264593121</t>
  </si>
  <si>
    <t>721273151</t>
  </si>
  <si>
    <t>Hlavice ventilační polypropylen PP DN 50</t>
  </si>
  <si>
    <t>1303059749</t>
  </si>
  <si>
    <t>Ventilační hlavice z polypropylenu (PP) DN 50</t>
  </si>
  <si>
    <t>721273153</t>
  </si>
  <si>
    <t>Hlavice ventilační polypropylen PP DN 110</t>
  </si>
  <si>
    <t>1545634365</t>
  </si>
  <si>
    <t>Ventilační hlavice z polypropylenu (PP) DN 110</t>
  </si>
  <si>
    <t>2+14+16,5+3</t>
  </si>
  <si>
    <t>722181243</t>
  </si>
  <si>
    <t>Ochrana vodovodního potrubí přilepenými termoizolačními trubicemi z PE tl do 20 mm DN do 63 mm</t>
  </si>
  <si>
    <t>-1149130978</t>
  </si>
  <si>
    <t>Ochrana potrubí  termoizolačními trubicemi z pěnového polyetylenu PE přilepenými v příčných a podélných spojích, tloušťky izolace přes 13 do 20 mm, vnitřního průměru izolace DN přes 45 do 63 mm</t>
  </si>
  <si>
    <t>"srov min.vl."</t>
  </si>
  <si>
    <t>725861311</t>
  </si>
  <si>
    <t>Zápachová uzávěrka pro umyvadla DN 40 s přípojkou pro pračku nebo myčku</t>
  </si>
  <si>
    <t>1492967207</t>
  </si>
  <si>
    <t>Zápachové uzávěrky zařizovacích předmětů pro umyvadla s přípojkou pro pračku nebo myčku DN 40</t>
  </si>
  <si>
    <t>18052020_3.4_V - Podkrovní byty 376/40 - Vodovod</t>
  </si>
  <si>
    <t>-75883524</t>
  </si>
  <si>
    <t>31,5</t>
  </si>
  <si>
    <t>722174004</t>
  </si>
  <si>
    <t>Potrubí vodovodní plastové PPR svar polyfuze PN 16 D 32 x 4,4 mm</t>
  </si>
  <si>
    <t>2084163477</t>
  </si>
  <si>
    <t>Potrubí z plastových trubek z polypropylenu (PPR) svařovaných polyfuzně PN 16 (SDR 7,4) D 32 x 4,4</t>
  </si>
  <si>
    <t>-510537658</t>
  </si>
  <si>
    <t>8,5</t>
  </si>
  <si>
    <t>722181123</t>
  </si>
  <si>
    <t>Ochrana vodovodního potrubí zvuk tlumícími objímkami do DN 25 mm</t>
  </si>
  <si>
    <t>-500689622</t>
  </si>
  <si>
    <t>Ochrana potrubí  zvuk tlumícími objímkami DN do 25 mm</t>
  </si>
  <si>
    <t>"srov kotvení"</t>
  </si>
  <si>
    <t>1816142114</t>
  </si>
  <si>
    <t>722181221</t>
  </si>
  <si>
    <t>Ochrana vodovodního potrubí přilepenými termoizolačními trubicemi z PE tl do 9 mm DN do 22 mm</t>
  </si>
  <si>
    <t>-359702301</t>
  </si>
  <si>
    <t>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</si>
  <si>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</si>
  <si>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do 9 mm DN do 45 mm</t>
  </si>
  <si>
    <t>1881540557</t>
  </si>
  <si>
    <t>Ochrana potrubí  termoizolačními trubicemi z pěnového polyetylenu PE přilepenými v příčných a podélných spojích, tloušťky izolace přes 6 do 9 mm, vnitřního průměru izolace DN přes 22 do 45 mm</t>
  </si>
  <si>
    <t>722181232</t>
  </si>
  <si>
    <t>Ochrana vodovodního potrubí přilepenými termoizolačními trubicemi z PE tl do 13 mm DN do 45 mm</t>
  </si>
  <si>
    <t>1153729740</t>
  </si>
  <si>
    <t>Ochrana potrubí  termoizolačními trubicemi z pěnového polyetylenu PE přilepenými v příčných a podélných spojích, tloušťky izolace přes 9 do 13 mm, vnitřního průměru izolace DN přes 22 do 45 mm</t>
  </si>
  <si>
    <t>4,50</t>
  </si>
  <si>
    <t>-1436863030</t>
  </si>
  <si>
    <t>-865514553</t>
  </si>
  <si>
    <t>722240123</t>
  </si>
  <si>
    <t>Kohout kulový plastový PPR DN 25</t>
  </si>
  <si>
    <t>-654091145</t>
  </si>
  <si>
    <t>Armatury z plastických hmot  kohouty (PPR) kulové DN 25</t>
  </si>
  <si>
    <t>59,5</t>
  </si>
  <si>
    <t>725532101</t>
  </si>
  <si>
    <t>Elektrický ohřívač zásobníkový akumulační závěsný svislý 10 l / 2 kW</t>
  </si>
  <si>
    <t>753514431</t>
  </si>
  <si>
    <t>Elektrické ohřívače zásobníkové beztlakové přepadové akumulační s pojistným ventilem závěsné svislé objem nádrže (příkon) 10 l (2,0 kW)</t>
  </si>
  <si>
    <t>757502702</t>
  </si>
  <si>
    <t>662723422</t>
  </si>
  <si>
    <t>711607671</t>
  </si>
  <si>
    <t>1477833929</t>
  </si>
  <si>
    <t>-460196769</t>
  </si>
  <si>
    <t>115654835</t>
  </si>
  <si>
    <t>-867988085</t>
  </si>
  <si>
    <t>-1857928235</t>
  </si>
  <si>
    <t>1233363471</t>
  </si>
  <si>
    <t>D4_377 - Táborská 377/42</t>
  </si>
  <si>
    <t>"byt č. 5.04" 1,735*2,00</t>
  </si>
  <si>
    <t>"byt č. 5.04" 101,44</t>
  </si>
  <si>
    <t>"byt č. 5.05" 54,50</t>
  </si>
  <si>
    <t>-1946016424</t>
  </si>
  <si>
    <t>383925493</t>
  </si>
  <si>
    <t>819030970</t>
  </si>
  <si>
    <t>1975326494</t>
  </si>
  <si>
    <t>"byt č. 5.04" 7,43+3,69+43,94+13,96</t>
  </si>
  <si>
    <t>"byt č. 5.05" 5,81+4,51+38,74+19,53</t>
  </si>
  <si>
    <t>1898182082</t>
  </si>
  <si>
    <t>11,92+4,27+4,36</t>
  </si>
  <si>
    <t>"byt č. 5.04" 58,80</t>
  </si>
  <si>
    <t>"byt č. 5.05" 56,92</t>
  </si>
  <si>
    <t>-612235664</t>
  </si>
  <si>
    <t>-2111177955</t>
  </si>
  <si>
    <t>1701840598</t>
  </si>
  <si>
    <t>1750551409</t>
  </si>
  <si>
    <t>-239163827</t>
  </si>
  <si>
    <t>"příprava pro byt č. 10" 71,49</t>
  </si>
  <si>
    <t>"příprava pro byt č. 11" 71,48</t>
  </si>
  <si>
    <t>"byt č. 5.04" 13,46+8,21+36,21+15,58</t>
  </si>
  <si>
    <t>"byt č. 5.05" 11,61+8,91+32,75+18,14</t>
  </si>
  <si>
    <t>"příprava pro byt č. 10" 2,20*2,25</t>
  </si>
  <si>
    <t>"příprava pro byt č. 11" 3,05*2,25</t>
  </si>
  <si>
    <t>"skladba A1" (5,15+0,97)*14,70</t>
  </si>
  <si>
    <t>89,964*1,02 'Přepočtené koeficientem množství</t>
  </si>
  <si>
    <t>"příprava pro byt č. 10" (5,50+1,05+4,34+1,10)*0,60</t>
  </si>
  <si>
    <t>"příprava pro byt č. 11" (2,50+1,05)*0,60</t>
  </si>
  <si>
    <t>"byt č. 5.04" (0,70+2,02+1,05+1,43)*3,50-0,90*2,02*2</t>
  </si>
  <si>
    <t>"byt č. 5.05" 3,60*(1,20+3,50)/2+(1,05+1,39+0,455+0,775+0,30+2,035)*3,50-0,90*2,02*3</t>
  </si>
  <si>
    <t>"byt č. 5.04" (2,57+1,285)*3,50-0,80*2,02</t>
  </si>
  <si>
    <t>"byt č. 5.05" (2,575+0,375+1,95)*3,50-0,80*2,02</t>
  </si>
  <si>
    <t>501102221</t>
  </si>
  <si>
    <t>"byt č. 5.04" 0,90*3,50</t>
  </si>
  <si>
    <t>"byt č. 5.05" 0,90*3,50</t>
  </si>
  <si>
    <t>"byt č. 5.04" ((0,70+2,02+1,05+1,43)*3,50-0,90*2,02*2)*2</t>
  </si>
  <si>
    <t>"byt č. 5.05" (3,60*(1,20+3,50)/2+(1,05+1,39+0,455+0,775+0,30+2,035)*3,50-0,90*2,02*3)*2</t>
  </si>
  <si>
    <t>"byt č. 5.04" ((2,57+1,285)*3,50-0,80*2,02)*2</t>
  </si>
  <si>
    <t>"byt č. 5.05" ((2,575+0,375+1,95)*3,50-0,80*2,02)*2</t>
  </si>
  <si>
    <t>"byt č. 5.04" 0,90*3,50*2</t>
  </si>
  <si>
    <t>"byt č. 5.05" 0,90*3,50*2</t>
  </si>
  <si>
    <t>-1344591753</t>
  </si>
  <si>
    <t>"byt č. 5.04" (0,52+2,52)*3,50</t>
  </si>
  <si>
    <t>"byt č. 5.05" (0,52+2,52)*3,50</t>
  </si>
  <si>
    <t>"byt č. 5.05" 2,575*3,50</t>
  </si>
  <si>
    <t>"byt č. 5.04" (1,17+1,385)*3,50</t>
  </si>
  <si>
    <t>21,28+9,013+8,943+7,875+6,125</t>
  </si>
  <si>
    <t>48,6148</t>
  </si>
  <si>
    <t>"byt č. 5.04" 10,20</t>
  </si>
  <si>
    <t>"byt č. 5.05" 11,20</t>
  </si>
  <si>
    <t>-459520154</t>
  </si>
  <si>
    <t>"byt č. 5.05" 2,25*3,50</t>
  </si>
  <si>
    <t>763122404.3</t>
  </si>
  <si>
    <t>SDK stěna šachtová tl 150 mm profil CW+UW desky 1xDFH2 12.5 s izolací</t>
  </si>
  <si>
    <t>506988878</t>
  </si>
  <si>
    <t>"byt č. 5.04" (1,30+0,45)*3,50</t>
  </si>
  <si>
    <t>"skladba A1" (4,22+0,92)*14,70</t>
  </si>
  <si>
    <t>"skladba A2" 4,73*14,70</t>
  </si>
  <si>
    <t>"skladba A3" 4,44*1,55+3,10*0,64+3,36*4,03</t>
  </si>
  <si>
    <t>"skladba A3" 4,44*1,55+3,10*0,64+3,36*5,03</t>
  </si>
  <si>
    <t>170,856*1,1 'Přepočtené koeficientem množství</t>
  </si>
  <si>
    <t>75,558*1,02 'Přepočtené koeficientem množství</t>
  </si>
  <si>
    <t>"skladba A2" 4,73*14,70*2</t>
  </si>
  <si>
    <t>164,829*1,02 'Přepočtené koeficientem množství</t>
  </si>
  <si>
    <t>25,767*1,02 'Přepočtené koeficientem množství</t>
  </si>
  <si>
    <t>1174123799</t>
  </si>
  <si>
    <t>"byt č. 5.04" 3,69</t>
  </si>
  <si>
    <t>"byt č. 5.05" 4,51</t>
  </si>
  <si>
    <t>"byt č. 5.04" 26,068</t>
  </si>
  <si>
    <t>"byt č. 5.05" 22,5468</t>
  </si>
  <si>
    <t>"byt č. 5.04" 2,844+2,6376</t>
  </si>
  <si>
    <t>1622154637</t>
  </si>
  <si>
    <t>-535521480</t>
  </si>
  <si>
    <t>164362253</t>
  </si>
  <si>
    <t>"byt č. 5.04" 4</t>
  </si>
  <si>
    <t>"viz půdorysy a řezy NS" (0,80+1,20)*2*6</t>
  </si>
  <si>
    <t>"byt č. 5.04" 7,43+3,69+43,94+13,95</t>
  </si>
  <si>
    <t>"byt č. 5.05" 5,81+4,516+38,74+19,53</t>
  </si>
  <si>
    <t>"viz půdorysy a řezy - střecha - střešní okna" 0,90*1,30*6+0,50*0,50*2</t>
  </si>
  <si>
    <t>224960425</t>
  </si>
  <si>
    <t>D+M - okenní sestava s balkonovými dveřmi 2200x2050mm - kompletní provedení včetně dodávky dle tabulky prvků ozn. O01 včetně vnějších i vnitřních parapetů, všech systémových doplňků, povrchové úpravy, kování atd...</t>
  </si>
  <si>
    <t>D+M - okenní sestava s balkonovými dveřmi 3250x2050mm - kompletní provedení včetně dodávky dle tabulky prvků ozn. O02 včetně vnějších i vnitřních parapetů, všech systémových doplňků, povrchové úpravy, kování atd...</t>
  </si>
  <si>
    <t>8,2*1,15 'Přepočtené koeficientem množství</t>
  </si>
  <si>
    <t>240623001</t>
  </si>
  <si>
    <t>"byt č. 5.04" 3,69+8,21*0,15</t>
  </si>
  <si>
    <t>"byt č. 5.05" 4,51+8,91*0,15</t>
  </si>
  <si>
    <t>-1927623553</t>
  </si>
  <si>
    <t>-1871246212</t>
  </si>
  <si>
    <t>-789587443</t>
  </si>
  <si>
    <t>119099601</t>
  </si>
  <si>
    <t>1964932967</t>
  </si>
  <si>
    <t>129,41*1,1 'Přepočtené koeficientem množství</t>
  </si>
  <si>
    <t>1789808465</t>
  </si>
  <si>
    <t>"byt č. 5.04 - mč. 5.04.2" (1,77+0,70*2)*2,00+8,21*0,20</t>
  </si>
  <si>
    <t>"byt č. 5.05 - mč. 5.05.2" (1,80+0,70*2)*2,00+8,91*0,20</t>
  </si>
  <si>
    <t>"byt č. 5.04 - mč. 5.04.3" 1,93</t>
  </si>
  <si>
    <t>"byt č. 5.05 - mč. 5.05.3" 1,38</t>
  </si>
  <si>
    <t>3,31*1,15 'Přepočtené koeficientem množství</t>
  </si>
  <si>
    <t>"byt č. 5.04 - mč. 5.04.2" 14,80</t>
  </si>
  <si>
    <t>"byt č. 5.05 - mč. 5.05.2" 16,20</t>
  </si>
  <si>
    <t>31*1,2 'Přepočtené koeficientem množství</t>
  </si>
  <si>
    <t>"byt č. 5.04" 16,73</t>
  </si>
  <si>
    <t>"byt č. 5.05" 17,58</t>
  </si>
  <si>
    <t>1832939078</t>
  </si>
  <si>
    <t>-1681253253</t>
  </si>
  <si>
    <t>-509597364</t>
  </si>
  <si>
    <t>-817693165</t>
  </si>
  <si>
    <t>958198483</t>
  </si>
  <si>
    <t>158,16*1,05 'Přepočtené koeficientem množství</t>
  </si>
  <si>
    <t>-492488629</t>
  </si>
  <si>
    <t>1386581569</t>
  </si>
  <si>
    <t>"byt č. 5.04" ((0,70+2,02+1,05+1,43)*3,50)*2</t>
  </si>
  <si>
    <t>"byt č. 5.05" (3,60*(1,20+3,50)/2+(1,05+1,39+0,455+0,775+0,30+2,035)*3,50)*2</t>
  </si>
  <si>
    <t>"byt č. 5.04" ((2,57+1,285)*3,50)*2</t>
  </si>
  <si>
    <t>"byt č. 5.05" ((2,575+0,375+1,95)*3,50)*2</t>
  </si>
  <si>
    <t>"odečet obkladů keramických" -34,31</t>
  </si>
  <si>
    <t>Otopné těleso panelové VK dvoudeskové 2 přídavné přestupní plochy výška/délka 300/500 mm výkon 200 W</t>
  </si>
  <si>
    <t>Trubkové otopné těleso v provedení typ KLT PN10, rozměr (Označení hloubky - Výška / šířka) 1820/450, včetně ukotvení.</t>
  </si>
  <si>
    <t>303</t>
  </si>
  <si>
    <t>231096239</t>
  </si>
  <si>
    <t>-1678260308</t>
  </si>
  <si>
    <t>18052020_4.4_K - Podkrovní byty 377/42 - Kanalizace</t>
  </si>
  <si>
    <t>1269999494</t>
  </si>
  <si>
    <t>1,50</t>
  </si>
  <si>
    <t>169180421</t>
  </si>
  <si>
    <t>17,50</t>
  </si>
  <si>
    <t>-254990772</t>
  </si>
  <si>
    <t>-2111773367</t>
  </si>
  <si>
    <t>-2051858802</t>
  </si>
  <si>
    <t>18052020_4.4_V - Podkrovní byty 377/42 - Vodovod</t>
  </si>
  <si>
    <t>29932934</t>
  </si>
  <si>
    <t>30,5</t>
  </si>
  <si>
    <t>722240121</t>
  </si>
  <si>
    <t>Kohout kulový plastový PPR DN 16</t>
  </si>
  <si>
    <t>-1398401477</t>
  </si>
  <si>
    <t>Armatury z plastických hmot  kohouty (PPR) kulové DN 16</t>
  </si>
  <si>
    <t>4+4</t>
  </si>
  <si>
    <t>41,5</t>
  </si>
  <si>
    <t>1376674103</t>
  </si>
  <si>
    <t>-582632430</t>
  </si>
  <si>
    <t>1948373984</t>
  </si>
  <si>
    <t>-1649780161</t>
  </si>
  <si>
    <t>-413423760</t>
  </si>
  <si>
    <t>1203099327</t>
  </si>
  <si>
    <t>2094125058</t>
  </si>
  <si>
    <t>-1331204814</t>
  </si>
  <si>
    <t>D5_378 - Táborská 378/44</t>
  </si>
  <si>
    <t>"byt č. 5.04" (0,627+0,48+0,848)*2,00</t>
  </si>
  <si>
    <t>"byt č. 5.04" 78,19</t>
  </si>
  <si>
    <t>"byt č. 5.05" 47,84</t>
  </si>
  <si>
    <t>1669396441</t>
  </si>
  <si>
    <t>1883711372</t>
  </si>
  <si>
    <t>646053537</t>
  </si>
  <si>
    <t>1486591663</t>
  </si>
  <si>
    <t>"byt č. 5.04" 5,68+4,28+1,56+38,39+16,11</t>
  </si>
  <si>
    <t>"byt č. 5.05" 7,97+4,41+43,77+14,04</t>
  </si>
  <si>
    <t>-849206132</t>
  </si>
  <si>
    <t>12,21+3,90+4,36</t>
  </si>
  <si>
    <t>"byt č. 5.04" 69,95</t>
  </si>
  <si>
    <t>"byt č. 5.05" 57,07</t>
  </si>
  <si>
    <t>647081922</t>
  </si>
  <si>
    <t>-1181415526</t>
  </si>
  <si>
    <t>1179760225</t>
  </si>
  <si>
    <t>301226113</t>
  </si>
  <si>
    <t>-2034177091</t>
  </si>
  <si>
    <t>"příprava pro byt č. 10" 69,25</t>
  </si>
  <si>
    <t>"příprava pro byt č. 11" 73,83</t>
  </si>
  <si>
    <t>"byt č. 5.04" 10,78+10,92+5,12+38,39+16,08</t>
  </si>
  <si>
    <t>"byt č. 5.05" 12,22+8,65+33,81+15,62</t>
  </si>
  <si>
    <t>"příprava pro byt č. 10" 3,05*2,25</t>
  </si>
  <si>
    <t>"příprava pro byt č. 11" 2,30*2,25</t>
  </si>
  <si>
    <t>"skladba A1" (5,15+1,43)*14,80</t>
  </si>
  <si>
    <t>97,384*1,02 'Přepočtené koeficientem množství</t>
  </si>
  <si>
    <t>"viz půdorysy a řezy - střecha - střešní okna+světlovody" 0,90*1,30*5+0,50*0,50*2</t>
  </si>
  <si>
    <t>"příprava pro byt č. 10" (2,50+1,01)*0,60</t>
  </si>
  <si>
    <t>"příprava pro byt č. 11" (5,50+1,01+4,96+0,51)*0,60</t>
  </si>
  <si>
    <t>"byt č. 5.04" 3,63*(1,30+3,60)/2+(0,60+3,62+1,59+1,08)*3,60-(0,90*2,02*3+0,80*2,02)</t>
  </si>
  <si>
    <t>"byt č. 5.05" 2,603*3,60-0,90*2,02</t>
  </si>
  <si>
    <t>"byt č. 5.04" (1,129+0,10+1,82+1,80+1,15)*3,60-0,80*2,02*2</t>
  </si>
  <si>
    <t>"byt č. 5.05" (1,05+0,838)*3,60</t>
  </si>
  <si>
    <t>"byt č. 5.05" 4,20*3,60-0,80*2,02</t>
  </si>
  <si>
    <t>"byt č. 5.04" (3,63*(1,30+3,60)/2+(0,60+3,62+1,59+1,08)*3,60-(0,90*2,02*3+0,80*2,02))*2</t>
  </si>
  <si>
    <t>"byt č. 5.05" (2,603*3,60-0,90*2,02)*2</t>
  </si>
  <si>
    <t>"byt č. 5.04" ((1,129+0,10+1,82+1,80+1,15)*3,60-0,80*2,02*2)*2</t>
  </si>
  <si>
    <t>"byt č. 5.05" (1,05+0,838)*3,60*2</t>
  </si>
  <si>
    <t>"byt č. 5.05" (4,20*3,60-0,80*2,02)*2</t>
  </si>
  <si>
    <t>468221754</t>
  </si>
  <si>
    <t>"byt č. 5.04" (3,40+1,68+0,10+3,81)*1,30</t>
  </si>
  <si>
    <t>"byt č. 5.05" (2,264+3,34)*1,30</t>
  </si>
  <si>
    <t>"byt č. 5.04" (0,665+2,365)*3,60</t>
  </si>
  <si>
    <t>"byt č. 5.05" (0,615+2,395)*3,60</t>
  </si>
  <si>
    <t>"byt č. 5.04" 1,00*3,60</t>
  </si>
  <si>
    <t>"byt č. 5.05" 1,78*3,60</t>
  </si>
  <si>
    <t>763121423.2.1</t>
  </si>
  <si>
    <t>1063040241</t>
  </si>
  <si>
    <t>"byt č. 5.05" (2,95+1,93)*3,60</t>
  </si>
  <si>
    <t>"byt č. 5.04" (0,90+2,213)*3,60</t>
  </si>
  <si>
    <t>18,972+21,744+10,008+17,568+11,207+7,376+4,853+4,853+7,56</t>
  </si>
  <si>
    <t>49,731</t>
  </si>
  <si>
    <t>"byt č. 5.04" 13,50</t>
  </si>
  <si>
    <t>"byt č. 5.05" 12,20</t>
  </si>
  <si>
    <t>-968540100</t>
  </si>
  <si>
    <t>"byt č. 5.04" (0,30*2)*3,60</t>
  </si>
  <si>
    <t>"byt č. 5.05" (0,512*2+0,425)*3,60</t>
  </si>
  <si>
    <t>-792618522</t>
  </si>
  <si>
    <t>"byt č. 5.04" 1,348*3,60</t>
  </si>
  <si>
    <t>SDK stěna šachtová tl 100 mm profil CW+UW desky 1xDFH2 12.5 s izolací</t>
  </si>
  <si>
    <t>776368883</t>
  </si>
  <si>
    <t>763122404.4</t>
  </si>
  <si>
    <t>SDK stěna šachtová tl 100 mm profil CW+UW desky 1xDF 12.5 s izolací</t>
  </si>
  <si>
    <t>-1534441981</t>
  </si>
  <si>
    <t>"byt č. 5.05" (1,575+0,525)*3,60</t>
  </si>
  <si>
    <t>"skladba A1" (4,30+0,80)*14,80</t>
  </si>
  <si>
    <t>"skladba A2" 4,45*14,80</t>
  </si>
  <si>
    <t>"skladba A3" 4,78*1,73+6,75*0,92+3,40*1,00+3,30*4,17</t>
  </si>
  <si>
    <t>"skladba A3" 4,78*1,73+6,75*0,92+3,40*1,00+3,30*5,10</t>
  </si>
  <si>
    <t>197,953*1,1 'Přepočtené koeficientem množství</t>
  </si>
  <si>
    <t>"skladba A2" 4,45*14,80*2</t>
  </si>
  <si>
    <t>166,429*1,02 'Přepočtené koeficientem množství</t>
  </si>
  <si>
    <t>34,709*1,02 'Přepočtené koeficientem množství</t>
  </si>
  <si>
    <t>-1056554878</t>
  </si>
  <si>
    <t>"byt č. 5.04" 4,28+1,56</t>
  </si>
  <si>
    <t>"byt č. 5.05" 4,41</t>
  </si>
  <si>
    <t>"byt č. 5.04" 22,1286</t>
  </si>
  <si>
    <t>"byt č. 5.05" 27,60264</t>
  </si>
  <si>
    <t>-649199293</t>
  </si>
  <si>
    <t>"byt č. 5.04" 0,8424</t>
  </si>
  <si>
    <t>"byt č. 5.05" 1,998+2,74092</t>
  </si>
  <si>
    <t>1243712217</t>
  </si>
  <si>
    <t>-1207338306</t>
  </si>
  <si>
    <t>-359220366</t>
  </si>
  <si>
    <t>"viz půdorysy a řezy - střecha - střešní okna + světlovody" 0,90*1,30*5+0,50*0,50*2</t>
  </si>
  <si>
    <t>"viz půdorysy a řezy - střecha - střešní okna + světlovody" 13,00*1,50</t>
  </si>
  <si>
    <t>1795352490</t>
  </si>
  <si>
    <t>-1828822475</t>
  </si>
  <si>
    <t>D+M - okenní sestava s balkonovými dveřmi 3050x2050mm - kompletní provedení včetně dodávky dle tabulky prvků ozn. O01 včetně vnějších i vnitřních parapetů, všech systémových doplňků, povrchové úpravy, kování atd...</t>
  </si>
  <si>
    <t>D+M - okenní sestava s balkonovými dveřmi 2300x2050mm - kompletní provedení včetně dodávky dle tabulky prvků ozn. O02 včetně vnějších i vnitřních parapetů, všech systémových doplňků, povrchové úpravy, kování atd...</t>
  </si>
  <si>
    <t>123</t>
  </si>
  <si>
    <t>767000002</t>
  </si>
  <si>
    <t>D+M - skleněné zábradlí označení V04, rozměry 975x145 mm, z bezpečnostního skla, dodatečné kotvení do rámu okna stávajícího dřevěného okna - kompletní provedení včetně kotvení, výroby atd...</t>
  </si>
  <si>
    <t>-1563959081</t>
  </si>
  <si>
    <t>1377609484</t>
  </si>
  <si>
    <t>10,25*1,15 'Přepočtené koeficientem množství</t>
  </si>
  <si>
    <t>-1065607458</t>
  </si>
  <si>
    <t>"byt č. 5.04" 4,28+1,56+(10,92+5,12)*0,15</t>
  </si>
  <si>
    <t>"byt č. 5.05" 4,41+8,65*0,15</t>
  </si>
  <si>
    <t>1902632036</t>
  </si>
  <si>
    <t>-370948977</t>
  </si>
  <si>
    <t>1474651275</t>
  </si>
  <si>
    <t>1794881786</t>
  </si>
  <si>
    <t>-2074262064</t>
  </si>
  <si>
    <t>125,96*1,1 'Přepočtené koeficientem množství</t>
  </si>
  <si>
    <t>-1420822106</t>
  </si>
  <si>
    <t>"byt č. 5.04 - mč. 5.04.2" (1,52+0,70*2)*2,00+10,92*0,20</t>
  </si>
  <si>
    <t>"byt č. 5.04 - mč. 5.04.3" 5,12*0,20</t>
  </si>
  <si>
    <t>"byt č. 5.05 - mč. 5.05.2" (1,82+0,70)*2,00+8,65*0,20</t>
  </si>
  <si>
    <t>"byt č. 5.05 - mč. 5.05.3" 1,93</t>
  </si>
  <si>
    <t>3,86*1,15 'Přepočtené koeficientem množství</t>
  </si>
  <si>
    <t>"byt č. 5.04 - mč. 5.04.2" 20,22</t>
  </si>
  <si>
    <t>"byt č. 5.04 - mč. 5.04.3" 8,62</t>
  </si>
  <si>
    <t>"byt č. 5.05 - mč. 5.05.2" 15,68</t>
  </si>
  <si>
    <t>44,52*1,2 'Přepočtené koeficientem množství</t>
  </si>
  <si>
    <t>"byt č. 5.04" 30,77</t>
  </si>
  <si>
    <t>"byt č. 5.05" 17,61</t>
  </si>
  <si>
    <t>-1599455844</t>
  </si>
  <si>
    <t>-1006682368</t>
  </si>
  <si>
    <t>424857653</t>
  </si>
  <si>
    <t>319682516</t>
  </si>
  <si>
    <t>2126720021</t>
  </si>
  <si>
    <t>156,68*1,05 'Přepočtené koeficientem množství</t>
  </si>
  <si>
    <t>1955236803</t>
  </si>
  <si>
    <t>304593916</t>
  </si>
  <si>
    <t>"byt č. 5.04" (3,63*(1,30+3,60)/2+(0,60+3,62+1,59+1,08)*3,60)*2</t>
  </si>
  <si>
    <t>"byt č. 5.05" (2,603*3,60)*2</t>
  </si>
  <si>
    <t>"byt č. 5.04" ((1,129+0,10+1,82+1,80+1,15)*3,60)*2</t>
  </si>
  <si>
    <t>"byt č. 5.05" (4,20*3,60)*2</t>
  </si>
  <si>
    <t>"odečet obkladů keramických" -48,38</t>
  </si>
  <si>
    <t>Otopné těleso panelové VK dvoudeskové 2 přídavné přestupní plochy výška/délka 500/900 mm výkon 1307 W</t>
  </si>
  <si>
    <t>735152557.1</t>
  </si>
  <si>
    <t>Pol5</t>
  </si>
  <si>
    <t>Rozbočka  Ø200-Ø200-Ø100-Ø100</t>
  </si>
  <si>
    <t>1781950931</t>
  </si>
  <si>
    <t>683057258</t>
  </si>
  <si>
    <t>18052020_5.4_K - Podkrovní byty 378/44 - Kanalizace</t>
  </si>
  <si>
    <t>72111752a</t>
  </si>
  <si>
    <t>Čístící kus PP DN50</t>
  </si>
  <si>
    <t>202119311</t>
  </si>
  <si>
    <t>2,0</t>
  </si>
  <si>
    <t>4,0</t>
  </si>
  <si>
    <t>-1210131026</t>
  </si>
  <si>
    <t>721273151.HLE</t>
  </si>
  <si>
    <t>Hlavice ventilační HL 805 polypropylen PP DN 50</t>
  </si>
  <si>
    <t>-2115278156</t>
  </si>
  <si>
    <t>-786477654</t>
  </si>
  <si>
    <t>18052020_5.4_V - Podkrovní byty 378/44 - Vodovod</t>
  </si>
  <si>
    <t>273800412</t>
  </si>
  <si>
    <t>6+19</t>
  </si>
  <si>
    <t>15+4,5</t>
  </si>
  <si>
    <t>-1368047821</t>
  </si>
  <si>
    <t>3+3</t>
  </si>
  <si>
    <t>48,5</t>
  </si>
  <si>
    <t>-576932538</t>
  </si>
  <si>
    <t>-842356532</t>
  </si>
  <si>
    <t>-370732637</t>
  </si>
  <si>
    <t>804973766</t>
  </si>
  <si>
    <t>-1913629216</t>
  </si>
  <si>
    <t>-886786846</t>
  </si>
  <si>
    <t>-796991742</t>
  </si>
  <si>
    <t>-881077362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</si>
</sst>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2" fillId="0" borderId="0" xfId="0" applyFont="1" applyAlignment="1">
      <alignment horizontal="left" vertical="top"/>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1"/>
  <sheetViews>
    <sheetView showGridLines="0" tabSelected="1" workbookViewId="0">
      <selection activeCell="A23" sqref="A23:XFD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3"/>
      <c r="AS2" s="293"/>
      <c r="AT2" s="293"/>
      <c r="AU2" s="293"/>
      <c r="AV2" s="293"/>
      <c r="AW2" s="293"/>
      <c r="AX2" s="293"/>
      <c r="AY2" s="293"/>
      <c r="AZ2" s="293"/>
      <c r="BA2" s="293"/>
      <c r="BB2" s="293"/>
      <c r="BC2" s="293"/>
      <c r="BD2" s="293"/>
      <c r="BE2" s="29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7" t="s">
        <v>14</v>
      </c>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3"/>
      <c r="AQ5" s="23"/>
      <c r="AR5" s="21"/>
      <c r="BE5" s="274" t="s">
        <v>15</v>
      </c>
      <c r="BS5" s="18" t="s">
        <v>6</v>
      </c>
    </row>
    <row r="6" spans="1:74" s="1" customFormat="1" ht="36.950000000000003" customHeight="1">
      <c r="B6" s="22"/>
      <c r="C6" s="23"/>
      <c r="D6" s="29" t="s">
        <v>16</v>
      </c>
      <c r="E6" s="23"/>
      <c r="F6" s="23"/>
      <c r="G6" s="23"/>
      <c r="H6" s="23"/>
      <c r="I6" s="23"/>
      <c r="J6" s="23"/>
      <c r="K6" s="279" t="s">
        <v>17</v>
      </c>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3"/>
      <c r="AQ6" s="23"/>
      <c r="AR6" s="21"/>
      <c r="BE6" s="275"/>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75"/>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75"/>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75"/>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275"/>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v>
      </c>
      <c r="AO11" s="23"/>
      <c r="AP11" s="23"/>
      <c r="AQ11" s="23"/>
      <c r="AR11" s="21"/>
      <c r="BE11" s="275"/>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5"/>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30</v>
      </c>
      <c r="AO13" s="23"/>
      <c r="AP13" s="23"/>
      <c r="AQ13" s="23"/>
      <c r="AR13" s="21"/>
      <c r="BE13" s="275"/>
      <c r="BS13" s="18" t="s">
        <v>6</v>
      </c>
    </row>
    <row r="14" spans="1:74" ht="12.75">
      <c r="B14" s="22"/>
      <c r="C14" s="23"/>
      <c r="D14" s="23"/>
      <c r="E14" s="280" t="s">
        <v>30</v>
      </c>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30" t="s">
        <v>28</v>
      </c>
      <c r="AL14" s="23"/>
      <c r="AM14" s="23"/>
      <c r="AN14" s="32" t="s">
        <v>30</v>
      </c>
      <c r="AO14" s="23"/>
      <c r="AP14" s="23"/>
      <c r="AQ14" s="23"/>
      <c r="AR14" s="21"/>
      <c r="BE14" s="275"/>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5"/>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32</v>
      </c>
      <c r="AO16" s="23"/>
      <c r="AP16" s="23"/>
      <c r="AQ16" s="23"/>
      <c r="AR16" s="21"/>
      <c r="BE16" s="275"/>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34</v>
      </c>
      <c r="AO17" s="23"/>
      <c r="AP17" s="23"/>
      <c r="AQ17" s="23"/>
      <c r="AR17" s="21"/>
      <c r="BE17" s="275"/>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5"/>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75"/>
      <c r="BS19" s="18" t="s">
        <v>6</v>
      </c>
    </row>
    <row r="20" spans="1:71" s="1" customFormat="1" ht="18.399999999999999"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275"/>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5"/>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5"/>
    </row>
    <row r="23" spans="1:71" s="1" customFormat="1" ht="147.75" customHeight="1">
      <c r="B23" s="22"/>
      <c r="C23" s="23"/>
      <c r="D23" s="23"/>
      <c r="E23" s="282" t="s">
        <v>39</v>
      </c>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3"/>
      <c r="AP23" s="23"/>
      <c r="AQ23" s="23"/>
      <c r="AR23" s="21"/>
      <c r="BE23" s="27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5"/>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75"/>
    </row>
    <row r="26" spans="1:71" s="2" customFormat="1" ht="25.9"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3">
        <f>ROUND(AG94,2)</f>
        <v>0</v>
      </c>
      <c r="AL26" s="284"/>
      <c r="AM26" s="284"/>
      <c r="AN26" s="284"/>
      <c r="AO26" s="284"/>
      <c r="AP26" s="37"/>
      <c r="AQ26" s="37"/>
      <c r="AR26" s="40"/>
      <c r="BE26" s="275"/>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75"/>
    </row>
    <row r="28" spans="1:71" s="2" customFormat="1" ht="12.75">
      <c r="A28" s="35"/>
      <c r="B28" s="36"/>
      <c r="C28" s="37"/>
      <c r="D28" s="37"/>
      <c r="E28" s="37"/>
      <c r="F28" s="37"/>
      <c r="G28" s="37"/>
      <c r="H28" s="37"/>
      <c r="I28" s="37"/>
      <c r="J28" s="37"/>
      <c r="K28" s="37"/>
      <c r="L28" s="285" t="s">
        <v>41</v>
      </c>
      <c r="M28" s="285"/>
      <c r="N28" s="285"/>
      <c r="O28" s="285"/>
      <c r="P28" s="285"/>
      <c r="Q28" s="37"/>
      <c r="R28" s="37"/>
      <c r="S28" s="37"/>
      <c r="T28" s="37"/>
      <c r="U28" s="37"/>
      <c r="V28" s="37"/>
      <c r="W28" s="285" t="s">
        <v>42</v>
      </c>
      <c r="X28" s="285"/>
      <c r="Y28" s="285"/>
      <c r="Z28" s="285"/>
      <c r="AA28" s="285"/>
      <c r="AB28" s="285"/>
      <c r="AC28" s="285"/>
      <c r="AD28" s="285"/>
      <c r="AE28" s="285"/>
      <c r="AF28" s="37"/>
      <c r="AG28" s="37"/>
      <c r="AH28" s="37"/>
      <c r="AI28" s="37"/>
      <c r="AJ28" s="37"/>
      <c r="AK28" s="285" t="s">
        <v>43</v>
      </c>
      <c r="AL28" s="285"/>
      <c r="AM28" s="285"/>
      <c r="AN28" s="285"/>
      <c r="AO28" s="285"/>
      <c r="AP28" s="37"/>
      <c r="AQ28" s="37"/>
      <c r="AR28" s="40"/>
      <c r="BE28" s="275"/>
    </row>
    <row r="29" spans="1:71" s="3" customFormat="1" ht="14.45" customHeight="1">
      <c r="B29" s="41"/>
      <c r="C29" s="42"/>
      <c r="D29" s="30" t="s">
        <v>44</v>
      </c>
      <c r="E29" s="42"/>
      <c r="F29" s="30" t="s">
        <v>45</v>
      </c>
      <c r="G29" s="42"/>
      <c r="H29" s="42"/>
      <c r="I29" s="42"/>
      <c r="J29" s="42"/>
      <c r="K29" s="42"/>
      <c r="L29" s="288">
        <v>0.21</v>
      </c>
      <c r="M29" s="287"/>
      <c r="N29" s="287"/>
      <c r="O29" s="287"/>
      <c r="P29" s="287"/>
      <c r="Q29" s="42"/>
      <c r="R29" s="42"/>
      <c r="S29" s="42"/>
      <c r="T29" s="42"/>
      <c r="U29" s="42"/>
      <c r="V29" s="42"/>
      <c r="W29" s="286">
        <f>ROUND(AZ94, 2)</f>
        <v>0</v>
      </c>
      <c r="X29" s="287"/>
      <c r="Y29" s="287"/>
      <c r="Z29" s="287"/>
      <c r="AA29" s="287"/>
      <c r="AB29" s="287"/>
      <c r="AC29" s="287"/>
      <c r="AD29" s="287"/>
      <c r="AE29" s="287"/>
      <c r="AF29" s="42"/>
      <c r="AG29" s="42"/>
      <c r="AH29" s="42"/>
      <c r="AI29" s="42"/>
      <c r="AJ29" s="42"/>
      <c r="AK29" s="286">
        <f>ROUND(AV94, 2)</f>
        <v>0</v>
      </c>
      <c r="AL29" s="287"/>
      <c r="AM29" s="287"/>
      <c r="AN29" s="287"/>
      <c r="AO29" s="287"/>
      <c r="AP29" s="42"/>
      <c r="AQ29" s="42"/>
      <c r="AR29" s="43"/>
      <c r="BE29" s="276"/>
    </row>
    <row r="30" spans="1:71" s="3" customFormat="1" ht="14.45" customHeight="1">
      <c r="B30" s="41"/>
      <c r="C30" s="42"/>
      <c r="D30" s="42"/>
      <c r="E30" s="42"/>
      <c r="F30" s="30" t="s">
        <v>46</v>
      </c>
      <c r="G30" s="42"/>
      <c r="H30" s="42"/>
      <c r="I30" s="42"/>
      <c r="J30" s="42"/>
      <c r="K30" s="42"/>
      <c r="L30" s="288">
        <v>0.15</v>
      </c>
      <c r="M30" s="287"/>
      <c r="N30" s="287"/>
      <c r="O30" s="287"/>
      <c r="P30" s="287"/>
      <c r="Q30" s="42"/>
      <c r="R30" s="42"/>
      <c r="S30" s="42"/>
      <c r="T30" s="42"/>
      <c r="U30" s="42"/>
      <c r="V30" s="42"/>
      <c r="W30" s="286">
        <f>ROUND(BA94, 2)</f>
        <v>0</v>
      </c>
      <c r="X30" s="287"/>
      <c r="Y30" s="287"/>
      <c r="Z30" s="287"/>
      <c r="AA30" s="287"/>
      <c r="AB30" s="287"/>
      <c r="AC30" s="287"/>
      <c r="AD30" s="287"/>
      <c r="AE30" s="287"/>
      <c r="AF30" s="42"/>
      <c r="AG30" s="42"/>
      <c r="AH30" s="42"/>
      <c r="AI30" s="42"/>
      <c r="AJ30" s="42"/>
      <c r="AK30" s="286">
        <f>ROUND(AW94, 2)</f>
        <v>0</v>
      </c>
      <c r="AL30" s="287"/>
      <c r="AM30" s="287"/>
      <c r="AN30" s="287"/>
      <c r="AO30" s="287"/>
      <c r="AP30" s="42"/>
      <c r="AQ30" s="42"/>
      <c r="AR30" s="43"/>
      <c r="BE30" s="276"/>
    </row>
    <row r="31" spans="1:71" s="3" customFormat="1" ht="14.45" hidden="1" customHeight="1">
      <c r="B31" s="41"/>
      <c r="C31" s="42"/>
      <c r="D31" s="42"/>
      <c r="E31" s="42"/>
      <c r="F31" s="30" t="s">
        <v>47</v>
      </c>
      <c r="G31" s="42"/>
      <c r="H31" s="42"/>
      <c r="I31" s="42"/>
      <c r="J31" s="42"/>
      <c r="K31" s="42"/>
      <c r="L31" s="288">
        <v>0.21</v>
      </c>
      <c r="M31" s="287"/>
      <c r="N31" s="287"/>
      <c r="O31" s="287"/>
      <c r="P31" s="287"/>
      <c r="Q31" s="42"/>
      <c r="R31" s="42"/>
      <c r="S31" s="42"/>
      <c r="T31" s="42"/>
      <c r="U31" s="42"/>
      <c r="V31" s="42"/>
      <c r="W31" s="286">
        <f>ROUND(BB94, 2)</f>
        <v>0</v>
      </c>
      <c r="X31" s="287"/>
      <c r="Y31" s="287"/>
      <c r="Z31" s="287"/>
      <c r="AA31" s="287"/>
      <c r="AB31" s="287"/>
      <c r="AC31" s="287"/>
      <c r="AD31" s="287"/>
      <c r="AE31" s="287"/>
      <c r="AF31" s="42"/>
      <c r="AG31" s="42"/>
      <c r="AH31" s="42"/>
      <c r="AI31" s="42"/>
      <c r="AJ31" s="42"/>
      <c r="AK31" s="286">
        <v>0</v>
      </c>
      <c r="AL31" s="287"/>
      <c r="AM31" s="287"/>
      <c r="AN31" s="287"/>
      <c r="AO31" s="287"/>
      <c r="AP31" s="42"/>
      <c r="AQ31" s="42"/>
      <c r="AR31" s="43"/>
      <c r="BE31" s="276"/>
    </row>
    <row r="32" spans="1:71" s="3" customFormat="1" ht="14.45" hidden="1" customHeight="1">
      <c r="B32" s="41"/>
      <c r="C32" s="42"/>
      <c r="D32" s="42"/>
      <c r="E32" s="42"/>
      <c r="F32" s="30" t="s">
        <v>48</v>
      </c>
      <c r="G32" s="42"/>
      <c r="H32" s="42"/>
      <c r="I32" s="42"/>
      <c r="J32" s="42"/>
      <c r="K32" s="42"/>
      <c r="L32" s="288">
        <v>0.15</v>
      </c>
      <c r="M32" s="287"/>
      <c r="N32" s="287"/>
      <c r="O32" s="287"/>
      <c r="P32" s="287"/>
      <c r="Q32" s="42"/>
      <c r="R32" s="42"/>
      <c r="S32" s="42"/>
      <c r="T32" s="42"/>
      <c r="U32" s="42"/>
      <c r="V32" s="42"/>
      <c r="W32" s="286">
        <f>ROUND(BC94, 2)</f>
        <v>0</v>
      </c>
      <c r="X32" s="287"/>
      <c r="Y32" s="287"/>
      <c r="Z32" s="287"/>
      <c r="AA32" s="287"/>
      <c r="AB32" s="287"/>
      <c r="AC32" s="287"/>
      <c r="AD32" s="287"/>
      <c r="AE32" s="287"/>
      <c r="AF32" s="42"/>
      <c r="AG32" s="42"/>
      <c r="AH32" s="42"/>
      <c r="AI32" s="42"/>
      <c r="AJ32" s="42"/>
      <c r="AK32" s="286">
        <v>0</v>
      </c>
      <c r="AL32" s="287"/>
      <c r="AM32" s="287"/>
      <c r="AN32" s="287"/>
      <c r="AO32" s="287"/>
      <c r="AP32" s="42"/>
      <c r="AQ32" s="42"/>
      <c r="AR32" s="43"/>
      <c r="BE32" s="276"/>
    </row>
    <row r="33" spans="1:57" s="3" customFormat="1" ht="14.45" hidden="1" customHeight="1">
      <c r="B33" s="41"/>
      <c r="C33" s="42"/>
      <c r="D33" s="42"/>
      <c r="E33" s="42"/>
      <c r="F33" s="30" t="s">
        <v>49</v>
      </c>
      <c r="G33" s="42"/>
      <c r="H33" s="42"/>
      <c r="I33" s="42"/>
      <c r="J33" s="42"/>
      <c r="K33" s="42"/>
      <c r="L33" s="288">
        <v>0</v>
      </c>
      <c r="M33" s="287"/>
      <c r="N33" s="287"/>
      <c r="O33" s="287"/>
      <c r="P33" s="287"/>
      <c r="Q33" s="42"/>
      <c r="R33" s="42"/>
      <c r="S33" s="42"/>
      <c r="T33" s="42"/>
      <c r="U33" s="42"/>
      <c r="V33" s="42"/>
      <c r="W33" s="286">
        <f>ROUND(BD94, 2)</f>
        <v>0</v>
      </c>
      <c r="X33" s="287"/>
      <c r="Y33" s="287"/>
      <c r="Z33" s="287"/>
      <c r="AA33" s="287"/>
      <c r="AB33" s="287"/>
      <c r="AC33" s="287"/>
      <c r="AD33" s="287"/>
      <c r="AE33" s="287"/>
      <c r="AF33" s="42"/>
      <c r="AG33" s="42"/>
      <c r="AH33" s="42"/>
      <c r="AI33" s="42"/>
      <c r="AJ33" s="42"/>
      <c r="AK33" s="286">
        <v>0</v>
      </c>
      <c r="AL33" s="287"/>
      <c r="AM33" s="287"/>
      <c r="AN33" s="287"/>
      <c r="AO33" s="287"/>
      <c r="AP33" s="42"/>
      <c r="AQ33" s="42"/>
      <c r="AR33" s="43"/>
      <c r="BE33" s="276"/>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75"/>
    </row>
    <row r="35" spans="1:57" s="2" customFormat="1" ht="25.9"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292" t="s">
        <v>52</v>
      </c>
      <c r="Y35" s="290"/>
      <c r="Z35" s="290"/>
      <c r="AA35" s="290"/>
      <c r="AB35" s="290"/>
      <c r="AC35" s="46"/>
      <c r="AD35" s="46"/>
      <c r="AE35" s="46"/>
      <c r="AF35" s="46"/>
      <c r="AG35" s="46"/>
      <c r="AH35" s="46"/>
      <c r="AI35" s="46"/>
      <c r="AJ35" s="46"/>
      <c r="AK35" s="289">
        <f>SUM(AK26:AK33)</f>
        <v>0</v>
      </c>
      <c r="AL35" s="290"/>
      <c r="AM35" s="290"/>
      <c r="AN35" s="290"/>
      <c r="AO35" s="291"/>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54</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55</v>
      </c>
      <c r="E60" s="39"/>
      <c r="F60" s="39"/>
      <c r="G60" s="39"/>
      <c r="H60" s="39"/>
      <c r="I60" s="39"/>
      <c r="J60" s="39"/>
      <c r="K60" s="39"/>
      <c r="L60" s="39"/>
      <c r="M60" s="39"/>
      <c r="N60" s="39"/>
      <c r="O60" s="39"/>
      <c r="P60" s="39"/>
      <c r="Q60" s="39"/>
      <c r="R60" s="39"/>
      <c r="S60" s="39"/>
      <c r="T60" s="39"/>
      <c r="U60" s="39"/>
      <c r="V60" s="53" t="s">
        <v>56</v>
      </c>
      <c r="W60" s="39"/>
      <c r="X60" s="39"/>
      <c r="Y60" s="39"/>
      <c r="Z60" s="39"/>
      <c r="AA60" s="39"/>
      <c r="AB60" s="39"/>
      <c r="AC60" s="39"/>
      <c r="AD60" s="39"/>
      <c r="AE60" s="39"/>
      <c r="AF60" s="39"/>
      <c r="AG60" s="39"/>
      <c r="AH60" s="53" t="s">
        <v>55</v>
      </c>
      <c r="AI60" s="39"/>
      <c r="AJ60" s="39"/>
      <c r="AK60" s="39"/>
      <c r="AL60" s="39"/>
      <c r="AM60" s="53" t="s">
        <v>56</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58</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55</v>
      </c>
      <c r="E75" s="39"/>
      <c r="F75" s="39"/>
      <c r="G75" s="39"/>
      <c r="H75" s="39"/>
      <c r="I75" s="39"/>
      <c r="J75" s="39"/>
      <c r="K75" s="39"/>
      <c r="L75" s="39"/>
      <c r="M75" s="39"/>
      <c r="N75" s="39"/>
      <c r="O75" s="39"/>
      <c r="P75" s="39"/>
      <c r="Q75" s="39"/>
      <c r="R75" s="39"/>
      <c r="S75" s="39"/>
      <c r="T75" s="39"/>
      <c r="U75" s="39"/>
      <c r="V75" s="53" t="s">
        <v>56</v>
      </c>
      <c r="W75" s="39"/>
      <c r="X75" s="39"/>
      <c r="Y75" s="39"/>
      <c r="Z75" s="39"/>
      <c r="AA75" s="39"/>
      <c r="AB75" s="39"/>
      <c r="AC75" s="39"/>
      <c r="AD75" s="39"/>
      <c r="AE75" s="39"/>
      <c r="AF75" s="39"/>
      <c r="AG75" s="39"/>
      <c r="AH75" s="53" t="s">
        <v>55</v>
      </c>
      <c r="AI75" s="39"/>
      <c r="AJ75" s="39"/>
      <c r="AK75" s="39"/>
      <c r="AL75" s="39"/>
      <c r="AM75" s="53" t="s">
        <v>56</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59</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202016</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00" t="str">
        <f>K6</f>
        <v>Podkrovní byty Táborská 378/44, 372/36, 375/38, 377/42, 376/40 Praha 4, k.ú. Nusle</v>
      </c>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Praha</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07" t="str">
        <f>IF(AN8= "","",AN8)</f>
        <v>19. 5. 2020</v>
      </c>
      <c r="AN87" s="307"/>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24</v>
      </c>
      <c r="D89" s="37"/>
      <c r="E89" s="37"/>
      <c r="F89" s="37"/>
      <c r="G89" s="37"/>
      <c r="H89" s="37"/>
      <c r="I89" s="37"/>
      <c r="J89" s="37"/>
      <c r="K89" s="37"/>
      <c r="L89" s="60" t="str">
        <f>IF(E11= "","",E11)</f>
        <v>Městská část Praha 4, Anatala Staška 2059/80b</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308" t="str">
        <f>IF(E17="","",E17)</f>
        <v>SUNCAD, s.r.o., Špotzova 6, Praha 6</v>
      </c>
      <c r="AN89" s="309"/>
      <c r="AO89" s="309"/>
      <c r="AP89" s="309"/>
      <c r="AQ89" s="37"/>
      <c r="AR89" s="40"/>
      <c r="AS89" s="310" t="s">
        <v>60</v>
      </c>
      <c r="AT89" s="311"/>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308" t="str">
        <f>IF(E20="","",E20)</f>
        <v xml:space="preserve"> </v>
      </c>
      <c r="AN90" s="309"/>
      <c r="AO90" s="309"/>
      <c r="AP90" s="309"/>
      <c r="AQ90" s="37"/>
      <c r="AR90" s="40"/>
      <c r="AS90" s="312"/>
      <c r="AT90" s="313"/>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4"/>
      <c r="AT91" s="315"/>
      <c r="AU91" s="72"/>
      <c r="AV91" s="72"/>
      <c r="AW91" s="72"/>
      <c r="AX91" s="72"/>
      <c r="AY91" s="72"/>
      <c r="AZ91" s="72"/>
      <c r="BA91" s="72"/>
      <c r="BB91" s="72"/>
      <c r="BC91" s="72"/>
      <c r="BD91" s="73"/>
      <c r="BE91" s="35"/>
    </row>
    <row r="92" spans="1:91" s="2" customFormat="1" ht="29.25" customHeight="1">
      <c r="A92" s="35"/>
      <c r="B92" s="36"/>
      <c r="C92" s="302" t="s">
        <v>61</v>
      </c>
      <c r="D92" s="303"/>
      <c r="E92" s="303"/>
      <c r="F92" s="303"/>
      <c r="G92" s="303"/>
      <c r="H92" s="74"/>
      <c r="I92" s="304" t="s">
        <v>62</v>
      </c>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17" t="s">
        <v>63</v>
      </c>
      <c r="AH92" s="303"/>
      <c r="AI92" s="303"/>
      <c r="AJ92" s="303"/>
      <c r="AK92" s="303"/>
      <c r="AL92" s="303"/>
      <c r="AM92" s="303"/>
      <c r="AN92" s="304" t="s">
        <v>64</v>
      </c>
      <c r="AO92" s="303"/>
      <c r="AP92" s="316"/>
      <c r="AQ92" s="75" t="s">
        <v>65</v>
      </c>
      <c r="AR92" s="40"/>
      <c r="AS92" s="76" t="s">
        <v>66</v>
      </c>
      <c r="AT92" s="77" t="s">
        <v>67</v>
      </c>
      <c r="AU92" s="77" t="s">
        <v>68</v>
      </c>
      <c r="AV92" s="77" t="s">
        <v>69</v>
      </c>
      <c r="AW92" s="77" t="s">
        <v>70</v>
      </c>
      <c r="AX92" s="77" t="s">
        <v>71</v>
      </c>
      <c r="AY92" s="77" t="s">
        <v>72</v>
      </c>
      <c r="AZ92" s="77" t="s">
        <v>73</v>
      </c>
      <c r="BA92" s="77" t="s">
        <v>74</v>
      </c>
      <c r="BB92" s="77" t="s">
        <v>75</v>
      </c>
      <c r="BC92" s="77" t="s">
        <v>76</v>
      </c>
      <c r="BD92" s="78" t="s">
        <v>77</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78</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18">
        <f>ROUND(AG95+AG104+AG113+AG122+AG131,2)</f>
        <v>0</v>
      </c>
      <c r="AH94" s="318"/>
      <c r="AI94" s="318"/>
      <c r="AJ94" s="318"/>
      <c r="AK94" s="318"/>
      <c r="AL94" s="318"/>
      <c r="AM94" s="318"/>
      <c r="AN94" s="319">
        <f t="shared" ref="AN94:AN139" si="0">SUM(AG94,AT94)</f>
        <v>0</v>
      </c>
      <c r="AO94" s="319"/>
      <c r="AP94" s="319"/>
      <c r="AQ94" s="86" t="s">
        <v>1</v>
      </c>
      <c r="AR94" s="87"/>
      <c r="AS94" s="88">
        <f>ROUND(AS95+AS104+AS113+AS122+AS131,2)</f>
        <v>0</v>
      </c>
      <c r="AT94" s="89">
        <f t="shared" ref="AT94:AT139" si="1">ROUND(SUM(AV94:AW94),2)</f>
        <v>0</v>
      </c>
      <c r="AU94" s="90">
        <f>ROUND(AU95+AU104+AU113+AU122+AU131,5)</f>
        <v>0</v>
      </c>
      <c r="AV94" s="89">
        <f>ROUND(AZ94*L29,2)</f>
        <v>0</v>
      </c>
      <c r="AW94" s="89">
        <f>ROUND(BA94*L30,2)</f>
        <v>0</v>
      </c>
      <c r="AX94" s="89">
        <f>ROUND(BB94*L29,2)</f>
        <v>0</v>
      </c>
      <c r="AY94" s="89">
        <f>ROUND(BC94*L30,2)</f>
        <v>0</v>
      </c>
      <c r="AZ94" s="89">
        <f>ROUND(AZ95+AZ104+AZ113+AZ122+AZ131,2)</f>
        <v>0</v>
      </c>
      <c r="BA94" s="89">
        <f>ROUND(BA95+BA104+BA113+BA122+BA131,2)</f>
        <v>0</v>
      </c>
      <c r="BB94" s="89">
        <f>ROUND(BB95+BB104+BB113+BB122+BB131,2)</f>
        <v>0</v>
      </c>
      <c r="BC94" s="89">
        <f>ROUND(BC95+BC104+BC113+BC122+BC131,2)</f>
        <v>0</v>
      </c>
      <c r="BD94" s="91">
        <f>ROUND(BD95+BD104+BD113+BD122+BD131,2)</f>
        <v>0</v>
      </c>
      <c r="BS94" s="92" t="s">
        <v>79</v>
      </c>
      <c r="BT94" s="92" t="s">
        <v>80</v>
      </c>
      <c r="BU94" s="93" t="s">
        <v>81</v>
      </c>
      <c r="BV94" s="92" t="s">
        <v>82</v>
      </c>
      <c r="BW94" s="92" t="s">
        <v>5</v>
      </c>
      <c r="BX94" s="92" t="s">
        <v>83</v>
      </c>
      <c r="CL94" s="92" t="s">
        <v>1</v>
      </c>
    </row>
    <row r="95" spans="1:91" s="7" customFormat="1" ht="16.5" customHeight="1">
      <c r="B95" s="94"/>
      <c r="C95" s="95"/>
      <c r="D95" s="305" t="s">
        <v>84</v>
      </c>
      <c r="E95" s="305"/>
      <c r="F95" s="305"/>
      <c r="G95" s="305"/>
      <c r="H95" s="305"/>
      <c r="I95" s="96"/>
      <c r="J95" s="305" t="s">
        <v>85</v>
      </c>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298">
        <f>ROUND(AG96+SUM(AG97:AG99)+AG102+AG103,2)</f>
        <v>0</v>
      </c>
      <c r="AH95" s="297"/>
      <c r="AI95" s="297"/>
      <c r="AJ95" s="297"/>
      <c r="AK95" s="297"/>
      <c r="AL95" s="297"/>
      <c r="AM95" s="297"/>
      <c r="AN95" s="296">
        <f t="shared" si="0"/>
        <v>0</v>
      </c>
      <c r="AO95" s="297"/>
      <c r="AP95" s="297"/>
      <c r="AQ95" s="97" t="s">
        <v>86</v>
      </c>
      <c r="AR95" s="98"/>
      <c r="AS95" s="99">
        <f>ROUND(AS96+SUM(AS97:AS99)+AS102+AS103,2)</f>
        <v>0</v>
      </c>
      <c r="AT95" s="100">
        <f t="shared" si="1"/>
        <v>0</v>
      </c>
      <c r="AU95" s="101">
        <f>ROUND(AU96+SUM(AU97:AU99)+AU102+AU103,5)</f>
        <v>0</v>
      </c>
      <c r="AV95" s="100">
        <f>ROUND(AZ95*L29,2)</f>
        <v>0</v>
      </c>
      <c r="AW95" s="100">
        <f>ROUND(BA95*L30,2)</f>
        <v>0</v>
      </c>
      <c r="AX95" s="100">
        <f>ROUND(BB95*L29,2)</f>
        <v>0</v>
      </c>
      <c r="AY95" s="100">
        <f>ROUND(BC95*L30,2)</f>
        <v>0</v>
      </c>
      <c r="AZ95" s="100">
        <f>ROUND(AZ96+SUM(AZ97:AZ99)+AZ102+AZ103,2)</f>
        <v>0</v>
      </c>
      <c r="BA95" s="100">
        <f>ROUND(BA96+SUM(BA97:BA99)+BA102+BA103,2)</f>
        <v>0</v>
      </c>
      <c r="BB95" s="100">
        <f>ROUND(BB96+SUM(BB97:BB99)+BB102+BB103,2)</f>
        <v>0</v>
      </c>
      <c r="BC95" s="100">
        <f>ROUND(BC96+SUM(BC97:BC99)+BC102+BC103,2)</f>
        <v>0</v>
      </c>
      <c r="BD95" s="102">
        <f>ROUND(BD96+SUM(BD97:BD99)+BD102+BD103,2)</f>
        <v>0</v>
      </c>
      <c r="BS95" s="103" t="s">
        <v>79</v>
      </c>
      <c r="BT95" s="103" t="s">
        <v>87</v>
      </c>
      <c r="BU95" s="103" t="s">
        <v>81</v>
      </c>
      <c r="BV95" s="103" t="s">
        <v>82</v>
      </c>
      <c r="BW95" s="103" t="s">
        <v>88</v>
      </c>
      <c r="BX95" s="103" t="s">
        <v>5</v>
      </c>
      <c r="CL95" s="103" t="s">
        <v>1</v>
      </c>
      <c r="CM95" s="103" t="s">
        <v>87</v>
      </c>
    </row>
    <row r="96" spans="1:91" s="4" customFormat="1" ht="16.5" customHeight="1">
      <c r="A96" s="104" t="s">
        <v>89</v>
      </c>
      <c r="B96" s="59"/>
      <c r="C96" s="105"/>
      <c r="D96" s="105"/>
      <c r="E96" s="306" t="s">
        <v>90</v>
      </c>
      <c r="F96" s="306"/>
      <c r="G96" s="306"/>
      <c r="H96" s="306"/>
      <c r="I96" s="306"/>
      <c r="J96" s="105"/>
      <c r="K96" s="306" t="s">
        <v>91</v>
      </c>
      <c r="L96" s="306"/>
      <c r="M96" s="306"/>
      <c r="N96" s="306"/>
      <c r="O96" s="306"/>
      <c r="P96" s="306"/>
      <c r="Q96" s="306"/>
      <c r="R96" s="306"/>
      <c r="S96" s="306"/>
      <c r="T96" s="306"/>
      <c r="U96" s="306"/>
      <c r="V96" s="306"/>
      <c r="W96" s="306"/>
      <c r="X96" s="306"/>
      <c r="Y96" s="306"/>
      <c r="Z96" s="306"/>
      <c r="AA96" s="306"/>
      <c r="AB96" s="306"/>
      <c r="AC96" s="306"/>
      <c r="AD96" s="306"/>
      <c r="AE96" s="306"/>
      <c r="AF96" s="306"/>
      <c r="AG96" s="294">
        <f>'D.1.1 - Architektonicko-s...'!J32</f>
        <v>0</v>
      </c>
      <c r="AH96" s="295"/>
      <c r="AI96" s="295"/>
      <c r="AJ96" s="295"/>
      <c r="AK96" s="295"/>
      <c r="AL96" s="295"/>
      <c r="AM96" s="295"/>
      <c r="AN96" s="294">
        <f t="shared" si="0"/>
        <v>0</v>
      </c>
      <c r="AO96" s="295"/>
      <c r="AP96" s="295"/>
      <c r="AQ96" s="106" t="s">
        <v>92</v>
      </c>
      <c r="AR96" s="61"/>
      <c r="AS96" s="107">
        <v>0</v>
      </c>
      <c r="AT96" s="108">
        <f t="shared" si="1"/>
        <v>0</v>
      </c>
      <c r="AU96" s="109">
        <f>'D.1.1 - Architektonicko-s...'!P137</f>
        <v>0</v>
      </c>
      <c r="AV96" s="108">
        <f>'D.1.1 - Architektonicko-s...'!J35</f>
        <v>0</v>
      </c>
      <c r="AW96" s="108">
        <f>'D.1.1 - Architektonicko-s...'!J36</f>
        <v>0</v>
      </c>
      <c r="AX96" s="108">
        <f>'D.1.1 - Architektonicko-s...'!J37</f>
        <v>0</v>
      </c>
      <c r="AY96" s="108">
        <f>'D.1.1 - Architektonicko-s...'!J38</f>
        <v>0</v>
      </c>
      <c r="AZ96" s="108">
        <f>'D.1.1 - Architektonicko-s...'!F35</f>
        <v>0</v>
      </c>
      <c r="BA96" s="108">
        <f>'D.1.1 - Architektonicko-s...'!F36</f>
        <v>0</v>
      </c>
      <c r="BB96" s="108">
        <f>'D.1.1 - Architektonicko-s...'!F37</f>
        <v>0</v>
      </c>
      <c r="BC96" s="108">
        <f>'D.1.1 - Architektonicko-s...'!F38</f>
        <v>0</v>
      </c>
      <c r="BD96" s="110">
        <f>'D.1.1 - Architektonicko-s...'!F39</f>
        <v>0</v>
      </c>
      <c r="BT96" s="111" t="s">
        <v>93</v>
      </c>
      <c r="BV96" s="111" t="s">
        <v>82</v>
      </c>
      <c r="BW96" s="111" t="s">
        <v>94</v>
      </c>
      <c r="BX96" s="111" t="s">
        <v>88</v>
      </c>
      <c r="CL96" s="111" t="s">
        <v>1</v>
      </c>
    </row>
    <row r="97" spans="1:91" s="4" customFormat="1" ht="16.5" customHeight="1">
      <c r="A97" s="104" t="s">
        <v>89</v>
      </c>
      <c r="B97" s="59"/>
      <c r="C97" s="105"/>
      <c r="D97" s="105"/>
      <c r="E97" s="306" t="s">
        <v>95</v>
      </c>
      <c r="F97" s="306"/>
      <c r="G97" s="306"/>
      <c r="H97" s="306"/>
      <c r="I97" s="306"/>
      <c r="J97" s="105"/>
      <c r="K97" s="306" t="s">
        <v>96</v>
      </c>
      <c r="L97" s="306"/>
      <c r="M97" s="306"/>
      <c r="N97" s="306"/>
      <c r="O97" s="306"/>
      <c r="P97" s="306"/>
      <c r="Q97" s="306"/>
      <c r="R97" s="306"/>
      <c r="S97" s="306"/>
      <c r="T97" s="306"/>
      <c r="U97" s="306"/>
      <c r="V97" s="306"/>
      <c r="W97" s="306"/>
      <c r="X97" s="306"/>
      <c r="Y97" s="306"/>
      <c r="Z97" s="306"/>
      <c r="AA97" s="306"/>
      <c r="AB97" s="306"/>
      <c r="AC97" s="306"/>
      <c r="AD97" s="306"/>
      <c r="AE97" s="306"/>
      <c r="AF97" s="306"/>
      <c r="AG97" s="294">
        <f>'D.1.4.a - UT'!J32</f>
        <v>0</v>
      </c>
      <c r="AH97" s="295"/>
      <c r="AI97" s="295"/>
      <c r="AJ97" s="295"/>
      <c r="AK97" s="295"/>
      <c r="AL97" s="295"/>
      <c r="AM97" s="295"/>
      <c r="AN97" s="294">
        <f t="shared" si="0"/>
        <v>0</v>
      </c>
      <c r="AO97" s="295"/>
      <c r="AP97" s="295"/>
      <c r="AQ97" s="106" t="s">
        <v>92</v>
      </c>
      <c r="AR97" s="61"/>
      <c r="AS97" s="107">
        <v>0</v>
      </c>
      <c r="AT97" s="108">
        <f t="shared" si="1"/>
        <v>0</v>
      </c>
      <c r="AU97" s="109">
        <f>'D.1.4.a - UT'!P125</f>
        <v>0</v>
      </c>
      <c r="AV97" s="108">
        <f>'D.1.4.a - UT'!J35</f>
        <v>0</v>
      </c>
      <c r="AW97" s="108">
        <f>'D.1.4.a - UT'!J36</f>
        <v>0</v>
      </c>
      <c r="AX97" s="108">
        <f>'D.1.4.a - UT'!J37</f>
        <v>0</v>
      </c>
      <c r="AY97" s="108">
        <f>'D.1.4.a - UT'!J38</f>
        <v>0</v>
      </c>
      <c r="AZ97" s="108">
        <f>'D.1.4.a - UT'!F35</f>
        <v>0</v>
      </c>
      <c r="BA97" s="108">
        <f>'D.1.4.a - UT'!F36</f>
        <v>0</v>
      </c>
      <c r="BB97" s="108">
        <f>'D.1.4.a - UT'!F37</f>
        <v>0</v>
      </c>
      <c r="BC97" s="108">
        <f>'D.1.4.a - UT'!F38</f>
        <v>0</v>
      </c>
      <c r="BD97" s="110">
        <f>'D.1.4.a - UT'!F39</f>
        <v>0</v>
      </c>
      <c r="BT97" s="111" t="s">
        <v>93</v>
      </c>
      <c r="BV97" s="111" t="s">
        <v>82</v>
      </c>
      <c r="BW97" s="111" t="s">
        <v>97</v>
      </c>
      <c r="BX97" s="111" t="s">
        <v>88</v>
      </c>
      <c r="CL97" s="111" t="s">
        <v>1</v>
      </c>
    </row>
    <row r="98" spans="1:91" s="4" customFormat="1" ht="16.5" customHeight="1">
      <c r="A98" s="104" t="s">
        <v>89</v>
      </c>
      <c r="B98" s="59"/>
      <c r="C98" s="105"/>
      <c r="D98" s="105"/>
      <c r="E98" s="306" t="s">
        <v>98</v>
      </c>
      <c r="F98" s="306"/>
      <c r="G98" s="306"/>
      <c r="H98" s="306"/>
      <c r="I98" s="306"/>
      <c r="J98" s="105"/>
      <c r="K98" s="306" t="s">
        <v>99</v>
      </c>
      <c r="L98" s="306"/>
      <c r="M98" s="306"/>
      <c r="N98" s="306"/>
      <c r="O98" s="306"/>
      <c r="P98" s="306"/>
      <c r="Q98" s="306"/>
      <c r="R98" s="306"/>
      <c r="S98" s="306"/>
      <c r="T98" s="306"/>
      <c r="U98" s="306"/>
      <c r="V98" s="306"/>
      <c r="W98" s="306"/>
      <c r="X98" s="306"/>
      <c r="Y98" s="306"/>
      <c r="Z98" s="306"/>
      <c r="AA98" s="306"/>
      <c r="AB98" s="306"/>
      <c r="AC98" s="306"/>
      <c r="AD98" s="306"/>
      <c r="AE98" s="306"/>
      <c r="AF98" s="306"/>
      <c r="AG98" s="294">
        <f>'D.1.4.c - Vzduchotechnika'!J32</f>
        <v>0</v>
      </c>
      <c r="AH98" s="295"/>
      <c r="AI98" s="295"/>
      <c r="AJ98" s="295"/>
      <c r="AK98" s="295"/>
      <c r="AL98" s="295"/>
      <c r="AM98" s="295"/>
      <c r="AN98" s="294">
        <f t="shared" si="0"/>
        <v>0</v>
      </c>
      <c r="AO98" s="295"/>
      <c r="AP98" s="295"/>
      <c r="AQ98" s="106" t="s">
        <v>92</v>
      </c>
      <c r="AR98" s="61"/>
      <c r="AS98" s="107">
        <v>0</v>
      </c>
      <c r="AT98" s="108">
        <f t="shared" si="1"/>
        <v>0</v>
      </c>
      <c r="AU98" s="109">
        <f>'D.1.4.c - Vzduchotechnika'!P123</f>
        <v>0</v>
      </c>
      <c r="AV98" s="108">
        <f>'D.1.4.c - Vzduchotechnika'!J35</f>
        <v>0</v>
      </c>
      <c r="AW98" s="108">
        <f>'D.1.4.c - Vzduchotechnika'!J36</f>
        <v>0</v>
      </c>
      <c r="AX98" s="108">
        <f>'D.1.4.c - Vzduchotechnika'!J37</f>
        <v>0</v>
      </c>
      <c r="AY98" s="108">
        <f>'D.1.4.c - Vzduchotechnika'!J38</f>
        <v>0</v>
      </c>
      <c r="AZ98" s="108">
        <f>'D.1.4.c - Vzduchotechnika'!F35</f>
        <v>0</v>
      </c>
      <c r="BA98" s="108">
        <f>'D.1.4.c - Vzduchotechnika'!F36</f>
        <v>0</v>
      </c>
      <c r="BB98" s="108">
        <f>'D.1.4.c - Vzduchotechnika'!F37</f>
        <v>0</v>
      </c>
      <c r="BC98" s="108">
        <f>'D.1.4.c - Vzduchotechnika'!F38</f>
        <v>0</v>
      </c>
      <c r="BD98" s="110">
        <f>'D.1.4.c - Vzduchotechnika'!F39</f>
        <v>0</v>
      </c>
      <c r="BT98" s="111" t="s">
        <v>93</v>
      </c>
      <c r="BV98" s="111" t="s">
        <v>82</v>
      </c>
      <c r="BW98" s="111" t="s">
        <v>100</v>
      </c>
      <c r="BX98" s="111" t="s">
        <v>88</v>
      </c>
      <c r="CL98" s="111" t="s">
        <v>1</v>
      </c>
    </row>
    <row r="99" spans="1:91" s="4" customFormat="1" ht="16.5" customHeight="1">
      <c r="B99" s="59"/>
      <c r="C99" s="105"/>
      <c r="D99" s="105"/>
      <c r="E99" s="306" t="s">
        <v>101</v>
      </c>
      <c r="F99" s="306"/>
      <c r="G99" s="306"/>
      <c r="H99" s="306"/>
      <c r="I99" s="306"/>
      <c r="J99" s="105"/>
      <c r="K99" s="306" t="s">
        <v>102</v>
      </c>
      <c r="L99" s="306"/>
      <c r="M99" s="306"/>
      <c r="N99" s="306"/>
      <c r="O99" s="306"/>
      <c r="P99" s="306"/>
      <c r="Q99" s="306"/>
      <c r="R99" s="306"/>
      <c r="S99" s="306"/>
      <c r="T99" s="306"/>
      <c r="U99" s="306"/>
      <c r="V99" s="306"/>
      <c r="W99" s="306"/>
      <c r="X99" s="306"/>
      <c r="Y99" s="306"/>
      <c r="Z99" s="306"/>
      <c r="AA99" s="306"/>
      <c r="AB99" s="306"/>
      <c r="AC99" s="306"/>
      <c r="AD99" s="306"/>
      <c r="AE99" s="306"/>
      <c r="AF99" s="306"/>
      <c r="AG99" s="299">
        <f>ROUND(SUM(AG100:AG101),2)</f>
        <v>0</v>
      </c>
      <c r="AH99" s="295"/>
      <c r="AI99" s="295"/>
      <c r="AJ99" s="295"/>
      <c r="AK99" s="295"/>
      <c r="AL99" s="295"/>
      <c r="AM99" s="295"/>
      <c r="AN99" s="294">
        <f t="shared" si="0"/>
        <v>0</v>
      </c>
      <c r="AO99" s="295"/>
      <c r="AP99" s="295"/>
      <c r="AQ99" s="106" t="s">
        <v>92</v>
      </c>
      <c r="AR99" s="61"/>
      <c r="AS99" s="107">
        <f>ROUND(SUM(AS100:AS101),2)</f>
        <v>0</v>
      </c>
      <c r="AT99" s="108">
        <f t="shared" si="1"/>
        <v>0</v>
      </c>
      <c r="AU99" s="109">
        <f>ROUND(SUM(AU100:AU101),5)</f>
        <v>0</v>
      </c>
      <c r="AV99" s="108">
        <f>ROUND(AZ99*L29,2)</f>
        <v>0</v>
      </c>
      <c r="AW99" s="108">
        <f>ROUND(BA99*L30,2)</f>
        <v>0</v>
      </c>
      <c r="AX99" s="108">
        <f>ROUND(BB99*L29,2)</f>
        <v>0</v>
      </c>
      <c r="AY99" s="108">
        <f>ROUND(BC99*L30,2)</f>
        <v>0</v>
      </c>
      <c r="AZ99" s="108">
        <f>ROUND(SUM(AZ100:AZ101),2)</f>
        <v>0</v>
      </c>
      <c r="BA99" s="108">
        <f>ROUND(SUM(BA100:BA101),2)</f>
        <v>0</v>
      </c>
      <c r="BB99" s="108">
        <f>ROUND(SUM(BB100:BB101),2)</f>
        <v>0</v>
      </c>
      <c r="BC99" s="108">
        <f>ROUND(SUM(BC100:BC101),2)</f>
        <v>0</v>
      </c>
      <c r="BD99" s="110">
        <f>ROUND(SUM(BD100:BD101),2)</f>
        <v>0</v>
      </c>
      <c r="BS99" s="111" t="s">
        <v>79</v>
      </c>
      <c r="BT99" s="111" t="s">
        <v>93</v>
      </c>
      <c r="BU99" s="111" t="s">
        <v>81</v>
      </c>
      <c r="BV99" s="111" t="s">
        <v>82</v>
      </c>
      <c r="BW99" s="111" t="s">
        <v>103</v>
      </c>
      <c r="BX99" s="111" t="s">
        <v>88</v>
      </c>
      <c r="CL99" s="111" t="s">
        <v>1</v>
      </c>
    </row>
    <row r="100" spans="1:91" s="4" customFormat="1" ht="16.5" customHeight="1">
      <c r="A100" s="104" t="s">
        <v>89</v>
      </c>
      <c r="B100" s="59"/>
      <c r="C100" s="105"/>
      <c r="D100" s="105"/>
      <c r="E100" s="105"/>
      <c r="F100" s="306" t="s">
        <v>104</v>
      </c>
      <c r="G100" s="306"/>
      <c r="H100" s="306"/>
      <c r="I100" s="306"/>
      <c r="J100" s="306"/>
      <c r="K100" s="105"/>
      <c r="L100" s="306" t="s">
        <v>105</v>
      </c>
      <c r="M100" s="306"/>
      <c r="N100" s="306"/>
      <c r="O100" s="306"/>
      <c r="P100" s="306"/>
      <c r="Q100" s="306"/>
      <c r="R100" s="306"/>
      <c r="S100" s="306"/>
      <c r="T100" s="306"/>
      <c r="U100" s="306"/>
      <c r="V100" s="306"/>
      <c r="W100" s="306"/>
      <c r="X100" s="306"/>
      <c r="Y100" s="306"/>
      <c r="Z100" s="306"/>
      <c r="AA100" s="306"/>
      <c r="AB100" s="306"/>
      <c r="AC100" s="306"/>
      <c r="AD100" s="306"/>
      <c r="AE100" s="306"/>
      <c r="AF100" s="306"/>
      <c r="AG100" s="294">
        <f>'1.4.d_K - Podkrovní byty ...'!J34</f>
        <v>0</v>
      </c>
      <c r="AH100" s="295"/>
      <c r="AI100" s="295"/>
      <c r="AJ100" s="295"/>
      <c r="AK100" s="295"/>
      <c r="AL100" s="295"/>
      <c r="AM100" s="295"/>
      <c r="AN100" s="294">
        <f t="shared" si="0"/>
        <v>0</v>
      </c>
      <c r="AO100" s="295"/>
      <c r="AP100" s="295"/>
      <c r="AQ100" s="106" t="s">
        <v>92</v>
      </c>
      <c r="AR100" s="61"/>
      <c r="AS100" s="107">
        <v>0</v>
      </c>
      <c r="AT100" s="108">
        <f t="shared" si="1"/>
        <v>0</v>
      </c>
      <c r="AU100" s="109">
        <f>'1.4.d_K - Podkrovní byty ...'!P127</f>
        <v>0</v>
      </c>
      <c r="AV100" s="108">
        <f>'1.4.d_K - Podkrovní byty ...'!J37</f>
        <v>0</v>
      </c>
      <c r="AW100" s="108">
        <f>'1.4.d_K - Podkrovní byty ...'!J38</f>
        <v>0</v>
      </c>
      <c r="AX100" s="108">
        <f>'1.4.d_K - Podkrovní byty ...'!J39</f>
        <v>0</v>
      </c>
      <c r="AY100" s="108">
        <f>'1.4.d_K - Podkrovní byty ...'!J40</f>
        <v>0</v>
      </c>
      <c r="AZ100" s="108">
        <f>'1.4.d_K - Podkrovní byty ...'!F37</f>
        <v>0</v>
      </c>
      <c r="BA100" s="108">
        <f>'1.4.d_K - Podkrovní byty ...'!F38</f>
        <v>0</v>
      </c>
      <c r="BB100" s="108">
        <f>'1.4.d_K - Podkrovní byty ...'!F39</f>
        <v>0</v>
      </c>
      <c r="BC100" s="108">
        <f>'1.4.d_K - Podkrovní byty ...'!F40</f>
        <v>0</v>
      </c>
      <c r="BD100" s="110">
        <f>'1.4.d_K - Podkrovní byty ...'!F41</f>
        <v>0</v>
      </c>
      <c r="BT100" s="111" t="s">
        <v>106</v>
      </c>
      <c r="BV100" s="111" t="s">
        <v>82</v>
      </c>
      <c r="BW100" s="111" t="s">
        <v>107</v>
      </c>
      <c r="BX100" s="111" t="s">
        <v>103</v>
      </c>
      <c r="CL100" s="111" t="s">
        <v>108</v>
      </c>
    </row>
    <row r="101" spans="1:91" s="4" customFormat="1" ht="16.5" customHeight="1">
      <c r="A101" s="104" t="s">
        <v>89</v>
      </c>
      <c r="B101" s="59"/>
      <c r="C101" s="105"/>
      <c r="D101" s="105"/>
      <c r="E101" s="105"/>
      <c r="F101" s="306" t="s">
        <v>109</v>
      </c>
      <c r="G101" s="306"/>
      <c r="H101" s="306"/>
      <c r="I101" s="306"/>
      <c r="J101" s="306"/>
      <c r="K101" s="105"/>
      <c r="L101" s="306" t="s">
        <v>110</v>
      </c>
      <c r="M101" s="306"/>
      <c r="N101" s="306"/>
      <c r="O101" s="306"/>
      <c r="P101" s="306"/>
      <c r="Q101" s="306"/>
      <c r="R101" s="306"/>
      <c r="S101" s="306"/>
      <c r="T101" s="306"/>
      <c r="U101" s="306"/>
      <c r="V101" s="306"/>
      <c r="W101" s="306"/>
      <c r="X101" s="306"/>
      <c r="Y101" s="306"/>
      <c r="Z101" s="306"/>
      <c r="AA101" s="306"/>
      <c r="AB101" s="306"/>
      <c r="AC101" s="306"/>
      <c r="AD101" s="306"/>
      <c r="AE101" s="306"/>
      <c r="AF101" s="306"/>
      <c r="AG101" s="294">
        <f>'1.4.d_V - Podkrovní byty ...'!J34</f>
        <v>0</v>
      </c>
      <c r="AH101" s="295"/>
      <c r="AI101" s="295"/>
      <c r="AJ101" s="295"/>
      <c r="AK101" s="295"/>
      <c r="AL101" s="295"/>
      <c r="AM101" s="295"/>
      <c r="AN101" s="294">
        <f t="shared" si="0"/>
        <v>0</v>
      </c>
      <c r="AO101" s="295"/>
      <c r="AP101" s="295"/>
      <c r="AQ101" s="106" t="s">
        <v>92</v>
      </c>
      <c r="AR101" s="61"/>
      <c r="AS101" s="107">
        <v>0</v>
      </c>
      <c r="AT101" s="108">
        <f t="shared" si="1"/>
        <v>0</v>
      </c>
      <c r="AU101" s="109">
        <f>'1.4.d_V - Podkrovní byty ...'!P126</f>
        <v>0</v>
      </c>
      <c r="AV101" s="108">
        <f>'1.4.d_V - Podkrovní byty ...'!J37</f>
        <v>0</v>
      </c>
      <c r="AW101" s="108">
        <f>'1.4.d_V - Podkrovní byty ...'!J38</f>
        <v>0</v>
      </c>
      <c r="AX101" s="108">
        <f>'1.4.d_V - Podkrovní byty ...'!J39</f>
        <v>0</v>
      </c>
      <c r="AY101" s="108">
        <f>'1.4.d_V - Podkrovní byty ...'!J40</f>
        <v>0</v>
      </c>
      <c r="AZ101" s="108">
        <f>'1.4.d_V - Podkrovní byty ...'!F37</f>
        <v>0</v>
      </c>
      <c r="BA101" s="108">
        <f>'1.4.d_V - Podkrovní byty ...'!F38</f>
        <v>0</v>
      </c>
      <c r="BB101" s="108">
        <f>'1.4.d_V - Podkrovní byty ...'!F39</f>
        <v>0</v>
      </c>
      <c r="BC101" s="108">
        <f>'1.4.d_V - Podkrovní byty ...'!F40</f>
        <v>0</v>
      </c>
      <c r="BD101" s="110">
        <f>'1.4.d_V - Podkrovní byty ...'!F41</f>
        <v>0</v>
      </c>
      <c r="BT101" s="111" t="s">
        <v>106</v>
      </c>
      <c r="BV101" s="111" t="s">
        <v>82</v>
      </c>
      <c r="BW101" s="111" t="s">
        <v>111</v>
      </c>
      <c r="BX101" s="111" t="s">
        <v>103</v>
      </c>
      <c r="CL101" s="111" t="s">
        <v>108</v>
      </c>
    </row>
    <row r="102" spans="1:91" s="4" customFormat="1" ht="16.5" customHeight="1">
      <c r="A102" s="104" t="s">
        <v>89</v>
      </c>
      <c r="B102" s="59"/>
      <c r="C102" s="105"/>
      <c r="D102" s="105"/>
      <c r="E102" s="306" t="s">
        <v>112</v>
      </c>
      <c r="F102" s="306"/>
      <c r="G102" s="306"/>
      <c r="H102" s="306"/>
      <c r="I102" s="306"/>
      <c r="J102" s="105"/>
      <c r="K102" s="306" t="s">
        <v>113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294">
        <f>'D.1.4.e - Elektroinstalace'!J32</f>
        <v>0</v>
      </c>
      <c r="AH102" s="295"/>
      <c r="AI102" s="295"/>
      <c r="AJ102" s="295"/>
      <c r="AK102" s="295"/>
      <c r="AL102" s="295"/>
      <c r="AM102" s="295"/>
      <c r="AN102" s="294">
        <f t="shared" si="0"/>
        <v>0</v>
      </c>
      <c r="AO102" s="295"/>
      <c r="AP102" s="295"/>
      <c r="AQ102" s="106" t="s">
        <v>92</v>
      </c>
      <c r="AR102" s="61"/>
      <c r="AS102" s="107">
        <v>0</v>
      </c>
      <c r="AT102" s="108">
        <f t="shared" si="1"/>
        <v>0</v>
      </c>
      <c r="AU102" s="109">
        <f>'D.1.4.e - Elektroinstalace'!P122</f>
        <v>0</v>
      </c>
      <c r="AV102" s="108">
        <f>'D.1.4.e - Elektroinstalace'!J35</f>
        <v>0</v>
      </c>
      <c r="AW102" s="108">
        <f>'D.1.4.e - Elektroinstalace'!J36</f>
        <v>0</v>
      </c>
      <c r="AX102" s="108">
        <f>'D.1.4.e - Elektroinstalace'!J37</f>
        <v>0</v>
      </c>
      <c r="AY102" s="108">
        <f>'D.1.4.e - Elektroinstalace'!J38</f>
        <v>0</v>
      </c>
      <c r="AZ102" s="108">
        <f>'D.1.4.e - Elektroinstalace'!F35</f>
        <v>0</v>
      </c>
      <c r="BA102" s="108">
        <f>'D.1.4.e - Elektroinstalace'!F36</f>
        <v>0</v>
      </c>
      <c r="BB102" s="108">
        <f>'D.1.4.e - Elektroinstalace'!F37</f>
        <v>0</v>
      </c>
      <c r="BC102" s="108">
        <f>'D.1.4.e - Elektroinstalace'!F38</f>
        <v>0</v>
      </c>
      <c r="BD102" s="110">
        <f>'D.1.4.e - Elektroinstalace'!F39</f>
        <v>0</v>
      </c>
      <c r="BT102" s="111" t="s">
        <v>93</v>
      </c>
      <c r="BV102" s="111" t="s">
        <v>82</v>
      </c>
      <c r="BW102" s="111" t="s">
        <v>114</v>
      </c>
      <c r="BX102" s="111" t="s">
        <v>88</v>
      </c>
      <c r="CL102" s="111" t="s">
        <v>1</v>
      </c>
    </row>
    <row r="103" spans="1:91" s="4" customFormat="1" ht="16.5" customHeight="1">
      <c r="A103" s="104" t="s">
        <v>89</v>
      </c>
      <c r="B103" s="59"/>
      <c r="C103" s="105"/>
      <c r="D103" s="105"/>
      <c r="E103" s="306" t="s">
        <v>115</v>
      </c>
      <c r="F103" s="306"/>
      <c r="G103" s="306"/>
      <c r="H103" s="306"/>
      <c r="I103" s="306"/>
      <c r="J103" s="105"/>
      <c r="K103" s="306" t="s">
        <v>116</v>
      </c>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294">
        <f>'VRN - VRN a ostatní'!J32</f>
        <v>0</v>
      </c>
      <c r="AH103" s="295"/>
      <c r="AI103" s="295"/>
      <c r="AJ103" s="295"/>
      <c r="AK103" s="295"/>
      <c r="AL103" s="295"/>
      <c r="AM103" s="295"/>
      <c r="AN103" s="294">
        <f t="shared" si="0"/>
        <v>0</v>
      </c>
      <c r="AO103" s="295"/>
      <c r="AP103" s="295"/>
      <c r="AQ103" s="106" t="s">
        <v>92</v>
      </c>
      <c r="AR103" s="61"/>
      <c r="AS103" s="107">
        <v>0</v>
      </c>
      <c r="AT103" s="108">
        <f t="shared" si="1"/>
        <v>0</v>
      </c>
      <c r="AU103" s="109">
        <f>'VRN - VRN a ostatní'!P126</f>
        <v>0</v>
      </c>
      <c r="AV103" s="108">
        <f>'VRN - VRN a ostatní'!J35</f>
        <v>0</v>
      </c>
      <c r="AW103" s="108">
        <f>'VRN - VRN a ostatní'!J36</f>
        <v>0</v>
      </c>
      <c r="AX103" s="108">
        <f>'VRN - VRN a ostatní'!J37</f>
        <v>0</v>
      </c>
      <c r="AY103" s="108">
        <f>'VRN - VRN a ostatní'!J38</f>
        <v>0</v>
      </c>
      <c r="AZ103" s="108">
        <f>'VRN - VRN a ostatní'!F35</f>
        <v>0</v>
      </c>
      <c r="BA103" s="108">
        <f>'VRN - VRN a ostatní'!F36</f>
        <v>0</v>
      </c>
      <c r="BB103" s="108">
        <f>'VRN - VRN a ostatní'!F37</f>
        <v>0</v>
      </c>
      <c r="BC103" s="108">
        <f>'VRN - VRN a ostatní'!F38</f>
        <v>0</v>
      </c>
      <c r="BD103" s="110">
        <f>'VRN - VRN a ostatní'!F39</f>
        <v>0</v>
      </c>
      <c r="BT103" s="111" t="s">
        <v>93</v>
      </c>
      <c r="BV103" s="111" t="s">
        <v>82</v>
      </c>
      <c r="BW103" s="111" t="s">
        <v>117</v>
      </c>
      <c r="BX103" s="111" t="s">
        <v>88</v>
      </c>
      <c r="CL103" s="111" t="s">
        <v>1</v>
      </c>
    </row>
    <row r="104" spans="1:91" s="7" customFormat="1" ht="16.5" customHeight="1">
      <c r="B104" s="94"/>
      <c r="C104" s="95"/>
      <c r="D104" s="305" t="s">
        <v>118</v>
      </c>
      <c r="E104" s="305"/>
      <c r="F104" s="305"/>
      <c r="G104" s="305"/>
      <c r="H104" s="305"/>
      <c r="I104" s="96"/>
      <c r="J104" s="305" t="s">
        <v>119</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298">
        <f>ROUND(AG105+SUM(AG106:AG108)+AG111+AG112,2)</f>
        <v>0</v>
      </c>
      <c r="AH104" s="297"/>
      <c r="AI104" s="297"/>
      <c r="AJ104" s="297"/>
      <c r="AK104" s="297"/>
      <c r="AL104" s="297"/>
      <c r="AM104" s="297"/>
      <c r="AN104" s="296">
        <f t="shared" si="0"/>
        <v>0</v>
      </c>
      <c r="AO104" s="297"/>
      <c r="AP104" s="297"/>
      <c r="AQ104" s="97" t="s">
        <v>86</v>
      </c>
      <c r="AR104" s="98"/>
      <c r="AS104" s="99">
        <f>ROUND(AS105+SUM(AS106:AS108)+AS111+AS112,2)</f>
        <v>0</v>
      </c>
      <c r="AT104" s="100">
        <f t="shared" si="1"/>
        <v>0</v>
      </c>
      <c r="AU104" s="101">
        <f>ROUND(AU105+SUM(AU106:AU108)+AU111+AU112,5)</f>
        <v>0</v>
      </c>
      <c r="AV104" s="100">
        <f>ROUND(AZ104*L29,2)</f>
        <v>0</v>
      </c>
      <c r="AW104" s="100">
        <f>ROUND(BA104*L30,2)</f>
        <v>0</v>
      </c>
      <c r="AX104" s="100">
        <f>ROUND(BB104*L29,2)</f>
        <v>0</v>
      </c>
      <c r="AY104" s="100">
        <f>ROUND(BC104*L30,2)</f>
        <v>0</v>
      </c>
      <c r="AZ104" s="100">
        <f>ROUND(AZ105+SUM(AZ106:AZ108)+AZ111+AZ112,2)</f>
        <v>0</v>
      </c>
      <c r="BA104" s="100">
        <f>ROUND(BA105+SUM(BA106:BA108)+BA111+BA112,2)</f>
        <v>0</v>
      </c>
      <c r="BB104" s="100">
        <f>ROUND(BB105+SUM(BB106:BB108)+BB111+BB112,2)</f>
        <v>0</v>
      </c>
      <c r="BC104" s="100">
        <f>ROUND(BC105+SUM(BC106:BC108)+BC111+BC112,2)</f>
        <v>0</v>
      </c>
      <c r="BD104" s="102">
        <f>ROUND(BD105+SUM(BD106:BD108)+BD111+BD112,2)</f>
        <v>0</v>
      </c>
      <c r="BS104" s="103" t="s">
        <v>79</v>
      </c>
      <c r="BT104" s="103" t="s">
        <v>87</v>
      </c>
      <c r="BU104" s="103" t="s">
        <v>81</v>
      </c>
      <c r="BV104" s="103" t="s">
        <v>82</v>
      </c>
      <c r="BW104" s="103" t="s">
        <v>120</v>
      </c>
      <c r="BX104" s="103" t="s">
        <v>5</v>
      </c>
      <c r="CL104" s="103" t="s">
        <v>1</v>
      </c>
      <c r="CM104" s="103" t="s">
        <v>87</v>
      </c>
    </row>
    <row r="105" spans="1:91" s="4" customFormat="1" ht="16.5" customHeight="1">
      <c r="A105" s="104" t="s">
        <v>89</v>
      </c>
      <c r="B105" s="59"/>
      <c r="C105" s="105"/>
      <c r="D105" s="105"/>
      <c r="E105" s="306" t="s">
        <v>90</v>
      </c>
      <c r="F105" s="306"/>
      <c r="G105" s="306"/>
      <c r="H105" s="306"/>
      <c r="I105" s="306"/>
      <c r="J105" s="105"/>
      <c r="K105" s="306" t="s">
        <v>91</v>
      </c>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294">
        <f>'D.1.1 - Architektonicko-s..._01'!J32</f>
        <v>0</v>
      </c>
      <c r="AH105" s="295"/>
      <c r="AI105" s="295"/>
      <c r="AJ105" s="295"/>
      <c r="AK105" s="295"/>
      <c r="AL105" s="295"/>
      <c r="AM105" s="295"/>
      <c r="AN105" s="294">
        <f t="shared" si="0"/>
        <v>0</v>
      </c>
      <c r="AO105" s="295"/>
      <c r="AP105" s="295"/>
      <c r="AQ105" s="106" t="s">
        <v>92</v>
      </c>
      <c r="AR105" s="61"/>
      <c r="AS105" s="107">
        <v>0</v>
      </c>
      <c r="AT105" s="108">
        <f t="shared" si="1"/>
        <v>0</v>
      </c>
      <c r="AU105" s="109">
        <f>'D.1.1 - Architektonicko-s..._01'!P136</f>
        <v>0</v>
      </c>
      <c r="AV105" s="108">
        <f>'D.1.1 - Architektonicko-s..._01'!J35</f>
        <v>0</v>
      </c>
      <c r="AW105" s="108">
        <f>'D.1.1 - Architektonicko-s..._01'!J36</f>
        <v>0</v>
      </c>
      <c r="AX105" s="108">
        <f>'D.1.1 - Architektonicko-s..._01'!J37</f>
        <v>0</v>
      </c>
      <c r="AY105" s="108">
        <f>'D.1.1 - Architektonicko-s..._01'!J38</f>
        <v>0</v>
      </c>
      <c r="AZ105" s="108">
        <f>'D.1.1 - Architektonicko-s..._01'!F35</f>
        <v>0</v>
      </c>
      <c r="BA105" s="108">
        <f>'D.1.1 - Architektonicko-s..._01'!F36</f>
        <v>0</v>
      </c>
      <c r="BB105" s="108">
        <f>'D.1.1 - Architektonicko-s..._01'!F37</f>
        <v>0</v>
      </c>
      <c r="BC105" s="108">
        <f>'D.1.1 - Architektonicko-s..._01'!F38</f>
        <v>0</v>
      </c>
      <c r="BD105" s="110">
        <f>'D.1.1 - Architektonicko-s..._01'!F39</f>
        <v>0</v>
      </c>
      <c r="BT105" s="111" t="s">
        <v>93</v>
      </c>
      <c r="BV105" s="111" t="s">
        <v>82</v>
      </c>
      <c r="BW105" s="111" t="s">
        <v>121</v>
      </c>
      <c r="BX105" s="111" t="s">
        <v>120</v>
      </c>
      <c r="CL105" s="111" t="s">
        <v>1</v>
      </c>
    </row>
    <row r="106" spans="1:91" s="4" customFormat="1" ht="16.5" customHeight="1">
      <c r="A106" s="104" t="s">
        <v>89</v>
      </c>
      <c r="B106" s="59"/>
      <c r="C106" s="105"/>
      <c r="D106" s="105"/>
      <c r="E106" s="306" t="s">
        <v>95</v>
      </c>
      <c r="F106" s="306"/>
      <c r="G106" s="306"/>
      <c r="H106" s="306"/>
      <c r="I106" s="306"/>
      <c r="J106" s="105"/>
      <c r="K106" s="306" t="s">
        <v>96</v>
      </c>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294">
        <f>'D.1.4.a - UT_01'!J32</f>
        <v>0</v>
      </c>
      <c r="AH106" s="295"/>
      <c r="AI106" s="295"/>
      <c r="AJ106" s="295"/>
      <c r="AK106" s="295"/>
      <c r="AL106" s="295"/>
      <c r="AM106" s="295"/>
      <c r="AN106" s="294">
        <f t="shared" si="0"/>
        <v>0</v>
      </c>
      <c r="AO106" s="295"/>
      <c r="AP106" s="295"/>
      <c r="AQ106" s="106" t="s">
        <v>92</v>
      </c>
      <c r="AR106" s="61"/>
      <c r="AS106" s="107">
        <v>0</v>
      </c>
      <c r="AT106" s="108">
        <f t="shared" si="1"/>
        <v>0</v>
      </c>
      <c r="AU106" s="109">
        <f>'D.1.4.a - UT_01'!P125</f>
        <v>0</v>
      </c>
      <c r="AV106" s="108">
        <f>'D.1.4.a - UT_01'!J35</f>
        <v>0</v>
      </c>
      <c r="AW106" s="108">
        <f>'D.1.4.a - UT_01'!J36</f>
        <v>0</v>
      </c>
      <c r="AX106" s="108">
        <f>'D.1.4.a - UT_01'!J37</f>
        <v>0</v>
      </c>
      <c r="AY106" s="108">
        <f>'D.1.4.a - UT_01'!J38</f>
        <v>0</v>
      </c>
      <c r="AZ106" s="108">
        <f>'D.1.4.a - UT_01'!F35</f>
        <v>0</v>
      </c>
      <c r="BA106" s="108">
        <f>'D.1.4.a - UT_01'!F36</f>
        <v>0</v>
      </c>
      <c r="BB106" s="108">
        <f>'D.1.4.a - UT_01'!F37</f>
        <v>0</v>
      </c>
      <c r="BC106" s="108">
        <f>'D.1.4.a - UT_01'!F38</f>
        <v>0</v>
      </c>
      <c r="BD106" s="110">
        <f>'D.1.4.a - UT_01'!F39</f>
        <v>0</v>
      </c>
      <c r="BT106" s="111" t="s">
        <v>93</v>
      </c>
      <c r="BV106" s="111" t="s">
        <v>82</v>
      </c>
      <c r="BW106" s="111" t="s">
        <v>122</v>
      </c>
      <c r="BX106" s="111" t="s">
        <v>120</v>
      </c>
      <c r="CL106" s="111" t="s">
        <v>1</v>
      </c>
    </row>
    <row r="107" spans="1:91" s="4" customFormat="1" ht="16.5" customHeight="1">
      <c r="A107" s="104" t="s">
        <v>89</v>
      </c>
      <c r="B107" s="59"/>
      <c r="C107" s="105"/>
      <c r="D107" s="105"/>
      <c r="E107" s="306" t="s">
        <v>98</v>
      </c>
      <c r="F107" s="306"/>
      <c r="G107" s="306"/>
      <c r="H107" s="306"/>
      <c r="I107" s="306"/>
      <c r="J107" s="105"/>
      <c r="K107" s="306" t="s">
        <v>99</v>
      </c>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294">
        <f>'D.1.4.c - Vzduchotechnika_01'!J32</f>
        <v>0</v>
      </c>
      <c r="AH107" s="295"/>
      <c r="AI107" s="295"/>
      <c r="AJ107" s="295"/>
      <c r="AK107" s="295"/>
      <c r="AL107" s="295"/>
      <c r="AM107" s="295"/>
      <c r="AN107" s="294">
        <f t="shared" si="0"/>
        <v>0</v>
      </c>
      <c r="AO107" s="295"/>
      <c r="AP107" s="295"/>
      <c r="AQ107" s="106" t="s">
        <v>92</v>
      </c>
      <c r="AR107" s="61"/>
      <c r="AS107" s="107">
        <v>0</v>
      </c>
      <c r="AT107" s="108">
        <f t="shared" si="1"/>
        <v>0</v>
      </c>
      <c r="AU107" s="109">
        <f>'D.1.4.c - Vzduchotechnika_01'!P123</f>
        <v>0</v>
      </c>
      <c r="AV107" s="108">
        <f>'D.1.4.c - Vzduchotechnika_01'!J35</f>
        <v>0</v>
      </c>
      <c r="AW107" s="108">
        <f>'D.1.4.c - Vzduchotechnika_01'!J36</f>
        <v>0</v>
      </c>
      <c r="AX107" s="108">
        <f>'D.1.4.c - Vzduchotechnika_01'!J37</f>
        <v>0</v>
      </c>
      <c r="AY107" s="108">
        <f>'D.1.4.c - Vzduchotechnika_01'!J38</f>
        <v>0</v>
      </c>
      <c r="AZ107" s="108">
        <f>'D.1.4.c - Vzduchotechnika_01'!F35</f>
        <v>0</v>
      </c>
      <c r="BA107" s="108">
        <f>'D.1.4.c - Vzduchotechnika_01'!F36</f>
        <v>0</v>
      </c>
      <c r="BB107" s="108">
        <f>'D.1.4.c - Vzduchotechnika_01'!F37</f>
        <v>0</v>
      </c>
      <c r="BC107" s="108">
        <f>'D.1.4.c - Vzduchotechnika_01'!F38</f>
        <v>0</v>
      </c>
      <c r="BD107" s="110">
        <f>'D.1.4.c - Vzduchotechnika_01'!F39</f>
        <v>0</v>
      </c>
      <c r="BT107" s="111" t="s">
        <v>93</v>
      </c>
      <c r="BV107" s="111" t="s">
        <v>82</v>
      </c>
      <c r="BW107" s="111" t="s">
        <v>123</v>
      </c>
      <c r="BX107" s="111" t="s">
        <v>120</v>
      </c>
      <c r="CL107" s="111" t="s">
        <v>1</v>
      </c>
    </row>
    <row r="108" spans="1:91" s="4" customFormat="1" ht="16.5" customHeight="1">
      <c r="B108" s="59"/>
      <c r="C108" s="105"/>
      <c r="D108" s="105"/>
      <c r="E108" s="306" t="s">
        <v>101</v>
      </c>
      <c r="F108" s="306"/>
      <c r="G108" s="306"/>
      <c r="H108" s="306"/>
      <c r="I108" s="306"/>
      <c r="J108" s="105"/>
      <c r="K108" s="306" t="s">
        <v>102</v>
      </c>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299">
        <f>ROUND(SUM(AG109:AG110),2)</f>
        <v>0</v>
      </c>
      <c r="AH108" s="295"/>
      <c r="AI108" s="295"/>
      <c r="AJ108" s="295"/>
      <c r="AK108" s="295"/>
      <c r="AL108" s="295"/>
      <c r="AM108" s="295"/>
      <c r="AN108" s="294">
        <f t="shared" si="0"/>
        <v>0</v>
      </c>
      <c r="AO108" s="295"/>
      <c r="AP108" s="295"/>
      <c r="AQ108" s="106" t="s">
        <v>92</v>
      </c>
      <c r="AR108" s="61"/>
      <c r="AS108" s="107">
        <f>ROUND(SUM(AS109:AS110),2)</f>
        <v>0</v>
      </c>
      <c r="AT108" s="108">
        <f t="shared" si="1"/>
        <v>0</v>
      </c>
      <c r="AU108" s="109">
        <f>ROUND(SUM(AU109:AU110),5)</f>
        <v>0</v>
      </c>
      <c r="AV108" s="108">
        <f>ROUND(AZ108*L29,2)</f>
        <v>0</v>
      </c>
      <c r="AW108" s="108">
        <f>ROUND(BA108*L30,2)</f>
        <v>0</v>
      </c>
      <c r="AX108" s="108">
        <f>ROUND(BB108*L29,2)</f>
        <v>0</v>
      </c>
      <c r="AY108" s="108">
        <f>ROUND(BC108*L30,2)</f>
        <v>0</v>
      </c>
      <c r="AZ108" s="108">
        <f>ROUND(SUM(AZ109:AZ110),2)</f>
        <v>0</v>
      </c>
      <c r="BA108" s="108">
        <f>ROUND(SUM(BA109:BA110),2)</f>
        <v>0</v>
      </c>
      <c r="BB108" s="108">
        <f>ROUND(SUM(BB109:BB110),2)</f>
        <v>0</v>
      </c>
      <c r="BC108" s="108">
        <f>ROUND(SUM(BC109:BC110),2)</f>
        <v>0</v>
      </c>
      <c r="BD108" s="110">
        <f>ROUND(SUM(BD109:BD110),2)</f>
        <v>0</v>
      </c>
      <c r="BS108" s="111" t="s">
        <v>79</v>
      </c>
      <c r="BT108" s="111" t="s">
        <v>93</v>
      </c>
      <c r="BU108" s="111" t="s">
        <v>81</v>
      </c>
      <c r="BV108" s="111" t="s">
        <v>82</v>
      </c>
      <c r="BW108" s="111" t="s">
        <v>124</v>
      </c>
      <c r="BX108" s="111" t="s">
        <v>120</v>
      </c>
      <c r="CL108" s="111" t="s">
        <v>1</v>
      </c>
    </row>
    <row r="109" spans="1:91" s="4" customFormat="1" ht="23.25" customHeight="1">
      <c r="A109" s="104" t="s">
        <v>89</v>
      </c>
      <c r="B109" s="59"/>
      <c r="C109" s="105"/>
      <c r="D109" s="105"/>
      <c r="E109" s="105"/>
      <c r="F109" s="306" t="s">
        <v>125</v>
      </c>
      <c r="G109" s="306"/>
      <c r="H109" s="306"/>
      <c r="I109" s="306"/>
      <c r="J109" s="306"/>
      <c r="K109" s="105"/>
      <c r="L109" s="306" t="s">
        <v>126</v>
      </c>
      <c r="M109" s="306"/>
      <c r="N109" s="306"/>
      <c r="O109" s="306"/>
      <c r="P109" s="306"/>
      <c r="Q109" s="306"/>
      <c r="R109" s="306"/>
      <c r="S109" s="306"/>
      <c r="T109" s="306"/>
      <c r="U109" s="306"/>
      <c r="V109" s="306"/>
      <c r="W109" s="306"/>
      <c r="X109" s="306"/>
      <c r="Y109" s="306"/>
      <c r="Z109" s="306"/>
      <c r="AA109" s="306"/>
      <c r="AB109" s="306"/>
      <c r="AC109" s="306"/>
      <c r="AD109" s="306"/>
      <c r="AE109" s="306"/>
      <c r="AF109" s="306"/>
      <c r="AG109" s="294">
        <f>'18052020_2.4_K - Podkrovn...'!J34</f>
        <v>0</v>
      </c>
      <c r="AH109" s="295"/>
      <c r="AI109" s="295"/>
      <c r="AJ109" s="295"/>
      <c r="AK109" s="295"/>
      <c r="AL109" s="295"/>
      <c r="AM109" s="295"/>
      <c r="AN109" s="294">
        <f t="shared" si="0"/>
        <v>0</v>
      </c>
      <c r="AO109" s="295"/>
      <c r="AP109" s="295"/>
      <c r="AQ109" s="106" t="s">
        <v>92</v>
      </c>
      <c r="AR109" s="61"/>
      <c r="AS109" s="107">
        <v>0</v>
      </c>
      <c r="AT109" s="108">
        <f t="shared" si="1"/>
        <v>0</v>
      </c>
      <c r="AU109" s="109">
        <f>'18052020_2.4_K - Podkrovn...'!P127</f>
        <v>0</v>
      </c>
      <c r="AV109" s="108">
        <f>'18052020_2.4_K - Podkrovn...'!J37</f>
        <v>0</v>
      </c>
      <c r="AW109" s="108">
        <f>'18052020_2.4_K - Podkrovn...'!J38</f>
        <v>0</v>
      </c>
      <c r="AX109" s="108">
        <f>'18052020_2.4_K - Podkrovn...'!J39</f>
        <v>0</v>
      </c>
      <c r="AY109" s="108">
        <f>'18052020_2.4_K - Podkrovn...'!J40</f>
        <v>0</v>
      </c>
      <c r="AZ109" s="108">
        <f>'18052020_2.4_K - Podkrovn...'!F37</f>
        <v>0</v>
      </c>
      <c r="BA109" s="108">
        <f>'18052020_2.4_K - Podkrovn...'!F38</f>
        <v>0</v>
      </c>
      <c r="BB109" s="108">
        <f>'18052020_2.4_K - Podkrovn...'!F39</f>
        <v>0</v>
      </c>
      <c r="BC109" s="108">
        <f>'18052020_2.4_K - Podkrovn...'!F40</f>
        <v>0</v>
      </c>
      <c r="BD109" s="110">
        <f>'18052020_2.4_K - Podkrovn...'!F41</f>
        <v>0</v>
      </c>
      <c r="BT109" s="111" t="s">
        <v>106</v>
      </c>
      <c r="BV109" s="111" t="s">
        <v>82</v>
      </c>
      <c r="BW109" s="111" t="s">
        <v>127</v>
      </c>
      <c r="BX109" s="111" t="s">
        <v>124</v>
      </c>
      <c r="CL109" s="111" t="s">
        <v>108</v>
      </c>
    </row>
    <row r="110" spans="1:91" s="4" customFormat="1" ht="23.25" customHeight="1">
      <c r="A110" s="104" t="s">
        <v>89</v>
      </c>
      <c r="B110" s="59"/>
      <c r="C110" s="105"/>
      <c r="D110" s="105"/>
      <c r="E110" s="105"/>
      <c r="F110" s="306" t="s">
        <v>128</v>
      </c>
      <c r="G110" s="306"/>
      <c r="H110" s="306"/>
      <c r="I110" s="306"/>
      <c r="J110" s="306"/>
      <c r="K110" s="105"/>
      <c r="L110" s="306" t="s">
        <v>129</v>
      </c>
      <c r="M110" s="306"/>
      <c r="N110" s="306"/>
      <c r="O110" s="306"/>
      <c r="P110" s="306"/>
      <c r="Q110" s="306"/>
      <c r="R110" s="306"/>
      <c r="S110" s="306"/>
      <c r="T110" s="306"/>
      <c r="U110" s="306"/>
      <c r="V110" s="306"/>
      <c r="W110" s="306"/>
      <c r="X110" s="306"/>
      <c r="Y110" s="306"/>
      <c r="Z110" s="306"/>
      <c r="AA110" s="306"/>
      <c r="AB110" s="306"/>
      <c r="AC110" s="306"/>
      <c r="AD110" s="306"/>
      <c r="AE110" s="306"/>
      <c r="AF110" s="306"/>
      <c r="AG110" s="294">
        <f>'18052020_2.4_V - Podkrovn...'!J34</f>
        <v>0</v>
      </c>
      <c r="AH110" s="295"/>
      <c r="AI110" s="295"/>
      <c r="AJ110" s="295"/>
      <c r="AK110" s="295"/>
      <c r="AL110" s="295"/>
      <c r="AM110" s="295"/>
      <c r="AN110" s="294">
        <f t="shared" si="0"/>
        <v>0</v>
      </c>
      <c r="AO110" s="295"/>
      <c r="AP110" s="295"/>
      <c r="AQ110" s="106" t="s">
        <v>92</v>
      </c>
      <c r="AR110" s="61"/>
      <c r="AS110" s="107">
        <v>0</v>
      </c>
      <c r="AT110" s="108">
        <f t="shared" si="1"/>
        <v>0</v>
      </c>
      <c r="AU110" s="109">
        <f>'18052020_2.4_V - Podkrovn...'!P126</f>
        <v>0</v>
      </c>
      <c r="AV110" s="108">
        <f>'18052020_2.4_V - Podkrovn...'!J37</f>
        <v>0</v>
      </c>
      <c r="AW110" s="108">
        <f>'18052020_2.4_V - Podkrovn...'!J38</f>
        <v>0</v>
      </c>
      <c r="AX110" s="108">
        <f>'18052020_2.4_V - Podkrovn...'!J39</f>
        <v>0</v>
      </c>
      <c r="AY110" s="108">
        <f>'18052020_2.4_V - Podkrovn...'!J40</f>
        <v>0</v>
      </c>
      <c r="AZ110" s="108">
        <f>'18052020_2.4_V - Podkrovn...'!F37</f>
        <v>0</v>
      </c>
      <c r="BA110" s="108">
        <f>'18052020_2.4_V - Podkrovn...'!F38</f>
        <v>0</v>
      </c>
      <c r="BB110" s="108">
        <f>'18052020_2.4_V - Podkrovn...'!F39</f>
        <v>0</v>
      </c>
      <c r="BC110" s="108">
        <f>'18052020_2.4_V - Podkrovn...'!F40</f>
        <v>0</v>
      </c>
      <c r="BD110" s="110">
        <f>'18052020_2.4_V - Podkrovn...'!F41</f>
        <v>0</v>
      </c>
      <c r="BT110" s="111" t="s">
        <v>106</v>
      </c>
      <c r="BV110" s="111" t="s">
        <v>82</v>
      </c>
      <c r="BW110" s="111" t="s">
        <v>130</v>
      </c>
      <c r="BX110" s="111" t="s">
        <v>124</v>
      </c>
      <c r="CL110" s="111" t="s">
        <v>108</v>
      </c>
    </row>
    <row r="111" spans="1:91" s="4" customFormat="1" ht="16.5" customHeight="1">
      <c r="A111" s="104" t="s">
        <v>89</v>
      </c>
      <c r="B111" s="59"/>
      <c r="C111" s="105"/>
      <c r="D111" s="105"/>
      <c r="E111" s="306" t="s">
        <v>112</v>
      </c>
      <c r="F111" s="306"/>
      <c r="G111" s="306"/>
      <c r="H111" s="306"/>
      <c r="I111" s="306"/>
      <c r="J111" s="105"/>
      <c r="K111" s="306" t="s">
        <v>113</v>
      </c>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294">
        <f>'D.1.4.e - Elektroinstalace_01'!J32</f>
        <v>0</v>
      </c>
      <c r="AH111" s="295"/>
      <c r="AI111" s="295"/>
      <c r="AJ111" s="295"/>
      <c r="AK111" s="295"/>
      <c r="AL111" s="295"/>
      <c r="AM111" s="295"/>
      <c r="AN111" s="294">
        <f t="shared" si="0"/>
        <v>0</v>
      </c>
      <c r="AO111" s="295"/>
      <c r="AP111" s="295"/>
      <c r="AQ111" s="106" t="s">
        <v>92</v>
      </c>
      <c r="AR111" s="61"/>
      <c r="AS111" s="107">
        <v>0</v>
      </c>
      <c r="AT111" s="108">
        <f t="shared" si="1"/>
        <v>0</v>
      </c>
      <c r="AU111" s="109">
        <f>'D.1.4.e - Elektroinstalace_01'!P122</f>
        <v>0</v>
      </c>
      <c r="AV111" s="108">
        <f>'D.1.4.e - Elektroinstalace_01'!J35</f>
        <v>0</v>
      </c>
      <c r="AW111" s="108">
        <f>'D.1.4.e - Elektroinstalace_01'!J36</f>
        <v>0</v>
      </c>
      <c r="AX111" s="108">
        <f>'D.1.4.e - Elektroinstalace_01'!J37</f>
        <v>0</v>
      </c>
      <c r="AY111" s="108">
        <f>'D.1.4.e - Elektroinstalace_01'!J38</f>
        <v>0</v>
      </c>
      <c r="AZ111" s="108">
        <f>'D.1.4.e - Elektroinstalace_01'!F35</f>
        <v>0</v>
      </c>
      <c r="BA111" s="108">
        <f>'D.1.4.e - Elektroinstalace_01'!F36</f>
        <v>0</v>
      </c>
      <c r="BB111" s="108">
        <f>'D.1.4.e - Elektroinstalace_01'!F37</f>
        <v>0</v>
      </c>
      <c r="BC111" s="108">
        <f>'D.1.4.e - Elektroinstalace_01'!F38</f>
        <v>0</v>
      </c>
      <c r="BD111" s="110">
        <f>'D.1.4.e - Elektroinstalace_01'!F39</f>
        <v>0</v>
      </c>
      <c r="BT111" s="111" t="s">
        <v>93</v>
      </c>
      <c r="BV111" s="111" t="s">
        <v>82</v>
      </c>
      <c r="BW111" s="111" t="s">
        <v>131</v>
      </c>
      <c r="BX111" s="111" t="s">
        <v>120</v>
      </c>
      <c r="CL111" s="111" t="s">
        <v>1</v>
      </c>
    </row>
    <row r="112" spans="1:91" s="4" customFormat="1" ht="16.5" customHeight="1">
      <c r="A112" s="104" t="s">
        <v>89</v>
      </c>
      <c r="B112" s="59"/>
      <c r="C112" s="105"/>
      <c r="D112" s="105"/>
      <c r="E112" s="306" t="s">
        <v>115</v>
      </c>
      <c r="F112" s="306"/>
      <c r="G112" s="306"/>
      <c r="H112" s="306"/>
      <c r="I112" s="306"/>
      <c r="J112" s="105"/>
      <c r="K112" s="306" t="s">
        <v>116</v>
      </c>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294">
        <f>'VRN - VRN a ostatní_01'!J32</f>
        <v>0</v>
      </c>
      <c r="AH112" s="295"/>
      <c r="AI112" s="295"/>
      <c r="AJ112" s="295"/>
      <c r="AK112" s="295"/>
      <c r="AL112" s="295"/>
      <c r="AM112" s="295"/>
      <c r="AN112" s="294">
        <f t="shared" si="0"/>
        <v>0</v>
      </c>
      <c r="AO112" s="295"/>
      <c r="AP112" s="295"/>
      <c r="AQ112" s="106" t="s">
        <v>92</v>
      </c>
      <c r="AR112" s="61"/>
      <c r="AS112" s="107">
        <v>0</v>
      </c>
      <c r="AT112" s="108">
        <f t="shared" si="1"/>
        <v>0</v>
      </c>
      <c r="AU112" s="109">
        <f>'VRN - VRN a ostatní_01'!P126</f>
        <v>0</v>
      </c>
      <c r="AV112" s="108">
        <f>'VRN - VRN a ostatní_01'!J35</f>
        <v>0</v>
      </c>
      <c r="AW112" s="108">
        <f>'VRN - VRN a ostatní_01'!J36</f>
        <v>0</v>
      </c>
      <c r="AX112" s="108">
        <f>'VRN - VRN a ostatní_01'!J37</f>
        <v>0</v>
      </c>
      <c r="AY112" s="108">
        <f>'VRN - VRN a ostatní_01'!J38</f>
        <v>0</v>
      </c>
      <c r="AZ112" s="108">
        <f>'VRN - VRN a ostatní_01'!F35</f>
        <v>0</v>
      </c>
      <c r="BA112" s="108">
        <f>'VRN - VRN a ostatní_01'!F36</f>
        <v>0</v>
      </c>
      <c r="BB112" s="108">
        <f>'VRN - VRN a ostatní_01'!F37</f>
        <v>0</v>
      </c>
      <c r="BC112" s="108">
        <f>'VRN - VRN a ostatní_01'!F38</f>
        <v>0</v>
      </c>
      <c r="BD112" s="110">
        <f>'VRN - VRN a ostatní_01'!F39</f>
        <v>0</v>
      </c>
      <c r="BT112" s="111" t="s">
        <v>93</v>
      </c>
      <c r="BV112" s="111" t="s">
        <v>82</v>
      </c>
      <c r="BW112" s="111" t="s">
        <v>132</v>
      </c>
      <c r="BX112" s="111" t="s">
        <v>120</v>
      </c>
      <c r="CL112" s="111" t="s">
        <v>1</v>
      </c>
    </row>
    <row r="113" spans="1:91" s="7" customFormat="1" ht="16.5" customHeight="1">
      <c r="B113" s="94"/>
      <c r="C113" s="95"/>
      <c r="D113" s="305" t="s">
        <v>133</v>
      </c>
      <c r="E113" s="305"/>
      <c r="F113" s="305"/>
      <c r="G113" s="305"/>
      <c r="H113" s="305"/>
      <c r="I113" s="96"/>
      <c r="J113" s="305" t="s">
        <v>134</v>
      </c>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298">
        <f>ROUND(AG114+SUM(AG115:AG117)+AG120+AG121,2)</f>
        <v>0</v>
      </c>
      <c r="AH113" s="297"/>
      <c r="AI113" s="297"/>
      <c r="AJ113" s="297"/>
      <c r="AK113" s="297"/>
      <c r="AL113" s="297"/>
      <c r="AM113" s="297"/>
      <c r="AN113" s="296">
        <f t="shared" si="0"/>
        <v>0</v>
      </c>
      <c r="AO113" s="297"/>
      <c r="AP113" s="297"/>
      <c r="AQ113" s="97" t="s">
        <v>86</v>
      </c>
      <c r="AR113" s="98"/>
      <c r="AS113" s="99">
        <f>ROUND(AS114+SUM(AS115:AS117)+AS120+AS121,2)</f>
        <v>0</v>
      </c>
      <c r="AT113" s="100">
        <f t="shared" si="1"/>
        <v>0</v>
      </c>
      <c r="AU113" s="101">
        <f>ROUND(AU114+SUM(AU115:AU117)+AU120+AU121,5)</f>
        <v>0</v>
      </c>
      <c r="AV113" s="100">
        <f>ROUND(AZ113*L29,2)</f>
        <v>0</v>
      </c>
      <c r="AW113" s="100">
        <f>ROUND(BA113*L30,2)</f>
        <v>0</v>
      </c>
      <c r="AX113" s="100">
        <f>ROUND(BB113*L29,2)</f>
        <v>0</v>
      </c>
      <c r="AY113" s="100">
        <f>ROUND(BC113*L30,2)</f>
        <v>0</v>
      </c>
      <c r="AZ113" s="100">
        <f>ROUND(AZ114+SUM(AZ115:AZ117)+AZ120+AZ121,2)</f>
        <v>0</v>
      </c>
      <c r="BA113" s="100">
        <f>ROUND(BA114+SUM(BA115:BA117)+BA120+BA121,2)</f>
        <v>0</v>
      </c>
      <c r="BB113" s="100">
        <f>ROUND(BB114+SUM(BB115:BB117)+BB120+BB121,2)</f>
        <v>0</v>
      </c>
      <c r="BC113" s="100">
        <f>ROUND(BC114+SUM(BC115:BC117)+BC120+BC121,2)</f>
        <v>0</v>
      </c>
      <c r="BD113" s="102">
        <f>ROUND(BD114+SUM(BD115:BD117)+BD120+BD121,2)</f>
        <v>0</v>
      </c>
      <c r="BS113" s="103" t="s">
        <v>79</v>
      </c>
      <c r="BT113" s="103" t="s">
        <v>87</v>
      </c>
      <c r="BU113" s="103" t="s">
        <v>81</v>
      </c>
      <c r="BV113" s="103" t="s">
        <v>82</v>
      </c>
      <c r="BW113" s="103" t="s">
        <v>135</v>
      </c>
      <c r="BX113" s="103" t="s">
        <v>5</v>
      </c>
      <c r="CL113" s="103" t="s">
        <v>1</v>
      </c>
      <c r="CM113" s="103" t="s">
        <v>87</v>
      </c>
    </row>
    <row r="114" spans="1:91" s="4" customFormat="1" ht="16.5" customHeight="1">
      <c r="A114" s="104" t="s">
        <v>89</v>
      </c>
      <c r="B114" s="59"/>
      <c r="C114" s="105"/>
      <c r="D114" s="105"/>
      <c r="E114" s="306" t="s">
        <v>90</v>
      </c>
      <c r="F114" s="306"/>
      <c r="G114" s="306"/>
      <c r="H114" s="306"/>
      <c r="I114" s="306"/>
      <c r="J114" s="105"/>
      <c r="K114" s="306" t="s">
        <v>91</v>
      </c>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294">
        <f>'D.1.1 - Architektonicko-s..._02'!J32</f>
        <v>0</v>
      </c>
      <c r="AH114" s="295"/>
      <c r="AI114" s="295"/>
      <c r="AJ114" s="295"/>
      <c r="AK114" s="295"/>
      <c r="AL114" s="295"/>
      <c r="AM114" s="295"/>
      <c r="AN114" s="294">
        <f t="shared" si="0"/>
        <v>0</v>
      </c>
      <c r="AO114" s="295"/>
      <c r="AP114" s="295"/>
      <c r="AQ114" s="106" t="s">
        <v>92</v>
      </c>
      <c r="AR114" s="61"/>
      <c r="AS114" s="107">
        <v>0</v>
      </c>
      <c r="AT114" s="108">
        <f t="shared" si="1"/>
        <v>0</v>
      </c>
      <c r="AU114" s="109">
        <f>'D.1.1 - Architektonicko-s..._02'!P136</f>
        <v>0</v>
      </c>
      <c r="AV114" s="108">
        <f>'D.1.1 - Architektonicko-s..._02'!J35</f>
        <v>0</v>
      </c>
      <c r="AW114" s="108">
        <f>'D.1.1 - Architektonicko-s..._02'!J36</f>
        <v>0</v>
      </c>
      <c r="AX114" s="108">
        <f>'D.1.1 - Architektonicko-s..._02'!J37</f>
        <v>0</v>
      </c>
      <c r="AY114" s="108">
        <f>'D.1.1 - Architektonicko-s..._02'!J38</f>
        <v>0</v>
      </c>
      <c r="AZ114" s="108">
        <f>'D.1.1 - Architektonicko-s..._02'!F35</f>
        <v>0</v>
      </c>
      <c r="BA114" s="108">
        <f>'D.1.1 - Architektonicko-s..._02'!F36</f>
        <v>0</v>
      </c>
      <c r="BB114" s="108">
        <f>'D.1.1 - Architektonicko-s..._02'!F37</f>
        <v>0</v>
      </c>
      <c r="BC114" s="108">
        <f>'D.1.1 - Architektonicko-s..._02'!F38</f>
        <v>0</v>
      </c>
      <c r="BD114" s="110">
        <f>'D.1.1 - Architektonicko-s..._02'!F39</f>
        <v>0</v>
      </c>
      <c r="BT114" s="111" t="s">
        <v>93</v>
      </c>
      <c r="BV114" s="111" t="s">
        <v>82</v>
      </c>
      <c r="BW114" s="111" t="s">
        <v>136</v>
      </c>
      <c r="BX114" s="111" t="s">
        <v>135</v>
      </c>
      <c r="CL114" s="111" t="s">
        <v>1</v>
      </c>
    </row>
    <row r="115" spans="1:91" s="4" customFormat="1" ht="16.5" customHeight="1">
      <c r="A115" s="104" t="s">
        <v>89</v>
      </c>
      <c r="B115" s="59"/>
      <c r="C115" s="105"/>
      <c r="D115" s="105"/>
      <c r="E115" s="306" t="s">
        <v>95</v>
      </c>
      <c r="F115" s="306"/>
      <c r="G115" s="306"/>
      <c r="H115" s="306"/>
      <c r="I115" s="306"/>
      <c r="J115" s="105"/>
      <c r="K115" s="306" t="s">
        <v>96</v>
      </c>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294">
        <f>'D.1.4.a - UT_02'!J32</f>
        <v>0</v>
      </c>
      <c r="AH115" s="295"/>
      <c r="AI115" s="295"/>
      <c r="AJ115" s="295"/>
      <c r="AK115" s="295"/>
      <c r="AL115" s="295"/>
      <c r="AM115" s="295"/>
      <c r="AN115" s="294">
        <f t="shared" si="0"/>
        <v>0</v>
      </c>
      <c r="AO115" s="295"/>
      <c r="AP115" s="295"/>
      <c r="AQ115" s="106" t="s">
        <v>92</v>
      </c>
      <c r="AR115" s="61"/>
      <c r="AS115" s="107">
        <v>0</v>
      </c>
      <c r="AT115" s="108">
        <f t="shared" si="1"/>
        <v>0</v>
      </c>
      <c r="AU115" s="109">
        <f>'D.1.4.a - UT_02'!P125</f>
        <v>0</v>
      </c>
      <c r="AV115" s="108">
        <f>'D.1.4.a - UT_02'!J35</f>
        <v>0</v>
      </c>
      <c r="AW115" s="108">
        <f>'D.1.4.a - UT_02'!J36</f>
        <v>0</v>
      </c>
      <c r="AX115" s="108">
        <f>'D.1.4.a - UT_02'!J37</f>
        <v>0</v>
      </c>
      <c r="AY115" s="108">
        <f>'D.1.4.a - UT_02'!J38</f>
        <v>0</v>
      </c>
      <c r="AZ115" s="108">
        <f>'D.1.4.a - UT_02'!F35</f>
        <v>0</v>
      </c>
      <c r="BA115" s="108">
        <f>'D.1.4.a - UT_02'!F36</f>
        <v>0</v>
      </c>
      <c r="BB115" s="108">
        <f>'D.1.4.a - UT_02'!F37</f>
        <v>0</v>
      </c>
      <c r="BC115" s="108">
        <f>'D.1.4.a - UT_02'!F38</f>
        <v>0</v>
      </c>
      <c r="BD115" s="110">
        <f>'D.1.4.a - UT_02'!F39</f>
        <v>0</v>
      </c>
      <c r="BT115" s="111" t="s">
        <v>93</v>
      </c>
      <c r="BV115" s="111" t="s">
        <v>82</v>
      </c>
      <c r="BW115" s="111" t="s">
        <v>137</v>
      </c>
      <c r="BX115" s="111" t="s">
        <v>135</v>
      </c>
      <c r="CL115" s="111" t="s">
        <v>1</v>
      </c>
    </row>
    <row r="116" spans="1:91" s="4" customFormat="1" ht="16.5" customHeight="1">
      <c r="A116" s="104" t="s">
        <v>89</v>
      </c>
      <c r="B116" s="59"/>
      <c r="C116" s="105"/>
      <c r="D116" s="105"/>
      <c r="E116" s="306" t="s">
        <v>98</v>
      </c>
      <c r="F116" s="306"/>
      <c r="G116" s="306"/>
      <c r="H116" s="306"/>
      <c r="I116" s="306"/>
      <c r="J116" s="105"/>
      <c r="K116" s="306" t="s">
        <v>99</v>
      </c>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294">
        <f>'D.1.4.c - Vzduchotechnika_02'!J32</f>
        <v>0</v>
      </c>
      <c r="AH116" s="295"/>
      <c r="AI116" s="295"/>
      <c r="AJ116" s="295"/>
      <c r="AK116" s="295"/>
      <c r="AL116" s="295"/>
      <c r="AM116" s="295"/>
      <c r="AN116" s="294">
        <f t="shared" si="0"/>
        <v>0</v>
      </c>
      <c r="AO116" s="295"/>
      <c r="AP116" s="295"/>
      <c r="AQ116" s="106" t="s">
        <v>92</v>
      </c>
      <c r="AR116" s="61"/>
      <c r="AS116" s="107">
        <v>0</v>
      </c>
      <c r="AT116" s="108">
        <f t="shared" si="1"/>
        <v>0</v>
      </c>
      <c r="AU116" s="109">
        <f>'D.1.4.c - Vzduchotechnika_02'!P123</f>
        <v>0</v>
      </c>
      <c r="AV116" s="108">
        <f>'D.1.4.c - Vzduchotechnika_02'!J35</f>
        <v>0</v>
      </c>
      <c r="AW116" s="108">
        <f>'D.1.4.c - Vzduchotechnika_02'!J36</f>
        <v>0</v>
      </c>
      <c r="AX116" s="108">
        <f>'D.1.4.c - Vzduchotechnika_02'!J37</f>
        <v>0</v>
      </c>
      <c r="AY116" s="108">
        <f>'D.1.4.c - Vzduchotechnika_02'!J38</f>
        <v>0</v>
      </c>
      <c r="AZ116" s="108">
        <f>'D.1.4.c - Vzduchotechnika_02'!F35</f>
        <v>0</v>
      </c>
      <c r="BA116" s="108">
        <f>'D.1.4.c - Vzduchotechnika_02'!F36</f>
        <v>0</v>
      </c>
      <c r="BB116" s="108">
        <f>'D.1.4.c - Vzduchotechnika_02'!F37</f>
        <v>0</v>
      </c>
      <c r="BC116" s="108">
        <f>'D.1.4.c - Vzduchotechnika_02'!F38</f>
        <v>0</v>
      </c>
      <c r="BD116" s="110">
        <f>'D.1.4.c - Vzduchotechnika_02'!F39</f>
        <v>0</v>
      </c>
      <c r="BT116" s="111" t="s">
        <v>93</v>
      </c>
      <c r="BV116" s="111" t="s">
        <v>82</v>
      </c>
      <c r="BW116" s="111" t="s">
        <v>138</v>
      </c>
      <c r="BX116" s="111" t="s">
        <v>135</v>
      </c>
      <c r="CL116" s="111" t="s">
        <v>1</v>
      </c>
    </row>
    <row r="117" spans="1:91" s="4" customFormat="1" ht="16.5" customHeight="1">
      <c r="B117" s="59"/>
      <c r="C117" s="105"/>
      <c r="D117" s="105"/>
      <c r="E117" s="306" t="s">
        <v>101</v>
      </c>
      <c r="F117" s="306"/>
      <c r="G117" s="306"/>
      <c r="H117" s="306"/>
      <c r="I117" s="306"/>
      <c r="J117" s="105"/>
      <c r="K117" s="306" t="s">
        <v>102</v>
      </c>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299">
        <f>ROUND(SUM(AG118:AG119),2)</f>
        <v>0</v>
      </c>
      <c r="AH117" s="295"/>
      <c r="AI117" s="295"/>
      <c r="AJ117" s="295"/>
      <c r="AK117" s="295"/>
      <c r="AL117" s="295"/>
      <c r="AM117" s="295"/>
      <c r="AN117" s="294">
        <f t="shared" si="0"/>
        <v>0</v>
      </c>
      <c r="AO117" s="295"/>
      <c r="AP117" s="295"/>
      <c r="AQ117" s="106" t="s">
        <v>92</v>
      </c>
      <c r="AR117" s="61"/>
      <c r="AS117" s="107">
        <f>ROUND(SUM(AS118:AS119),2)</f>
        <v>0</v>
      </c>
      <c r="AT117" s="108">
        <f t="shared" si="1"/>
        <v>0</v>
      </c>
      <c r="AU117" s="109">
        <f>ROUND(SUM(AU118:AU119),5)</f>
        <v>0</v>
      </c>
      <c r="AV117" s="108">
        <f>ROUND(AZ117*L29,2)</f>
        <v>0</v>
      </c>
      <c r="AW117" s="108">
        <f>ROUND(BA117*L30,2)</f>
        <v>0</v>
      </c>
      <c r="AX117" s="108">
        <f>ROUND(BB117*L29,2)</f>
        <v>0</v>
      </c>
      <c r="AY117" s="108">
        <f>ROUND(BC117*L30,2)</f>
        <v>0</v>
      </c>
      <c r="AZ117" s="108">
        <f>ROUND(SUM(AZ118:AZ119),2)</f>
        <v>0</v>
      </c>
      <c r="BA117" s="108">
        <f>ROUND(SUM(BA118:BA119),2)</f>
        <v>0</v>
      </c>
      <c r="BB117" s="108">
        <f>ROUND(SUM(BB118:BB119),2)</f>
        <v>0</v>
      </c>
      <c r="BC117" s="108">
        <f>ROUND(SUM(BC118:BC119),2)</f>
        <v>0</v>
      </c>
      <c r="BD117" s="110">
        <f>ROUND(SUM(BD118:BD119),2)</f>
        <v>0</v>
      </c>
      <c r="BS117" s="111" t="s">
        <v>79</v>
      </c>
      <c r="BT117" s="111" t="s">
        <v>93</v>
      </c>
      <c r="BU117" s="111" t="s">
        <v>81</v>
      </c>
      <c r="BV117" s="111" t="s">
        <v>82</v>
      </c>
      <c r="BW117" s="111" t="s">
        <v>139</v>
      </c>
      <c r="BX117" s="111" t="s">
        <v>135</v>
      </c>
      <c r="CL117" s="111" t="s">
        <v>1</v>
      </c>
    </row>
    <row r="118" spans="1:91" s="4" customFormat="1" ht="23.25" customHeight="1">
      <c r="A118" s="104" t="s">
        <v>89</v>
      </c>
      <c r="B118" s="59"/>
      <c r="C118" s="105"/>
      <c r="D118" s="105"/>
      <c r="E118" s="105"/>
      <c r="F118" s="306" t="s">
        <v>140</v>
      </c>
      <c r="G118" s="306"/>
      <c r="H118" s="306"/>
      <c r="I118" s="306"/>
      <c r="J118" s="306"/>
      <c r="K118" s="105"/>
      <c r="L118" s="306" t="s">
        <v>141</v>
      </c>
      <c r="M118" s="306"/>
      <c r="N118" s="306"/>
      <c r="O118" s="306"/>
      <c r="P118" s="306"/>
      <c r="Q118" s="306"/>
      <c r="R118" s="306"/>
      <c r="S118" s="306"/>
      <c r="T118" s="306"/>
      <c r="U118" s="306"/>
      <c r="V118" s="306"/>
      <c r="W118" s="306"/>
      <c r="X118" s="306"/>
      <c r="Y118" s="306"/>
      <c r="Z118" s="306"/>
      <c r="AA118" s="306"/>
      <c r="AB118" s="306"/>
      <c r="AC118" s="306"/>
      <c r="AD118" s="306"/>
      <c r="AE118" s="306"/>
      <c r="AF118" s="306"/>
      <c r="AG118" s="294">
        <f>'18052020_3.4_K - Podkrovn...'!J34</f>
        <v>0</v>
      </c>
      <c r="AH118" s="295"/>
      <c r="AI118" s="295"/>
      <c r="AJ118" s="295"/>
      <c r="AK118" s="295"/>
      <c r="AL118" s="295"/>
      <c r="AM118" s="295"/>
      <c r="AN118" s="294">
        <f t="shared" si="0"/>
        <v>0</v>
      </c>
      <c r="AO118" s="295"/>
      <c r="AP118" s="295"/>
      <c r="AQ118" s="106" t="s">
        <v>92</v>
      </c>
      <c r="AR118" s="61"/>
      <c r="AS118" s="107">
        <v>0</v>
      </c>
      <c r="AT118" s="108">
        <f t="shared" si="1"/>
        <v>0</v>
      </c>
      <c r="AU118" s="109">
        <f>'18052020_3.4_K - Podkrovn...'!P128</f>
        <v>0</v>
      </c>
      <c r="AV118" s="108">
        <f>'18052020_3.4_K - Podkrovn...'!J37</f>
        <v>0</v>
      </c>
      <c r="AW118" s="108">
        <f>'18052020_3.4_K - Podkrovn...'!J38</f>
        <v>0</v>
      </c>
      <c r="AX118" s="108">
        <f>'18052020_3.4_K - Podkrovn...'!J39</f>
        <v>0</v>
      </c>
      <c r="AY118" s="108">
        <f>'18052020_3.4_K - Podkrovn...'!J40</f>
        <v>0</v>
      </c>
      <c r="AZ118" s="108">
        <f>'18052020_3.4_K - Podkrovn...'!F37</f>
        <v>0</v>
      </c>
      <c r="BA118" s="108">
        <f>'18052020_3.4_K - Podkrovn...'!F38</f>
        <v>0</v>
      </c>
      <c r="BB118" s="108">
        <f>'18052020_3.4_K - Podkrovn...'!F39</f>
        <v>0</v>
      </c>
      <c r="BC118" s="108">
        <f>'18052020_3.4_K - Podkrovn...'!F40</f>
        <v>0</v>
      </c>
      <c r="BD118" s="110">
        <f>'18052020_3.4_K - Podkrovn...'!F41</f>
        <v>0</v>
      </c>
      <c r="BT118" s="111" t="s">
        <v>106</v>
      </c>
      <c r="BV118" s="111" t="s">
        <v>82</v>
      </c>
      <c r="BW118" s="111" t="s">
        <v>142</v>
      </c>
      <c r="BX118" s="111" t="s">
        <v>139</v>
      </c>
      <c r="CL118" s="111" t="s">
        <v>108</v>
      </c>
    </row>
    <row r="119" spans="1:91" s="4" customFormat="1" ht="23.25" customHeight="1">
      <c r="A119" s="104" t="s">
        <v>89</v>
      </c>
      <c r="B119" s="59"/>
      <c r="C119" s="105"/>
      <c r="D119" s="105"/>
      <c r="E119" s="105"/>
      <c r="F119" s="306" t="s">
        <v>143</v>
      </c>
      <c r="G119" s="306"/>
      <c r="H119" s="306"/>
      <c r="I119" s="306"/>
      <c r="J119" s="306"/>
      <c r="K119" s="105"/>
      <c r="L119" s="306" t="s">
        <v>144</v>
      </c>
      <c r="M119" s="306"/>
      <c r="N119" s="306"/>
      <c r="O119" s="306"/>
      <c r="P119" s="306"/>
      <c r="Q119" s="306"/>
      <c r="R119" s="306"/>
      <c r="S119" s="306"/>
      <c r="T119" s="306"/>
      <c r="U119" s="306"/>
      <c r="V119" s="306"/>
      <c r="W119" s="306"/>
      <c r="X119" s="306"/>
      <c r="Y119" s="306"/>
      <c r="Z119" s="306"/>
      <c r="AA119" s="306"/>
      <c r="AB119" s="306"/>
      <c r="AC119" s="306"/>
      <c r="AD119" s="306"/>
      <c r="AE119" s="306"/>
      <c r="AF119" s="306"/>
      <c r="AG119" s="294">
        <f>'18052020_3.4_V - Podkrovn...'!J34</f>
        <v>0</v>
      </c>
      <c r="AH119" s="295"/>
      <c r="AI119" s="295"/>
      <c r="AJ119" s="295"/>
      <c r="AK119" s="295"/>
      <c r="AL119" s="295"/>
      <c r="AM119" s="295"/>
      <c r="AN119" s="294">
        <f t="shared" si="0"/>
        <v>0</v>
      </c>
      <c r="AO119" s="295"/>
      <c r="AP119" s="295"/>
      <c r="AQ119" s="106" t="s">
        <v>92</v>
      </c>
      <c r="AR119" s="61"/>
      <c r="AS119" s="107">
        <v>0</v>
      </c>
      <c r="AT119" s="108">
        <f t="shared" si="1"/>
        <v>0</v>
      </c>
      <c r="AU119" s="109">
        <f>'18052020_3.4_V - Podkrovn...'!P126</f>
        <v>0</v>
      </c>
      <c r="AV119" s="108">
        <f>'18052020_3.4_V - Podkrovn...'!J37</f>
        <v>0</v>
      </c>
      <c r="AW119" s="108">
        <f>'18052020_3.4_V - Podkrovn...'!J38</f>
        <v>0</v>
      </c>
      <c r="AX119" s="108">
        <f>'18052020_3.4_V - Podkrovn...'!J39</f>
        <v>0</v>
      </c>
      <c r="AY119" s="108">
        <f>'18052020_3.4_V - Podkrovn...'!J40</f>
        <v>0</v>
      </c>
      <c r="AZ119" s="108">
        <f>'18052020_3.4_V - Podkrovn...'!F37</f>
        <v>0</v>
      </c>
      <c r="BA119" s="108">
        <f>'18052020_3.4_V - Podkrovn...'!F38</f>
        <v>0</v>
      </c>
      <c r="BB119" s="108">
        <f>'18052020_3.4_V - Podkrovn...'!F39</f>
        <v>0</v>
      </c>
      <c r="BC119" s="108">
        <f>'18052020_3.4_V - Podkrovn...'!F40</f>
        <v>0</v>
      </c>
      <c r="BD119" s="110">
        <f>'18052020_3.4_V - Podkrovn...'!F41</f>
        <v>0</v>
      </c>
      <c r="BT119" s="111" t="s">
        <v>106</v>
      </c>
      <c r="BV119" s="111" t="s">
        <v>82</v>
      </c>
      <c r="BW119" s="111" t="s">
        <v>145</v>
      </c>
      <c r="BX119" s="111" t="s">
        <v>139</v>
      </c>
      <c r="CL119" s="111" t="s">
        <v>108</v>
      </c>
    </row>
    <row r="120" spans="1:91" s="4" customFormat="1" ht="16.5" customHeight="1">
      <c r="A120" s="104" t="s">
        <v>89</v>
      </c>
      <c r="B120" s="59"/>
      <c r="C120" s="105"/>
      <c r="D120" s="105"/>
      <c r="E120" s="306" t="s">
        <v>112</v>
      </c>
      <c r="F120" s="306"/>
      <c r="G120" s="306"/>
      <c r="H120" s="306"/>
      <c r="I120" s="306"/>
      <c r="J120" s="105"/>
      <c r="K120" s="306" t="s">
        <v>113</v>
      </c>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294">
        <f>'D.1.4.e - Elektroinstalace_02'!J32</f>
        <v>0</v>
      </c>
      <c r="AH120" s="295"/>
      <c r="AI120" s="295"/>
      <c r="AJ120" s="295"/>
      <c r="AK120" s="295"/>
      <c r="AL120" s="295"/>
      <c r="AM120" s="295"/>
      <c r="AN120" s="294">
        <f t="shared" si="0"/>
        <v>0</v>
      </c>
      <c r="AO120" s="295"/>
      <c r="AP120" s="295"/>
      <c r="AQ120" s="106" t="s">
        <v>92</v>
      </c>
      <c r="AR120" s="61"/>
      <c r="AS120" s="107">
        <v>0</v>
      </c>
      <c r="AT120" s="108">
        <f t="shared" si="1"/>
        <v>0</v>
      </c>
      <c r="AU120" s="109">
        <f>'D.1.4.e - Elektroinstalace_02'!P122</f>
        <v>0</v>
      </c>
      <c r="AV120" s="108">
        <f>'D.1.4.e - Elektroinstalace_02'!J35</f>
        <v>0</v>
      </c>
      <c r="AW120" s="108">
        <f>'D.1.4.e - Elektroinstalace_02'!J36</f>
        <v>0</v>
      </c>
      <c r="AX120" s="108">
        <f>'D.1.4.e - Elektroinstalace_02'!J37</f>
        <v>0</v>
      </c>
      <c r="AY120" s="108">
        <f>'D.1.4.e - Elektroinstalace_02'!J38</f>
        <v>0</v>
      </c>
      <c r="AZ120" s="108">
        <f>'D.1.4.e - Elektroinstalace_02'!F35</f>
        <v>0</v>
      </c>
      <c r="BA120" s="108">
        <f>'D.1.4.e - Elektroinstalace_02'!F36</f>
        <v>0</v>
      </c>
      <c r="BB120" s="108">
        <f>'D.1.4.e - Elektroinstalace_02'!F37</f>
        <v>0</v>
      </c>
      <c r="BC120" s="108">
        <f>'D.1.4.e - Elektroinstalace_02'!F38</f>
        <v>0</v>
      </c>
      <c r="BD120" s="110">
        <f>'D.1.4.e - Elektroinstalace_02'!F39</f>
        <v>0</v>
      </c>
      <c r="BT120" s="111" t="s">
        <v>93</v>
      </c>
      <c r="BV120" s="111" t="s">
        <v>82</v>
      </c>
      <c r="BW120" s="111" t="s">
        <v>146</v>
      </c>
      <c r="BX120" s="111" t="s">
        <v>135</v>
      </c>
      <c r="CL120" s="111" t="s">
        <v>1</v>
      </c>
    </row>
    <row r="121" spans="1:91" s="4" customFormat="1" ht="16.5" customHeight="1">
      <c r="A121" s="104" t="s">
        <v>89</v>
      </c>
      <c r="B121" s="59"/>
      <c r="C121" s="105"/>
      <c r="D121" s="105"/>
      <c r="E121" s="306" t="s">
        <v>115</v>
      </c>
      <c r="F121" s="306"/>
      <c r="G121" s="306"/>
      <c r="H121" s="306"/>
      <c r="I121" s="306"/>
      <c r="J121" s="105"/>
      <c r="K121" s="306" t="s">
        <v>116</v>
      </c>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294">
        <f>'VRN - VRN a ostatní_02'!J32</f>
        <v>0</v>
      </c>
      <c r="AH121" s="295"/>
      <c r="AI121" s="295"/>
      <c r="AJ121" s="295"/>
      <c r="AK121" s="295"/>
      <c r="AL121" s="295"/>
      <c r="AM121" s="295"/>
      <c r="AN121" s="294">
        <f t="shared" si="0"/>
        <v>0</v>
      </c>
      <c r="AO121" s="295"/>
      <c r="AP121" s="295"/>
      <c r="AQ121" s="106" t="s">
        <v>92</v>
      </c>
      <c r="AR121" s="61"/>
      <c r="AS121" s="107">
        <v>0</v>
      </c>
      <c r="AT121" s="108">
        <f t="shared" si="1"/>
        <v>0</v>
      </c>
      <c r="AU121" s="109">
        <f>'VRN - VRN a ostatní_02'!P126</f>
        <v>0</v>
      </c>
      <c r="AV121" s="108">
        <f>'VRN - VRN a ostatní_02'!J35</f>
        <v>0</v>
      </c>
      <c r="AW121" s="108">
        <f>'VRN - VRN a ostatní_02'!J36</f>
        <v>0</v>
      </c>
      <c r="AX121" s="108">
        <f>'VRN - VRN a ostatní_02'!J37</f>
        <v>0</v>
      </c>
      <c r="AY121" s="108">
        <f>'VRN - VRN a ostatní_02'!J38</f>
        <v>0</v>
      </c>
      <c r="AZ121" s="108">
        <f>'VRN - VRN a ostatní_02'!F35</f>
        <v>0</v>
      </c>
      <c r="BA121" s="108">
        <f>'VRN - VRN a ostatní_02'!F36</f>
        <v>0</v>
      </c>
      <c r="BB121" s="108">
        <f>'VRN - VRN a ostatní_02'!F37</f>
        <v>0</v>
      </c>
      <c r="BC121" s="108">
        <f>'VRN - VRN a ostatní_02'!F38</f>
        <v>0</v>
      </c>
      <c r="BD121" s="110">
        <f>'VRN - VRN a ostatní_02'!F39</f>
        <v>0</v>
      </c>
      <c r="BT121" s="111" t="s">
        <v>93</v>
      </c>
      <c r="BV121" s="111" t="s">
        <v>82</v>
      </c>
      <c r="BW121" s="111" t="s">
        <v>147</v>
      </c>
      <c r="BX121" s="111" t="s">
        <v>135</v>
      </c>
      <c r="CL121" s="111" t="s">
        <v>1</v>
      </c>
    </row>
    <row r="122" spans="1:91" s="7" customFormat="1" ht="16.5" customHeight="1">
      <c r="B122" s="94"/>
      <c r="C122" s="95"/>
      <c r="D122" s="305" t="s">
        <v>148</v>
      </c>
      <c r="E122" s="305"/>
      <c r="F122" s="305"/>
      <c r="G122" s="305"/>
      <c r="H122" s="305"/>
      <c r="I122" s="96"/>
      <c r="J122" s="305" t="s">
        <v>149</v>
      </c>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298">
        <f>ROUND(AG123+SUM(AG124:AG126)+AG129+AG130,2)</f>
        <v>0</v>
      </c>
      <c r="AH122" s="297"/>
      <c r="AI122" s="297"/>
      <c r="AJ122" s="297"/>
      <c r="AK122" s="297"/>
      <c r="AL122" s="297"/>
      <c r="AM122" s="297"/>
      <c r="AN122" s="296">
        <f t="shared" si="0"/>
        <v>0</v>
      </c>
      <c r="AO122" s="297"/>
      <c r="AP122" s="297"/>
      <c r="AQ122" s="97" t="s">
        <v>86</v>
      </c>
      <c r="AR122" s="98"/>
      <c r="AS122" s="99">
        <f>ROUND(AS123+SUM(AS124:AS126)+AS129+AS130,2)</f>
        <v>0</v>
      </c>
      <c r="AT122" s="100">
        <f t="shared" si="1"/>
        <v>0</v>
      </c>
      <c r="AU122" s="101">
        <f>ROUND(AU123+SUM(AU124:AU126)+AU129+AU130,5)</f>
        <v>0</v>
      </c>
      <c r="AV122" s="100">
        <f>ROUND(AZ122*L29,2)</f>
        <v>0</v>
      </c>
      <c r="AW122" s="100">
        <f>ROUND(BA122*L30,2)</f>
        <v>0</v>
      </c>
      <c r="AX122" s="100">
        <f>ROUND(BB122*L29,2)</f>
        <v>0</v>
      </c>
      <c r="AY122" s="100">
        <f>ROUND(BC122*L30,2)</f>
        <v>0</v>
      </c>
      <c r="AZ122" s="100">
        <f>ROUND(AZ123+SUM(AZ124:AZ126)+AZ129+AZ130,2)</f>
        <v>0</v>
      </c>
      <c r="BA122" s="100">
        <f>ROUND(BA123+SUM(BA124:BA126)+BA129+BA130,2)</f>
        <v>0</v>
      </c>
      <c r="BB122" s="100">
        <f>ROUND(BB123+SUM(BB124:BB126)+BB129+BB130,2)</f>
        <v>0</v>
      </c>
      <c r="BC122" s="100">
        <f>ROUND(BC123+SUM(BC124:BC126)+BC129+BC130,2)</f>
        <v>0</v>
      </c>
      <c r="BD122" s="102">
        <f>ROUND(BD123+SUM(BD124:BD126)+BD129+BD130,2)</f>
        <v>0</v>
      </c>
      <c r="BS122" s="103" t="s">
        <v>79</v>
      </c>
      <c r="BT122" s="103" t="s">
        <v>87</v>
      </c>
      <c r="BU122" s="103" t="s">
        <v>81</v>
      </c>
      <c r="BV122" s="103" t="s">
        <v>82</v>
      </c>
      <c r="BW122" s="103" t="s">
        <v>150</v>
      </c>
      <c r="BX122" s="103" t="s">
        <v>5</v>
      </c>
      <c r="CL122" s="103" t="s">
        <v>1</v>
      </c>
      <c r="CM122" s="103" t="s">
        <v>87</v>
      </c>
    </row>
    <row r="123" spans="1:91" s="4" customFormat="1" ht="16.5" customHeight="1">
      <c r="A123" s="104" t="s">
        <v>89</v>
      </c>
      <c r="B123" s="59"/>
      <c r="C123" s="105"/>
      <c r="D123" s="105"/>
      <c r="E123" s="306" t="s">
        <v>90</v>
      </c>
      <c r="F123" s="306"/>
      <c r="G123" s="306"/>
      <c r="H123" s="306"/>
      <c r="I123" s="306"/>
      <c r="J123" s="105"/>
      <c r="K123" s="306" t="s">
        <v>91</v>
      </c>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294">
        <f>'D.1.1 - Architektonicko-s..._03'!J32</f>
        <v>0</v>
      </c>
      <c r="AH123" s="295"/>
      <c r="AI123" s="295"/>
      <c r="AJ123" s="295"/>
      <c r="AK123" s="295"/>
      <c r="AL123" s="295"/>
      <c r="AM123" s="295"/>
      <c r="AN123" s="294">
        <f t="shared" si="0"/>
        <v>0</v>
      </c>
      <c r="AO123" s="295"/>
      <c r="AP123" s="295"/>
      <c r="AQ123" s="106" t="s">
        <v>92</v>
      </c>
      <c r="AR123" s="61"/>
      <c r="AS123" s="107">
        <v>0</v>
      </c>
      <c r="AT123" s="108">
        <f t="shared" si="1"/>
        <v>0</v>
      </c>
      <c r="AU123" s="109">
        <f>'D.1.1 - Architektonicko-s..._03'!P137</f>
        <v>0</v>
      </c>
      <c r="AV123" s="108">
        <f>'D.1.1 - Architektonicko-s..._03'!J35</f>
        <v>0</v>
      </c>
      <c r="AW123" s="108">
        <f>'D.1.1 - Architektonicko-s..._03'!J36</f>
        <v>0</v>
      </c>
      <c r="AX123" s="108">
        <f>'D.1.1 - Architektonicko-s..._03'!J37</f>
        <v>0</v>
      </c>
      <c r="AY123" s="108">
        <f>'D.1.1 - Architektonicko-s..._03'!J38</f>
        <v>0</v>
      </c>
      <c r="AZ123" s="108">
        <f>'D.1.1 - Architektonicko-s..._03'!F35</f>
        <v>0</v>
      </c>
      <c r="BA123" s="108">
        <f>'D.1.1 - Architektonicko-s..._03'!F36</f>
        <v>0</v>
      </c>
      <c r="BB123" s="108">
        <f>'D.1.1 - Architektonicko-s..._03'!F37</f>
        <v>0</v>
      </c>
      <c r="BC123" s="108">
        <f>'D.1.1 - Architektonicko-s..._03'!F38</f>
        <v>0</v>
      </c>
      <c r="BD123" s="110">
        <f>'D.1.1 - Architektonicko-s..._03'!F39</f>
        <v>0</v>
      </c>
      <c r="BT123" s="111" t="s">
        <v>93</v>
      </c>
      <c r="BV123" s="111" t="s">
        <v>82</v>
      </c>
      <c r="BW123" s="111" t="s">
        <v>151</v>
      </c>
      <c r="BX123" s="111" t="s">
        <v>150</v>
      </c>
      <c r="CL123" s="111" t="s">
        <v>1</v>
      </c>
    </row>
    <row r="124" spans="1:91" s="4" customFormat="1" ht="16.5" customHeight="1">
      <c r="A124" s="104" t="s">
        <v>89</v>
      </c>
      <c r="B124" s="59"/>
      <c r="C124" s="105"/>
      <c r="D124" s="105"/>
      <c r="E124" s="306" t="s">
        <v>95</v>
      </c>
      <c r="F124" s="306"/>
      <c r="G124" s="306"/>
      <c r="H124" s="306"/>
      <c r="I124" s="306"/>
      <c r="J124" s="105"/>
      <c r="K124" s="306" t="s">
        <v>96</v>
      </c>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294">
        <f>'D.1.4.a - UT_03'!J32</f>
        <v>0</v>
      </c>
      <c r="AH124" s="295"/>
      <c r="AI124" s="295"/>
      <c r="AJ124" s="295"/>
      <c r="AK124" s="295"/>
      <c r="AL124" s="295"/>
      <c r="AM124" s="295"/>
      <c r="AN124" s="294">
        <f t="shared" si="0"/>
        <v>0</v>
      </c>
      <c r="AO124" s="295"/>
      <c r="AP124" s="295"/>
      <c r="AQ124" s="106" t="s">
        <v>92</v>
      </c>
      <c r="AR124" s="61"/>
      <c r="AS124" s="107">
        <v>0</v>
      </c>
      <c r="AT124" s="108">
        <f t="shared" si="1"/>
        <v>0</v>
      </c>
      <c r="AU124" s="109">
        <f>'D.1.4.a - UT_03'!P125</f>
        <v>0</v>
      </c>
      <c r="AV124" s="108">
        <f>'D.1.4.a - UT_03'!J35</f>
        <v>0</v>
      </c>
      <c r="AW124" s="108">
        <f>'D.1.4.a - UT_03'!J36</f>
        <v>0</v>
      </c>
      <c r="AX124" s="108">
        <f>'D.1.4.a - UT_03'!J37</f>
        <v>0</v>
      </c>
      <c r="AY124" s="108">
        <f>'D.1.4.a - UT_03'!J38</f>
        <v>0</v>
      </c>
      <c r="AZ124" s="108">
        <f>'D.1.4.a - UT_03'!F35</f>
        <v>0</v>
      </c>
      <c r="BA124" s="108">
        <f>'D.1.4.a - UT_03'!F36</f>
        <v>0</v>
      </c>
      <c r="BB124" s="108">
        <f>'D.1.4.a - UT_03'!F37</f>
        <v>0</v>
      </c>
      <c r="BC124" s="108">
        <f>'D.1.4.a - UT_03'!F38</f>
        <v>0</v>
      </c>
      <c r="BD124" s="110">
        <f>'D.1.4.a - UT_03'!F39</f>
        <v>0</v>
      </c>
      <c r="BT124" s="111" t="s">
        <v>93</v>
      </c>
      <c r="BV124" s="111" t="s">
        <v>82</v>
      </c>
      <c r="BW124" s="111" t="s">
        <v>152</v>
      </c>
      <c r="BX124" s="111" t="s">
        <v>150</v>
      </c>
      <c r="CL124" s="111" t="s">
        <v>1</v>
      </c>
    </row>
    <row r="125" spans="1:91" s="4" customFormat="1" ht="16.5" customHeight="1">
      <c r="A125" s="104" t="s">
        <v>89</v>
      </c>
      <c r="B125" s="59"/>
      <c r="C125" s="105"/>
      <c r="D125" s="105"/>
      <c r="E125" s="306" t="s">
        <v>98</v>
      </c>
      <c r="F125" s="306"/>
      <c r="G125" s="306"/>
      <c r="H125" s="306"/>
      <c r="I125" s="306"/>
      <c r="J125" s="105"/>
      <c r="K125" s="306" t="s">
        <v>99</v>
      </c>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294">
        <f>'D.1.4.c - Vzduchotechnika_03'!J32</f>
        <v>0</v>
      </c>
      <c r="AH125" s="295"/>
      <c r="AI125" s="295"/>
      <c r="AJ125" s="295"/>
      <c r="AK125" s="295"/>
      <c r="AL125" s="295"/>
      <c r="AM125" s="295"/>
      <c r="AN125" s="294">
        <f t="shared" si="0"/>
        <v>0</v>
      </c>
      <c r="AO125" s="295"/>
      <c r="AP125" s="295"/>
      <c r="AQ125" s="106" t="s">
        <v>92</v>
      </c>
      <c r="AR125" s="61"/>
      <c r="AS125" s="107">
        <v>0</v>
      </c>
      <c r="AT125" s="108">
        <f t="shared" si="1"/>
        <v>0</v>
      </c>
      <c r="AU125" s="109">
        <f>'D.1.4.c - Vzduchotechnika_03'!P123</f>
        <v>0</v>
      </c>
      <c r="AV125" s="108">
        <f>'D.1.4.c - Vzduchotechnika_03'!J35</f>
        <v>0</v>
      </c>
      <c r="AW125" s="108">
        <f>'D.1.4.c - Vzduchotechnika_03'!J36</f>
        <v>0</v>
      </c>
      <c r="AX125" s="108">
        <f>'D.1.4.c - Vzduchotechnika_03'!J37</f>
        <v>0</v>
      </c>
      <c r="AY125" s="108">
        <f>'D.1.4.c - Vzduchotechnika_03'!J38</f>
        <v>0</v>
      </c>
      <c r="AZ125" s="108">
        <f>'D.1.4.c - Vzduchotechnika_03'!F35</f>
        <v>0</v>
      </c>
      <c r="BA125" s="108">
        <f>'D.1.4.c - Vzduchotechnika_03'!F36</f>
        <v>0</v>
      </c>
      <c r="BB125" s="108">
        <f>'D.1.4.c - Vzduchotechnika_03'!F37</f>
        <v>0</v>
      </c>
      <c r="BC125" s="108">
        <f>'D.1.4.c - Vzduchotechnika_03'!F38</f>
        <v>0</v>
      </c>
      <c r="BD125" s="110">
        <f>'D.1.4.c - Vzduchotechnika_03'!F39</f>
        <v>0</v>
      </c>
      <c r="BT125" s="111" t="s">
        <v>93</v>
      </c>
      <c r="BV125" s="111" t="s">
        <v>82</v>
      </c>
      <c r="BW125" s="111" t="s">
        <v>153</v>
      </c>
      <c r="BX125" s="111" t="s">
        <v>150</v>
      </c>
      <c r="CL125" s="111" t="s">
        <v>1</v>
      </c>
    </row>
    <row r="126" spans="1:91" s="4" customFormat="1" ht="16.5" customHeight="1">
      <c r="B126" s="59"/>
      <c r="C126" s="105"/>
      <c r="D126" s="105"/>
      <c r="E126" s="306" t="s">
        <v>101</v>
      </c>
      <c r="F126" s="306"/>
      <c r="G126" s="306"/>
      <c r="H126" s="306"/>
      <c r="I126" s="306"/>
      <c r="J126" s="105"/>
      <c r="K126" s="306" t="s">
        <v>102</v>
      </c>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299">
        <f>ROUND(SUM(AG127:AG128),2)</f>
        <v>0</v>
      </c>
      <c r="AH126" s="295"/>
      <c r="AI126" s="295"/>
      <c r="AJ126" s="295"/>
      <c r="AK126" s="295"/>
      <c r="AL126" s="295"/>
      <c r="AM126" s="295"/>
      <c r="AN126" s="294">
        <f t="shared" si="0"/>
        <v>0</v>
      </c>
      <c r="AO126" s="295"/>
      <c r="AP126" s="295"/>
      <c r="AQ126" s="106" t="s">
        <v>92</v>
      </c>
      <c r="AR126" s="61"/>
      <c r="AS126" s="107">
        <f>ROUND(SUM(AS127:AS128),2)</f>
        <v>0</v>
      </c>
      <c r="AT126" s="108">
        <f t="shared" si="1"/>
        <v>0</v>
      </c>
      <c r="AU126" s="109">
        <f>ROUND(SUM(AU127:AU128),5)</f>
        <v>0</v>
      </c>
      <c r="AV126" s="108">
        <f>ROUND(AZ126*L29,2)</f>
        <v>0</v>
      </c>
      <c r="AW126" s="108">
        <f>ROUND(BA126*L30,2)</f>
        <v>0</v>
      </c>
      <c r="AX126" s="108">
        <f>ROUND(BB126*L29,2)</f>
        <v>0</v>
      </c>
      <c r="AY126" s="108">
        <f>ROUND(BC126*L30,2)</f>
        <v>0</v>
      </c>
      <c r="AZ126" s="108">
        <f>ROUND(SUM(AZ127:AZ128),2)</f>
        <v>0</v>
      </c>
      <c r="BA126" s="108">
        <f>ROUND(SUM(BA127:BA128),2)</f>
        <v>0</v>
      </c>
      <c r="BB126" s="108">
        <f>ROUND(SUM(BB127:BB128),2)</f>
        <v>0</v>
      </c>
      <c r="BC126" s="108">
        <f>ROUND(SUM(BC127:BC128),2)</f>
        <v>0</v>
      </c>
      <c r="BD126" s="110">
        <f>ROUND(SUM(BD127:BD128),2)</f>
        <v>0</v>
      </c>
      <c r="BS126" s="111" t="s">
        <v>79</v>
      </c>
      <c r="BT126" s="111" t="s">
        <v>93</v>
      </c>
      <c r="BU126" s="111" t="s">
        <v>81</v>
      </c>
      <c r="BV126" s="111" t="s">
        <v>82</v>
      </c>
      <c r="BW126" s="111" t="s">
        <v>154</v>
      </c>
      <c r="BX126" s="111" t="s">
        <v>150</v>
      </c>
      <c r="CL126" s="111" t="s">
        <v>1</v>
      </c>
    </row>
    <row r="127" spans="1:91" s="4" customFormat="1" ht="23.25" customHeight="1">
      <c r="A127" s="104" t="s">
        <v>89</v>
      </c>
      <c r="B127" s="59"/>
      <c r="C127" s="105"/>
      <c r="D127" s="105"/>
      <c r="E127" s="105"/>
      <c r="F127" s="306" t="s">
        <v>155</v>
      </c>
      <c r="G127" s="306"/>
      <c r="H127" s="306"/>
      <c r="I127" s="306"/>
      <c r="J127" s="306"/>
      <c r="K127" s="105"/>
      <c r="L127" s="306" t="s">
        <v>156</v>
      </c>
      <c r="M127" s="306"/>
      <c r="N127" s="306"/>
      <c r="O127" s="306"/>
      <c r="P127" s="306"/>
      <c r="Q127" s="306"/>
      <c r="R127" s="306"/>
      <c r="S127" s="306"/>
      <c r="T127" s="306"/>
      <c r="U127" s="306"/>
      <c r="V127" s="306"/>
      <c r="W127" s="306"/>
      <c r="X127" s="306"/>
      <c r="Y127" s="306"/>
      <c r="Z127" s="306"/>
      <c r="AA127" s="306"/>
      <c r="AB127" s="306"/>
      <c r="AC127" s="306"/>
      <c r="AD127" s="306"/>
      <c r="AE127" s="306"/>
      <c r="AF127" s="306"/>
      <c r="AG127" s="294">
        <f>'18052020_4.4_K - Podkrovn...'!J34</f>
        <v>0</v>
      </c>
      <c r="AH127" s="295"/>
      <c r="AI127" s="295"/>
      <c r="AJ127" s="295"/>
      <c r="AK127" s="295"/>
      <c r="AL127" s="295"/>
      <c r="AM127" s="295"/>
      <c r="AN127" s="294">
        <f t="shared" si="0"/>
        <v>0</v>
      </c>
      <c r="AO127" s="295"/>
      <c r="AP127" s="295"/>
      <c r="AQ127" s="106" t="s">
        <v>92</v>
      </c>
      <c r="AR127" s="61"/>
      <c r="AS127" s="107">
        <v>0</v>
      </c>
      <c r="AT127" s="108">
        <f t="shared" si="1"/>
        <v>0</v>
      </c>
      <c r="AU127" s="109">
        <f>'18052020_4.4_K - Podkrovn...'!P127</f>
        <v>0</v>
      </c>
      <c r="AV127" s="108">
        <f>'18052020_4.4_K - Podkrovn...'!J37</f>
        <v>0</v>
      </c>
      <c r="AW127" s="108">
        <f>'18052020_4.4_K - Podkrovn...'!J38</f>
        <v>0</v>
      </c>
      <c r="AX127" s="108">
        <f>'18052020_4.4_K - Podkrovn...'!J39</f>
        <v>0</v>
      </c>
      <c r="AY127" s="108">
        <f>'18052020_4.4_K - Podkrovn...'!J40</f>
        <v>0</v>
      </c>
      <c r="AZ127" s="108">
        <f>'18052020_4.4_K - Podkrovn...'!F37</f>
        <v>0</v>
      </c>
      <c r="BA127" s="108">
        <f>'18052020_4.4_K - Podkrovn...'!F38</f>
        <v>0</v>
      </c>
      <c r="BB127" s="108">
        <f>'18052020_4.4_K - Podkrovn...'!F39</f>
        <v>0</v>
      </c>
      <c r="BC127" s="108">
        <f>'18052020_4.4_K - Podkrovn...'!F40</f>
        <v>0</v>
      </c>
      <c r="BD127" s="110">
        <f>'18052020_4.4_K - Podkrovn...'!F41</f>
        <v>0</v>
      </c>
      <c r="BT127" s="111" t="s">
        <v>106</v>
      </c>
      <c r="BV127" s="111" t="s">
        <v>82</v>
      </c>
      <c r="BW127" s="111" t="s">
        <v>157</v>
      </c>
      <c r="BX127" s="111" t="s">
        <v>154</v>
      </c>
      <c r="CL127" s="111" t="s">
        <v>108</v>
      </c>
    </row>
    <row r="128" spans="1:91" s="4" customFormat="1" ht="23.25" customHeight="1">
      <c r="A128" s="104" t="s">
        <v>89</v>
      </c>
      <c r="B128" s="59"/>
      <c r="C128" s="105"/>
      <c r="D128" s="105"/>
      <c r="E128" s="105"/>
      <c r="F128" s="306" t="s">
        <v>158</v>
      </c>
      <c r="G128" s="306"/>
      <c r="H128" s="306"/>
      <c r="I128" s="306"/>
      <c r="J128" s="306"/>
      <c r="K128" s="105"/>
      <c r="L128" s="306" t="s">
        <v>159</v>
      </c>
      <c r="M128" s="306"/>
      <c r="N128" s="306"/>
      <c r="O128" s="306"/>
      <c r="P128" s="306"/>
      <c r="Q128" s="306"/>
      <c r="R128" s="306"/>
      <c r="S128" s="306"/>
      <c r="T128" s="306"/>
      <c r="U128" s="306"/>
      <c r="V128" s="306"/>
      <c r="W128" s="306"/>
      <c r="X128" s="306"/>
      <c r="Y128" s="306"/>
      <c r="Z128" s="306"/>
      <c r="AA128" s="306"/>
      <c r="AB128" s="306"/>
      <c r="AC128" s="306"/>
      <c r="AD128" s="306"/>
      <c r="AE128" s="306"/>
      <c r="AF128" s="306"/>
      <c r="AG128" s="294">
        <f>'18052020_4.4_V - Podkrovn...'!J34</f>
        <v>0</v>
      </c>
      <c r="AH128" s="295"/>
      <c r="AI128" s="295"/>
      <c r="AJ128" s="295"/>
      <c r="AK128" s="295"/>
      <c r="AL128" s="295"/>
      <c r="AM128" s="295"/>
      <c r="AN128" s="294">
        <f t="shared" si="0"/>
        <v>0</v>
      </c>
      <c r="AO128" s="295"/>
      <c r="AP128" s="295"/>
      <c r="AQ128" s="106" t="s">
        <v>92</v>
      </c>
      <c r="AR128" s="61"/>
      <c r="AS128" s="107">
        <v>0</v>
      </c>
      <c r="AT128" s="108">
        <f t="shared" si="1"/>
        <v>0</v>
      </c>
      <c r="AU128" s="109">
        <f>'18052020_4.4_V - Podkrovn...'!P126</f>
        <v>0</v>
      </c>
      <c r="AV128" s="108">
        <f>'18052020_4.4_V - Podkrovn...'!J37</f>
        <v>0</v>
      </c>
      <c r="AW128" s="108">
        <f>'18052020_4.4_V - Podkrovn...'!J38</f>
        <v>0</v>
      </c>
      <c r="AX128" s="108">
        <f>'18052020_4.4_V - Podkrovn...'!J39</f>
        <v>0</v>
      </c>
      <c r="AY128" s="108">
        <f>'18052020_4.4_V - Podkrovn...'!J40</f>
        <v>0</v>
      </c>
      <c r="AZ128" s="108">
        <f>'18052020_4.4_V - Podkrovn...'!F37</f>
        <v>0</v>
      </c>
      <c r="BA128" s="108">
        <f>'18052020_4.4_V - Podkrovn...'!F38</f>
        <v>0</v>
      </c>
      <c r="BB128" s="108">
        <f>'18052020_4.4_V - Podkrovn...'!F39</f>
        <v>0</v>
      </c>
      <c r="BC128" s="108">
        <f>'18052020_4.4_V - Podkrovn...'!F40</f>
        <v>0</v>
      </c>
      <c r="BD128" s="110">
        <f>'18052020_4.4_V - Podkrovn...'!F41</f>
        <v>0</v>
      </c>
      <c r="BT128" s="111" t="s">
        <v>106</v>
      </c>
      <c r="BV128" s="111" t="s">
        <v>82</v>
      </c>
      <c r="BW128" s="111" t="s">
        <v>160</v>
      </c>
      <c r="BX128" s="111" t="s">
        <v>154</v>
      </c>
      <c r="CL128" s="111" t="s">
        <v>108</v>
      </c>
    </row>
    <row r="129" spans="1:91" s="4" customFormat="1" ht="16.5" customHeight="1">
      <c r="A129" s="104" t="s">
        <v>89</v>
      </c>
      <c r="B129" s="59"/>
      <c r="C129" s="105"/>
      <c r="D129" s="105"/>
      <c r="E129" s="306" t="s">
        <v>112</v>
      </c>
      <c r="F129" s="306"/>
      <c r="G129" s="306"/>
      <c r="H129" s="306"/>
      <c r="I129" s="306"/>
      <c r="J129" s="105"/>
      <c r="K129" s="306" t="s">
        <v>113</v>
      </c>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294">
        <f>'D.1.4.e - Elektroinstalace_03'!J32</f>
        <v>0</v>
      </c>
      <c r="AH129" s="295"/>
      <c r="AI129" s="295"/>
      <c r="AJ129" s="295"/>
      <c r="AK129" s="295"/>
      <c r="AL129" s="295"/>
      <c r="AM129" s="295"/>
      <c r="AN129" s="294">
        <f t="shared" si="0"/>
        <v>0</v>
      </c>
      <c r="AO129" s="295"/>
      <c r="AP129" s="295"/>
      <c r="AQ129" s="106" t="s">
        <v>92</v>
      </c>
      <c r="AR129" s="61"/>
      <c r="AS129" s="107">
        <v>0</v>
      </c>
      <c r="AT129" s="108">
        <f t="shared" si="1"/>
        <v>0</v>
      </c>
      <c r="AU129" s="109">
        <f>'D.1.4.e - Elektroinstalace_03'!P122</f>
        <v>0</v>
      </c>
      <c r="AV129" s="108">
        <f>'D.1.4.e - Elektroinstalace_03'!J35</f>
        <v>0</v>
      </c>
      <c r="AW129" s="108">
        <f>'D.1.4.e - Elektroinstalace_03'!J36</f>
        <v>0</v>
      </c>
      <c r="AX129" s="108">
        <f>'D.1.4.e - Elektroinstalace_03'!J37</f>
        <v>0</v>
      </c>
      <c r="AY129" s="108">
        <f>'D.1.4.e - Elektroinstalace_03'!J38</f>
        <v>0</v>
      </c>
      <c r="AZ129" s="108">
        <f>'D.1.4.e - Elektroinstalace_03'!F35</f>
        <v>0</v>
      </c>
      <c r="BA129" s="108">
        <f>'D.1.4.e - Elektroinstalace_03'!F36</f>
        <v>0</v>
      </c>
      <c r="BB129" s="108">
        <f>'D.1.4.e - Elektroinstalace_03'!F37</f>
        <v>0</v>
      </c>
      <c r="BC129" s="108">
        <f>'D.1.4.e - Elektroinstalace_03'!F38</f>
        <v>0</v>
      </c>
      <c r="BD129" s="110">
        <f>'D.1.4.e - Elektroinstalace_03'!F39</f>
        <v>0</v>
      </c>
      <c r="BT129" s="111" t="s">
        <v>93</v>
      </c>
      <c r="BV129" s="111" t="s">
        <v>82</v>
      </c>
      <c r="BW129" s="111" t="s">
        <v>161</v>
      </c>
      <c r="BX129" s="111" t="s">
        <v>150</v>
      </c>
      <c r="CL129" s="111" t="s">
        <v>1</v>
      </c>
    </row>
    <row r="130" spans="1:91" s="4" customFormat="1" ht="16.5" customHeight="1">
      <c r="A130" s="104" t="s">
        <v>89</v>
      </c>
      <c r="B130" s="59"/>
      <c r="C130" s="105"/>
      <c r="D130" s="105"/>
      <c r="E130" s="306" t="s">
        <v>115</v>
      </c>
      <c r="F130" s="306"/>
      <c r="G130" s="306"/>
      <c r="H130" s="306"/>
      <c r="I130" s="306"/>
      <c r="J130" s="105"/>
      <c r="K130" s="306" t="s">
        <v>116</v>
      </c>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294">
        <f>'VRN - VRN a ostatní_03'!J32</f>
        <v>0</v>
      </c>
      <c r="AH130" s="295"/>
      <c r="AI130" s="295"/>
      <c r="AJ130" s="295"/>
      <c r="AK130" s="295"/>
      <c r="AL130" s="295"/>
      <c r="AM130" s="295"/>
      <c r="AN130" s="294">
        <f t="shared" si="0"/>
        <v>0</v>
      </c>
      <c r="AO130" s="295"/>
      <c r="AP130" s="295"/>
      <c r="AQ130" s="106" t="s">
        <v>92</v>
      </c>
      <c r="AR130" s="61"/>
      <c r="AS130" s="107">
        <v>0</v>
      </c>
      <c r="AT130" s="108">
        <f t="shared" si="1"/>
        <v>0</v>
      </c>
      <c r="AU130" s="109">
        <f>'VRN - VRN a ostatní_03'!P126</f>
        <v>0</v>
      </c>
      <c r="AV130" s="108">
        <f>'VRN - VRN a ostatní_03'!J35</f>
        <v>0</v>
      </c>
      <c r="AW130" s="108">
        <f>'VRN - VRN a ostatní_03'!J36</f>
        <v>0</v>
      </c>
      <c r="AX130" s="108">
        <f>'VRN - VRN a ostatní_03'!J37</f>
        <v>0</v>
      </c>
      <c r="AY130" s="108">
        <f>'VRN - VRN a ostatní_03'!J38</f>
        <v>0</v>
      </c>
      <c r="AZ130" s="108">
        <f>'VRN - VRN a ostatní_03'!F35</f>
        <v>0</v>
      </c>
      <c r="BA130" s="108">
        <f>'VRN - VRN a ostatní_03'!F36</f>
        <v>0</v>
      </c>
      <c r="BB130" s="108">
        <f>'VRN - VRN a ostatní_03'!F37</f>
        <v>0</v>
      </c>
      <c r="BC130" s="108">
        <f>'VRN - VRN a ostatní_03'!F38</f>
        <v>0</v>
      </c>
      <c r="BD130" s="110">
        <f>'VRN - VRN a ostatní_03'!F39</f>
        <v>0</v>
      </c>
      <c r="BT130" s="111" t="s">
        <v>93</v>
      </c>
      <c r="BV130" s="111" t="s">
        <v>82</v>
      </c>
      <c r="BW130" s="111" t="s">
        <v>162</v>
      </c>
      <c r="BX130" s="111" t="s">
        <v>150</v>
      </c>
      <c r="CL130" s="111" t="s">
        <v>1</v>
      </c>
    </row>
    <row r="131" spans="1:91" s="7" customFormat="1" ht="16.5" customHeight="1">
      <c r="B131" s="94"/>
      <c r="C131" s="95"/>
      <c r="D131" s="305" t="s">
        <v>163</v>
      </c>
      <c r="E131" s="305"/>
      <c r="F131" s="305"/>
      <c r="G131" s="305"/>
      <c r="H131" s="305"/>
      <c r="I131" s="96"/>
      <c r="J131" s="305" t="s">
        <v>164</v>
      </c>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298">
        <f>ROUND(AG132+SUM(AG133:AG135)+AG138+AG139,2)</f>
        <v>0</v>
      </c>
      <c r="AH131" s="297"/>
      <c r="AI131" s="297"/>
      <c r="AJ131" s="297"/>
      <c r="AK131" s="297"/>
      <c r="AL131" s="297"/>
      <c r="AM131" s="297"/>
      <c r="AN131" s="296">
        <f t="shared" si="0"/>
        <v>0</v>
      </c>
      <c r="AO131" s="297"/>
      <c r="AP131" s="297"/>
      <c r="AQ131" s="97" t="s">
        <v>86</v>
      </c>
      <c r="AR131" s="98"/>
      <c r="AS131" s="99">
        <f>ROUND(AS132+SUM(AS133:AS135)+AS138+AS139,2)</f>
        <v>0</v>
      </c>
      <c r="AT131" s="100">
        <f t="shared" si="1"/>
        <v>0</v>
      </c>
      <c r="AU131" s="101">
        <f>ROUND(AU132+SUM(AU133:AU135)+AU138+AU139,5)</f>
        <v>0</v>
      </c>
      <c r="AV131" s="100">
        <f>ROUND(AZ131*L29,2)</f>
        <v>0</v>
      </c>
      <c r="AW131" s="100">
        <f>ROUND(BA131*L30,2)</f>
        <v>0</v>
      </c>
      <c r="AX131" s="100">
        <f>ROUND(BB131*L29,2)</f>
        <v>0</v>
      </c>
      <c r="AY131" s="100">
        <f>ROUND(BC131*L30,2)</f>
        <v>0</v>
      </c>
      <c r="AZ131" s="100">
        <f>ROUND(AZ132+SUM(AZ133:AZ135)+AZ138+AZ139,2)</f>
        <v>0</v>
      </c>
      <c r="BA131" s="100">
        <f>ROUND(BA132+SUM(BA133:BA135)+BA138+BA139,2)</f>
        <v>0</v>
      </c>
      <c r="BB131" s="100">
        <f>ROUND(BB132+SUM(BB133:BB135)+BB138+BB139,2)</f>
        <v>0</v>
      </c>
      <c r="BC131" s="100">
        <f>ROUND(BC132+SUM(BC133:BC135)+BC138+BC139,2)</f>
        <v>0</v>
      </c>
      <c r="BD131" s="102">
        <f>ROUND(BD132+SUM(BD133:BD135)+BD138+BD139,2)</f>
        <v>0</v>
      </c>
      <c r="BS131" s="103" t="s">
        <v>79</v>
      </c>
      <c r="BT131" s="103" t="s">
        <v>87</v>
      </c>
      <c r="BU131" s="103" t="s">
        <v>81</v>
      </c>
      <c r="BV131" s="103" t="s">
        <v>82</v>
      </c>
      <c r="BW131" s="103" t="s">
        <v>165</v>
      </c>
      <c r="BX131" s="103" t="s">
        <v>5</v>
      </c>
      <c r="CL131" s="103" t="s">
        <v>1</v>
      </c>
      <c r="CM131" s="103" t="s">
        <v>87</v>
      </c>
    </row>
    <row r="132" spans="1:91" s="4" customFormat="1" ht="16.5" customHeight="1">
      <c r="A132" s="104" t="s">
        <v>89</v>
      </c>
      <c r="B132" s="59"/>
      <c r="C132" s="105"/>
      <c r="D132" s="105"/>
      <c r="E132" s="306" t="s">
        <v>90</v>
      </c>
      <c r="F132" s="306"/>
      <c r="G132" s="306"/>
      <c r="H132" s="306"/>
      <c r="I132" s="306"/>
      <c r="J132" s="105"/>
      <c r="K132" s="306" t="s">
        <v>91</v>
      </c>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294">
        <f>'D.1.1 - Architektonicko-s..._04'!J32</f>
        <v>0</v>
      </c>
      <c r="AH132" s="295"/>
      <c r="AI132" s="295"/>
      <c r="AJ132" s="295"/>
      <c r="AK132" s="295"/>
      <c r="AL132" s="295"/>
      <c r="AM132" s="295"/>
      <c r="AN132" s="294">
        <f t="shared" si="0"/>
        <v>0</v>
      </c>
      <c r="AO132" s="295"/>
      <c r="AP132" s="295"/>
      <c r="AQ132" s="106" t="s">
        <v>92</v>
      </c>
      <c r="AR132" s="61"/>
      <c r="AS132" s="107">
        <v>0</v>
      </c>
      <c r="AT132" s="108">
        <f t="shared" si="1"/>
        <v>0</v>
      </c>
      <c r="AU132" s="109">
        <f>'D.1.1 - Architektonicko-s..._04'!P137</f>
        <v>0</v>
      </c>
      <c r="AV132" s="108">
        <f>'D.1.1 - Architektonicko-s..._04'!J35</f>
        <v>0</v>
      </c>
      <c r="AW132" s="108">
        <f>'D.1.1 - Architektonicko-s..._04'!J36</f>
        <v>0</v>
      </c>
      <c r="AX132" s="108">
        <f>'D.1.1 - Architektonicko-s..._04'!J37</f>
        <v>0</v>
      </c>
      <c r="AY132" s="108">
        <f>'D.1.1 - Architektonicko-s..._04'!J38</f>
        <v>0</v>
      </c>
      <c r="AZ132" s="108">
        <f>'D.1.1 - Architektonicko-s..._04'!F35</f>
        <v>0</v>
      </c>
      <c r="BA132" s="108">
        <f>'D.1.1 - Architektonicko-s..._04'!F36</f>
        <v>0</v>
      </c>
      <c r="BB132" s="108">
        <f>'D.1.1 - Architektonicko-s..._04'!F37</f>
        <v>0</v>
      </c>
      <c r="BC132" s="108">
        <f>'D.1.1 - Architektonicko-s..._04'!F38</f>
        <v>0</v>
      </c>
      <c r="BD132" s="110">
        <f>'D.1.1 - Architektonicko-s..._04'!F39</f>
        <v>0</v>
      </c>
      <c r="BT132" s="111" t="s">
        <v>93</v>
      </c>
      <c r="BV132" s="111" t="s">
        <v>82</v>
      </c>
      <c r="BW132" s="111" t="s">
        <v>166</v>
      </c>
      <c r="BX132" s="111" t="s">
        <v>165</v>
      </c>
      <c r="CL132" s="111" t="s">
        <v>1</v>
      </c>
    </row>
    <row r="133" spans="1:91" s="4" customFormat="1" ht="16.5" customHeight="1">
      <c r="A133" s="104" t="s">
        <v>89</v>
      </c>
      <c r="B133" s="59"/>
      <c r="C133" s="105"/>
      <c r="D133" s="105"/>
      <c r="E133" s="306" t="s">
        <v>95</v>
      </c>
      <c r="F133" s="306"/>
      <c r="G133" s="306"/>
      <c r="H133" s="306"/>
      <c r="I133" s="306"/>
      <c r="J133" s="105"/>
      <c r="K133" s="306" t="s">
        <v>96</v>
      </c>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294">
        <f>'D.1.4.a - UT_04'!J32</f>
        <v>0</v>
      </c>
      <c r="AH133" s="295"/>
      <c r="AI133" s="295"/>
      <c r="AJ133" s="295"/>
      <c r="AK133" s="295"/>
      <c r="AL133" s="295"/>
      <c r="AM133" s="295"/>
      <c r="AN133" s="294">
        <f t="shared" si="0"/>
        <v>0</v>
      </c>
      <c r="AO133" s="295"/>
      <c r="AP133" s="295"/>
      <c r="AQ133" s="106" t="s">
        <v>92</v>
      </c>
      <c r="AR133" s="61"/>
      <c r="AS133" s="107">
        <v>0</v>
      </c>
      <c r="AT133" s="108">
        <f t="shared" si="1"/>
        <v>0</v>
      </c>
      <c r="AU133" s="109">
        <f>'D.1.4.a - UT_04'!P125</f>
        <v>0</v>
      </c>
      <c r="AV133" s="108">
        <f>'D.1.4.a - UT_04'!J35</f>
        <v>0</v>
      </c>
      <c r="AW133" s="108">
        <f>'D.1.4.a - UT_04'!J36</f>
        <v>0</v>
      </c>
      <c r="AX133" s="108">
        <f>'D.1.4.a - UT_04'!J37</f>
        <v>0</v>
      </c>
      <c r="AY133" s="108">
        <f>'D.1.4.a - UT_04'!J38</f>
        <v>0</v>
      </c>
      <c r="AZ133" s="108">
        <f>'D.1.4.a - UT_04'!F35</f>
        <v>0</v>
      </c>
      <c r="BA133" s="108">
        <f>'D.1.4.a - UT_04'!F36</f>
        <v>0</v>
      </c>
      <c r="BB133" s="108">
        <f>'D.1.4.a - UT_04'!F37</f>
        <v>0</v>
      </c>
      <c r="BC133" s="108">
        <f>'D.1.4.a - UT_04'!F38</f>
        <v>0</v>
      </c>
      <c r="BD133" s="110">
        <f>'D.1.4.a - UT_04'!F39</f>
        <v>0</v>
      </c>
      <c r="BT133" s="111" t="s">
        <v>93</v>
      </c>
      <c r="BV133" s="111" t="s">
        <v>82</v>
      </c>
      <c r="BW133" s="111" t="s">
        <v>167</v>
      </c>
      <c r="BX133" s="111" t="s">
        <v>165</v>
      </c>
      <c r="CL133" s="111" t="s">
        <v>1</v>
      </c>
    </row>
    <row r="134" spans="1:91" s="4" customFormat="1" ht="16.5" customHeight="1">
      <c r="A134" s="104" t="s">
        <v>89</v>
      </c>
      <c r="B134" s="59"/>
      <c r="C134" s="105"/>
      <c r="D134" s="105"/>
      <c r="E134" s="306" t="s">
        <v>98</v>
      </c>
      <c r="F134" s="306"/>
      <c r="G134" s="306"/>
      <c r="H134" s="306"/>
      <c r="I134" s="306"/>
      <c r="J134" s="105"/>
      <c r="K134" s="306" t="s">
        <v>99</v>
      </c>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294">
        <f>'D.1.4.c - Vzduchotechnika_04'!J32</f>
        <v>0</v>
      </c>
      <c r="AH134" s="295"/>
      <c r="AI134" s="295"/>
      <c r="AJ134" s="295"/>
      <c r="AK134" s="295"/>
      <c r="AL134" s="295"/>
      <c r="AM134" s="295"/>
      <c r="AN134" s="294">
        <f t="shared" si="0"/>
        <v>0</v>
      </c>
      <c r="AO134" s="295"/>
      <c r="AP134" s="295"/>
      <c r="AQ134" s="106" t="s">
        <v>92</v>
      </c>
      <c r="AR134" s="61"/>
      <c r="AS134" s="107">
        <v>0</v>
      </c>
      <c r="AT134" s="108">
        <f t="shared" si="1"/>
        <v>0</v>
      </c>
      <c r="AU134" s="109">
        <f>'D.1.4.c - Vzduchotechnika_04'!P123</f>
        <v>0</v>
      </c>
      <c r="AV134" s="108">
        <f>'D.1.4.c - Vzduchotechnika_04'!J35</f>
        <v>0</v>
      </c>
      <c r="AW134" s="108">
        <f>'D.1.4.c - Vzduchotechnika_04'!J36</f>
        <v>0</v>
      </c>
      <c r="AX134" s="108">
        <f>'D.1.4.c - Vzduchotechnika_04'!J37</f>
        <v>0</v>
      </c>
      <c r="AY134" s="108">
        <f>'D.1.4.c - Vzduchotechnika_04'!J38</f>
        <v>0</v>
      </c>
      <c r="AZ134" s="108">
        <f>'D.1.4.c - Vzduchotechnika_04'!F35</f>
        <v>0</v>
      </c>
      <c r="BA134" s="108">
        <f>'D.1.4.c - Vzduchotechnika_04'!F36</f>
        <v>0</v>
      </c>
      <c r="BB134" s="108">
        <f>'D.1.4.c - Vzduchotechnika_04'!F37</f>
        <v>0</v>
      </c>
      <c r="BC134" s="108">
        <f>'D.1.4.c - Vzduchotechnika_04'!F38</f>
        <v>0</v>
      </c>
      <c r="BD134" s="110">
        <f>'D.1.4.c - Vzduchotechnika_04'!F39</f>
        <v>0</v>
      </c>
      <c r="BT134" s="111" t="s">
        <v>93</v>
      </c>
      <c r="BV134" s="111" t="s">
        <v>82</v>
      </c>
      <c r="BW134" s="111" t="s">
        <v>168</v>
      </c>
      <c r="BX134" s="111" t="s">
        <v>165</v>
      </c>
      <c r="CL134" s="111" t="s">
        <v>1</v>
      </c>
    </row>
    <row r="135" spans="1:91" s="4" customFormat="1" ht="16.5" customHeight="1">
      <c r="B135" s="59"/>
      <c r="C135" s="105"/>
      <c r="D135" s="105"/>
      <c r="E135" s="306" t="s">
        <v>101</v>
      </c>
      <c r="F135" s="306"/>
      <c r="G135" s="306"/>
      <c r="H135" s="306"/>
      <c r="I135" s="306"/>
      <c r="J135" s="105"/>
      <c r="K135" s="306" t="s">
        <v>102</v>
      </c>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299">
        <f>ROUND(SUM(AG136:AG137),2)</f>
        <v>0</v>
      </c>
      <c r="AH135" s="295"/>
      <c r="AI135" s="295"/>
      <c r="AJ135" s="295"/>
      <c r="AK135" s="295"/>
      <c r="AL135" s="295"/>
      <c r="AM135" s="295"/>
      <c r="AN135" s="294">
        <f t="shared" si="0"/>
        <v>0</v>
      </c>
      <c r="AO135" s="295"/>
      <c r="AP135" s="295"/>
      <c r="AQ135" s="106" t="s">
        <v>92</v>
      </c>
      <c r="AR135" s="61"/>
      <c r="AS135" s="107">
        <f>ROUND(SUM(AS136:AS137),2)</f>
        <v>0</v>
      </c>
      <c r="AT135" s="108">
        <f t="shared" si="1"/>
        <v>0</v>
      </c>
      <c r="AU135" s="109">
        <f>ROUND(SUM(AU136:AU137),5)</f>
        <v>0</v>
      </c>
      <c r="AV135" s="108">
        <f>ROUND(AZ135*L29,2)</f>
        <v>0</v>
      </c>
      <c r="AW135" s="108">
        <f>ROUND(BA135*L30,2)</f>
        <v>0</v>
      </c>
      <c r="AX135" s="108">
        <f>ROUND(BB135*L29,2)</f>
        <v>0</v>
      </c>
      <c r="AY135" s="108">
        <f>ROUND(BC135*L30,2)</f>
        <v>0</v>
      </c>
      <c r="AZ135" s="108">
        <f>ROUND(SUM(AZ136:AZ137),2)</f>
        <v>0</v>
      </c>
      <c r="BA135" s="108">
        <f>ROUND(SUM(BA136:BA137),2)</f>
        <v>0</v>
      </c>
      <c r="BB135" s="108">
        <f>ROUND(SUM(BB136:BB137),2)</f>
        <v>0</v>
      </c>
      <c r="BC135" s="108">
        <f>ROUND(SUM(BC136:BC137),2)</f>
        <v>0</v>
      </c>
      <c r="BD135" s="110">
        <f>ROUND(SUM(BD136:BD137),2)</f>
        <v>0</v>
      </c>
      <c r="BS135" s="111" t="s">
        <v>79</v>
      </c>
      <c r="BT135" s="111" t="s">
        <v>93</v>
      </c>
      <c r="BU135" s="111" t="s">
        <v>81</v>
      </c>
      <c r="BV135" s="111" t="s">
        <v>82</v>
      </c>
      <c r="BW135" s="111" t="s">
        <v>169</v>
      </c>
      <c r="BX135" s="111" t="s">
        <v>165</v>
      </c>
      <c r="CL135" s="111" t="s">
        <v>1</v>
      </c>
    </row>
    <row r="136" spans="1:91" s="4" customFormat="1" ht="23.25" customHeight="1">
      <c r="A136" s="104" t="s">
        <v>89</v>
      </c>
      <c r="B136" s="59"/>
      <c r="C136" s="105"/>
      <c r="D136" s="105"/>
      <c r="E136" s="105"/>
      <c r="F136" s="306" t="s">
        <v>170</v>
      </c>
      <c r="G136" s="306"/>
      <c r="H136" s="306"/>
      <c r="I136" s="306"/>
      <c r="J136" s="306"/>
      <c r="K136" s="105"/>
      <c r="L136" s="306" t="s">
        <v>171</v>
      </c>
      <c r="M136" s="306"/>
      <c r="N136" s="306"/>
      <c r="O136" s="306"/>
      <c r="P136" s="306"/>
      <c r="Q136" s="306"/>
      <c r="R136" s="306"/>
      <c r="S136" s="306"/>
      <c r="T136" s="306"/>
      <c r="U136" s="306"/>
      <c r="V136" s="306"/>
      <c r="W136" s="306"/>
      <c r="X136" s="306"/>
      <c r="Y136" s="306"/>
      <c r="Z136" s="306"/>
      <c r="AA136" s="306"/>
      <c r="AB136" s="306"/>
      <c r="AC136" s="306"/>
      <c r="AD136" s="306"/>
      <c r="AE136" s="306"/>
      <c r="AF136" s="306"/>
      <c r="AG136" s="294">
        <f>'18052020_5.4_K - Podkrovn...'!J34</f>
        <v>0</v>
      </c>
      <c r="AH136" s="295"/>
      <c r="AI136" s="295"/>
      <c r="AJ136" s="295"/>
      <c r="AK136" s="295"/>
      <c r="AL136" s="295"/>
      <c r="AM136" s="295"/>
      <c r="AN136" s="294">
        <f t="shared" si="0"/>
        <v>0</v>
      </c>
      <c r="AO136" s="295"/>
      <c r="AP136" s="295"/>
      <c r="AQ136" s="106" t="s">
        <v>92</v>
      </c>
      <c r="AR136" s="61"/>
      <c r="AS136" s="107">
        <v>0</v>
      </c>
      <c r="AT136" s="108">
        <f t="shared" si="1"/>
        <v>0</v>
      </c>
      <c r="AU136" s="109">
        <f>'18052020_5.4_K - Podkrovn...'!P127</f>
        <v>0</v>
      </c>
      <c r="AV136" s="108">
        <f>'18052020_5.4_K - Podkrovn...'!J37</f>
        <v>0</v>
      </c>
      <c r="AW136" s="108">
        <f>'18052020_5.4_K - Podkrovn...'!J38</f>
        <v>0</v>
      </c>
      <c r="AX136" s="108">
        <f>'18052020_5.4_K - Podkrovn...'!J39</f>
        <v>0</v>
      </c>
      <c r="AY136" s="108">
        <f>'18052020_5.4_K - Podkrovn...'!J40</f>
        <v>0</v>
      </c>
      <c r="AZ136" s="108">
        <f>'18052020_5.4_K - Podkrovn...'!F37</f>
        <v>0</v>
      </c>
      <c r="BA136" s="108">
        <f>'18052020_5.4_K - Podkrovn...'!F38</f>
        <v>0</v>
      </c>
      <c r="BB136" s="108">
        <f>'18052020_5.4_K - Podkrovn...'!F39</f>
        <v>0</v>
      </c>
      <c r="BC136" s="108">
        <f>'18052020_5.4_K - Podkrovn...'!F40</f>
        <v>0</v>
      </c>
      <c r="BD136" s="110">
        <f>'18052020_5.4_K - Podkrovn...'!F41</f>
        <v>0</v>
      </c>
      <c r="BT136" s="111" t="s">
        <v>106</v>
      </c>
      <c r="BV136" s="111" t="s">
        <v>82</v>
      </c>
      <c r="BW136" s="111" t="s">
        <v>172</v>
      </c>
      <c r="BX136" s="111" t="s">
        <v>169</v>
      </c>
      <c r="CL136" s="111" t="s">
        <v>108</v>
      </c>
    </row>
    <row r="137" spans="1:91" s="4" customFormat="1" ht="23.25" customHeight="1">
      <c r="A137" s="104" t="s">
        <v>89</v>
      </c>
      <c r="B137" s="59"/>
      <c r="C137" s="105"/>
      <c r="D137" s="105"/>
      <c r="E137" s="105"/>
      <c r="F137" s="306" t="s">
        <v>173</v>
      </c>
      <c r="G137" s="306"/>
      <c r="H137" s="306"/>
      <c r="I137" s="306"/>
      <c r="J137" s="306"/>
      <c r="K137" s="105"/>
      <c r="L137" s="306" t="s">
        <v>174</v>
      </c>
      <c r="M137" s="306"/>
      <c r="N137" s="306"/>
      <c r="O137" s="306"/>
      <c r="P137" s="306"/>
      <c r="Q137" s="306"/>
      <c r="R137" s="306"/>
      <c r="S137" s="306"/>
      <c r="T137" s="306"/>
      <c r="U137" s="306"/>
      <c r="V137" s="306"/>
      <c r="W137" s="306"/>
      <c r="X137" s="306"/>
      <c r="Y137" s="306"/>
      <c r="Z137" s="306"/>
      <c r="AA137" s="306"/>
      <c r="AB137" s="306"/>
      <c r="AC137" s="306"/>
      <c r="AD137" s="306"/>
      <c r="AE137" s="306"/>
      <c r="AF137" s="306"/>
      <c r="AG137" s="294">
        <f>'18052020_5.4_V - Podkrovn...'!J34</f>
        <v>0</v>
      </c>
      <c r="AH137" s="295"/>
      <c r="AI137" s="295"/>
      <c r="AJ137" s="295"/>
      <c r="AK137" s="295"/>
      <c r="AL137" s="295"/>
      <c r="AM137" s="295"/>
      <c r="AN137" s="294">
        <f t="shared" si="0"/>
        <v>0</v>
      </c>
      <c r="AO137" s="295"/>
      <c r="AP137" s="295"/>
      <c r="AQ137" s="106" t="s">
        <v>92</v>
      </c>
      <c r="AR137" s="61"/>
      <c r="AS137" s="107">
        <v>0</v>
      </c>
      <c r="AT137" s="108">
        <f t="shared" si="1"/>
        <v>0</v>
      </c>
      <c r="AU137" s="109">
        <f>'18052020_5.4_V - Podkrovn...'!P126</f>
        <v>0</v>
      </c>
      <c r="AV137" s="108">
        <f>'18052020_5.4_V - Podkrovn...'!J37</f>
        <v>0</v>
      </c>
      <c r="AW137" s="108">
        <f>'18052020_5.4_V - Podkrovn...'!J38</f>
        <v>0</v>
      </c>
      <c r="AX137" s="108">
        <f>'18052020_5.4_V - Podkrovn...'!J39</f>
        <v>0</v>
      </c>
      <c r="AY137" s="108">
        <f>'18052020_5.4_V - Podkrovn...'!J40</f>
        <v>0</v>
      </c>
      <c r="AZ137" s="108">
        <f>'18052020_5.4_V - Podkrovn...'!F37</f>
        <v>0</v>
      </c>
      <c r="BA137" s="108">
        <f>'18052020_5.4_V - Podkrovn...'!F38</f>
        <v>0</v>
      </c>
      <c r="BB137" s="108">
        <f>'18052020_5.4_V - Podkrovn...'!F39</f>
        <v>0</v>
      </c>
      <c r="BC137" s="108">
        <f>'18052020_5.4_V - Podkrovn...'!F40</f>
        <v>0</v>
      </c>
      <c r="BD137" s="110">
        <f>'18052020_5.4_V - Podkrovn...'!F41</f>
        <v>0</v>
      </c>
      <c r="BT137" s="111" t="s">
        <v>106</v>
      </c>
      <c r="BV137" s="111" t="s">
        <v>82</v>
      </c>
      <c r="BW137" s="111" t="s">
        <v>175</v>
      </c>
      <c r="BX137" s="111" t="s">
        <v>169</v>
      </c>
      <c r="CL137" s="111" t="s">
        <v>108</v>
      </c>
    </row>
    <row r="138" spans="1:91" s="4" customFormat="1" ht="16.5" customHeight="1">
      <c r="A138" s="104" t="s">
        <v>89</v>
      </c>
      <c r="B138" s="59"/>
      <c r="C138" s="105"/>
      <c r="D138" s="105"/>
      <c r="E138" s="306" t="s">
        <v>112</v>
      </c>
      <c r="F138" s="306"/>
      <c r="G138" s="306"/>
      <c r="H138" s="306"/>
      <c r="I138" s="306"/>
      <c r="J138" s="105"/>
      <c r="K138" s="306" t="s">
        <v>113</v>
      </c>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294">
        <f>'D.1.4.e - Elektroinstalace_04'!J32</f>
        <v>0</v>
      </c>
      <c r="AH138" s="295"/>
      <c r="AI138" s="295"/>
      <c r="AJ138" s="295"/>
      <c r="AK138" s="295"/>
      <c r="AL138" s="295"/>
      <c r="AM138" s="295"/>
      <c r="AN138" s="294">
        <f t="shared" si="0"/>
        <v>0</v>
      </c>
      <c r="AO138" s="295"/>
      <c r="AP138" s="295"/>
      <c r="AQ138" s="106" t="s">
        <v>92</v>
      </c>
      <c r="AR138" s="61"/>
      <c r="AS138" s="107">
        <v>0</v>
      </c>
      <c r="AT138" s="108">
        <f t="shared" si="1"/>
        <v>0</v>
      </c>
      <c r="AU138" s="109">
        <f>'D.1.4.e - Elektroinstalace_04'!P122</f>
        <v>0</v>
      </c>
      <c r="AV138" s="108">
        <f>'D.1.4.e - Elektroinstalace_04'!J35</f>
        <v>0</v>
      </c>
      <c r="AW138" s="108">
        <f>'D.1.4.e - Elektroinstalace_04'!J36</f>
        <v>0</v>
      </c>
      <c r="AX138" s="108">
        <f>'D.1.4.e - Elektroinstalace_04'!J37</f>
        <v>0</v>
      </c>
      <c r="AY138" s="108">
        <f>'D.1.4.e - Elektroinstalace_04'!J38</f>
        <v>0</v>
      </c>
      <c r="AZ138" s="108">
        <f>'D.1.4.e - Elektroinstalace_04'!F35</f>
        <v>0</v>
      </c>
      <c r="BA138" s="108">
        <f>'D.1.4.e - Elektroinstalace_04'!F36</f>
        <v>0</v>
      </c>
      <c r="BB138" s="108">
        <f>'D.1.4.e - Elektroinstalace_04'!F37</f>
        <v>0</v>
      </c>
      <c r="BC138" s="108">
        <f>'D.1.4.e - Elektroinstalace_04'!F38</f>
        <v>0</v>
      </c>
      <c r="BD138" s="110">
        <f>'D.1.4.e - Elektroinstalace_04'!F39</f>
        <v>0</v>
      </c>
      <c r="BT138" s="111" t="s">
        <v>93</v>
      </c>
      <c r="BV138" s="111" t="s">
        <v>82</v>
      </c>
      <c r="BW138" s="111" t="s">
        <v>176</v>
      </c>
      <c r="BX138" s="111" t="s">
        <v>165</v>
      </c>
      <c r="CL138" s="111" t="s">
        <v>1</v>
      </c>
    </row>
    <row r="139" spans="1:91" s="4" customFormat="1" ht="16.5" customHeight="1">
      <c r="A139" s="104" t="s">
        <v>89</v>
      </c>
      <c r="B139" s="59"/>
      <c r="C139" s="105"/>
      <c r="D139" s="105"/>
      <c r="E139" s="306" t="s">
        <v>115</v>
      </c>
      <c r="F139" s="306"/>
      <c r="G139" s="306"/>
      <c r="H139" s="306"/>
      <c r="I139" s="306"/>
      <c r="J139" s="105"/>
      <c r="K139" s="306" t="s">
        <v>116</v>
      </c>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294">
        <f>'VRN - VRN a ostatní_04'!J32</f>
        <v>0</v>
      </c>
      <c r="AH139" s="295"/>
      <c r="AI139" s="295"/>
      <c r="AJ139" s="295"/>
      <c r="AK139" s="295"/>
      <c r="AL139" s="295"/>
      <c r="AM139" s="295"/>
      <c r="AN139" s="294">
        <f t="shared" si="0"/>
        <v>0</v>
      </c>
      <c r="AO139" s="295"/>
      <c r="AP139" s="295"/>
      <c r="AQ139" s="106" t="s">
        <v>92</v>
      </c>
      <c r="AR139" s="61"/>
      <c r="AS139" s="112">
        <v>0</v>
      </c>
      <c r="AT139" s="113">
        <f t="shared" si="1"/>
        <v>0</v>
      </c>
      <c r="AU139" s="114">
        <f>'VRN - VRN a ostatní_04'!P126</f>
        <v>0</v>
      </c>
      <c r="AV139" s="113">
        <f>'VRN - VRN a ostatní_04'!J35</f>
        <v>0</v>
      </c>
      <c r="AW139" s="113">
        <f>'VRN - VRN a ostatní_04'!J36</f>
        <v>0</v>
      </c>
      <c r="AX139" s="113">
        <f>'VRN - VRN a ostatní_04'!J37</f>
        <v>0</v>
      </c>
      <c r="AY139" s="113">
        <f>'VRN - VRN a ostatní_04'!J38</f>
        <v>0</v>
      </c>
      <c r="AZ139" s="113">
        <f>'VRN - VRN a ostatní_04'!F35</f>
        <v>0</v>
      </c>
      <c r="BA139" s="113">
        <f>'VRN - VRN a ostatní_04'!F36</f>
        <v>0</v>
      </c>
      <c r="BB139" s="113">
        <f>'VRN - VRN a ostatní_04'!F37</f>
        <v>0</v>
      </c>
      <c r="BC139" s="113">
        <f>'VRN - VRN a ostatní_04'!F38</f>
        <v>0</v>
      </c>
      <c r="BD139" s="115">
        <f>'VRN - VRN a ostatní_04'!F39</f>
        <v>0</v>
      </c>
      <c r="BT139" s="111" t="s">
        <v>93</v>
      </c>
      <c r="BV139" s="111" t="s">
        <v>82</v>
      </c>
      <c r="BW139" s="111" t="s">
        <v>177</v>
      </c>
      <c r="BX139" s="111" t="s">
        <v>165</v>
      </c>
      <c r="CL139" s="111" t="s">
        <v>1</v>
      </c>
    </row>
    <row r="140" spans="1:91" s="2" customFormat="1" ht="30" customHeight="1">
      <c r="A140" s="35"/>
      <c r="B140" s="36"/>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40"/>
      <c r="AS140" s="35"/>
      <c r="AT140" s="35"/>
      <c r="AU140" s="35"/>
      <c r="AV140" s="35"/>
      <c r="AW140" s="35"/>
      <c r="AX140" s="35"/>
      <c r="AY140" s="35"/>
      <c r="AZ140" s="35"/>
      <c r="BA140" s="35"/>
      <c r="BB140" s="35"/>
      <c r="BC140" s="35"/>
      <c r="BD140" s="35"/>
      <c r="BE140" s="35"/>
    </row>
    <row r="141" spans="1:91" s="2" customFormat="1" ht="6.95" customHeight="1">
      <c r="A141" s="35"/>
      <c r="B141" s="55"/>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40"/>
      <c r="AS141" s="35"/>
      <c r="AT141" s="35"/>
      <c r="AU141" s="35"/>
      <c r="AV141" s="35"/>
      <c r="AW141" s="35"/>
      <c r="AX141" s="35"/>
      <c r="AY141" s="35"/>
      <c r="AZ141" s="35"/>
      <c r="BA141" s="35"/>
      <c r="BB141" s="35"/>
      <c r="BC141" s="35"/>
      <c r="BD141" s="35"/>
      <c r="BE141" s="35"/>
    </row>
  </sheetData>
  <sheetProtection algorithmName="SHA-512" hashValue="j2L/yRrp4ZJ6mtdNKy6iRYtSwXWp9OcAGva+FmQwuM+w0T9baYDeY9fXa/FOCLOTtQCdmYG850rcXpH/42WjKQ==" saltValue="hPiaUPhWLnwIxlQhKckQosBQM1w6bF4aCGhPlFWB1fwlmrmcoOeJ9+3UjDwLXDwgRtTRTTO75JejOIOu9fbJHQ==" spinCount="100000" sheet="1" objects="1" scenarios="1" formatColumns="0" formatRows="0"/>
  <mergeCells count="218">
    <mergeCell ref="F137:J137"/>
    <mergeCell ref="L137:AF137"/>
    <mergeCell ref="K138:AF138"/>
    <mergeCell ref="E138:I138"/>
    <mergeCell ref="E139:I139"/>
    <mergeCell ref="K139:AF139"/>
    <mergeCell ref="K132:AF132"/>
    <mergeCell ref="E132:I132"/>
    <mergeCell ref="K133:AF133"/>
    <mergeCell ref="E133:I133"/>
    <mergeCell ref="E134:I134"/>
    <mergeCell ref="K134:AF134"/>
    <mergeCell ref="K135:AF135"/>
    <mergeCell ref="E135:I135"/>
    <mergeCell ref="L136:AF136"/>
    <mergeCell ref="F136:J136"/>
    <mergeCell ref="L127:AF127"/>
    <mergeCell ref="F127:J127"/>
    <mergeCell ref="L128:AF128"/>
    <mergeCell ref="F128:J128"/>
    <mergeCell ref="K129:AF129"/>
    <mergeCell ref="E129:I129"/>
    <mergeCell ref="K130:AF130"/>
    <mergeCell ref="E130:I130"/>
    <mergeCell ref="D131:H131"/>
    <mergeCell ref="J131:AF131"/>
    <mergeCell ref="D122:H122"/>
    <mergeCell ref="J122:AF122"/>
    <mergeCell ref="K123:AF123"/>
    <mergeCell ref="E123:I123"/>
    <mergeCell ref="E124:I124"/>
    <mergeCell ref="K124:AF124"/>
    <mergeCell ref="E125:I125"/>
    <mergeCell ref="K125:AF125"/>
    <mergeCell ref="E126:I126"/>
    <mergeCell ref="K126:AF126"/>
    <mergeCell ref="E117:I117"/>
    <mergeCell ref="K117:AF117"/>
    <mergeCell ref="L118:AF118"/>
    <mergeCell ref="F118:J118"/>
    <mergeCell ref="L119:AF119"/>
    <mergeCell ref="F119:J119"/>
    <mergeCell ref="K120:AF120"/>
    <mergeCell ref="E120:I120"/>
    <mergeCell ref="K121:AF121"/>
    <mergeCell ref="E121:I121"/>
    <mergeCell ref="K112:AF112"/>
    <mergeCell ref="E112:I112"/>
    <mergeCell ref="J113:AF113"/>
    <mergeCell ref="D113:H113"/>
    <mergeCell ref="E114:I114"/>
    <mergeCell ref="K114:AF114"/>
    <mergeCell ref="K115:AF115"/>
    <mergeCell ref="E115:I115"/>
    <mergeCell ref="K116:AF116"/>
    <mergeCell ref="E116:I116"/>
    <mergeCell ref="K107:AF107"/>
    <mergeCell ref="E107:I107"/>
    <mergeCell ref="K108:AF108"/>
    <mergeCell ref="E108:I108"/>
    <mergeCell ref="L109:AF109"/>
    <mergeCell ref="F109:J109"/>
    <mergeCell ref="F110:J110"/>
    <mergeCell ref="L110:AF110"/>
    <mergeCell ref="K111:AF111"/>
    <mergeCell ref="E111:I111"/>
    <mergeCell ref="AG100:AM100"/>
    <mergeCell ref="AN100:AP100"/>
    <mergeCell ref="AG94:AM94"/>
    <mergeCell ref="AN94:AP94"/>
    <mergeCell ref="D104:H104"/>
    <mergeCell ref="J104:AF104"/>
    <mergeCell ref="K105:AF105"/>
    <mergeCell ref="E105:I105"/>
    <mergeCell ref="K106:AF106"/>
    <mergeCell ref="E106:I106"/>
    <mergeCell ref="AN139:AP139"/>
    <mergeCell ref="AG139:AM139"/>
    <mergeCell ref="L85:AO85"/>
    <mergeCell ref="C92:G92"/>
    <mergeCell ref="I92:AF92"/>
    <mergeCell ref="J95:AF95"/>
    <mergeCell ref="D95:H95"/>
    <mergeCell ref="K96:AF96"/>
    <mergeCell ref="E96:I96"/>
    <mergeCell ref="E97:I97"/>
    <mergeCell ref="K97:AF97"/>
    <mergeCell ref="K98:AF98"/>
    <mergeCell ref="E98:I98"/>
    <mergeCell ref="K99:AF99"/>
    <mergeCell ref="E99:I99"/>
    <mergeCell ref="F100:J100"/>
    <mergeCell ref="L100:AF100"/>
    <mergeCell ref="L101:AF101"/>
    <mergeCell ref="F101:J101"/>
    <mergeCell ref="E102:I102"/>
    <mergeCell ref="K102:AF102"/>
    <mergeCell ref="E103:I103"/>
    <mergeCell ref="K103:AF103"/>
    <mergeCell ref="AM87:AN87"/>
    <mergeCell ref="AG134:AM134"/>
    <mergeCell ref="AN134:AP134"/>
    <mergeCell ref="AN135:AP135"/>
    <mergeCell ref="AG135:AM135"/>
    <mergeCell ref="AN136:AP136"/>
    <mergeCell ref="AG136:AM136"/>
    <mergeCell ref="AN137:AP137"/>
    <mergeCell ref="AG137:AM137"/>
    <mergeCell ref="AN138:AP138"/>
    <mergeCell ref="AG138:AM138"/>
    <mergeCell ref="AN129:AP129"/>
    <mergeCell ref="AG129:AM129"/>
    <mergeCell ref="AG130:AM130"/>
    <mergeCell ref="AN130:AP130"/>
    <mergeCell ref="AN131:AP131"/>
    <mergeCell ref="AG131:AM131"/>
    <mergeCell ref="AG132:AM132"/>
    <mergeCell ref="AN132:AP132"/>
    <mergeCell ref="AN133:AP133"/>
    <mergeCell ref="AG133:AM133"/>
    <mergeCell ref="AN124:AP124"/>
    <mergeCell ref="AG124:AM124"/>
    <mergeCell ref="AN125:AP125"/>
    <mergeCell ref="AG125:AM125"/>
    <mergeCell ref="AN126:AP126"/>
    <mergeCell ref="AG126:AM126"/>
    <mergeCell ref="AN127:AP127"/>
    <mergeCell ref="AG127:AM127"/>
    <mergeCell ref="AN128:AP128"/>
    <mergeCell ref="AG128:AM128"/>
    <mergeCell ref="AN119:AP119"/>
    <mergeCell ref="AG119:AM119"/>
    <mergeCell ref="AN120:AP120"/>
    <mergeCell ref="AG120:AM120"/>
    <mergeCell ref="AN121:AP121"/>
    <mergeCell ref="AG121:AM121"/>
    <mergeCell ref="AN122:AP122"/>
    <mergeCell ref="AG122:AM122"/>
    <mergeCell ref="AG123:AM123"/>
    <mergeCell ref="AN123:AP123"/>
    <mergeCell ref="AN114:AP114"/>
    <mergeCell ref="AG114:AM114"/>
    <mergeCell ref="AN115:AP115"/>
    <mergeCell ref="AG115:AM115"/>
    <mergeCell ref="AG116:AM116"/>
    <mergeCell ref="AN116:AP116"/>
    <mergeCell ref="AG117:AM117"/>
    <mergeCell ref="AN117:AP117"/>
    <mergeCell ref="AN118:AP118"/>
    <mergeCell ref="AG118:AM118"/>
    <mergeCell ref="AG109:AM109"/>
    <mergeCell ref="AN109:AP109"/>
    <mergeCell ref="AN110:AP110"/>
    <mergeCell ref="AG110:AM110"/>
    <mergeCell ref="AG111:AM111"/>
    <mergeCell ref="AN111:AP111"/>
    <mergeCell ref="AG112:AM112"/>
    <mergeCell ref="AN112:AP112"/>
    <mergeCell ref="AG113:AM113"/>
    <mergeCell ref="AN113:AP113"/>
    <mergeCell ref="AN104:AP104"/>
    <mergeCell ref="AG104:AM104"/>
    <mergeCell ref="AN105:AP105"/>
    <mergeCell ref="AG105:AM105"/>
    <mergeCell ref="AN106:AP106"/>
    <mergeCell ref="AG106:AM106"/>
    <mergeCell ref="AN107:AP107"/>
    <mergeCell ref="AG107:AM107"/>
    <mergeCell ref="AN108:AP108"/>
    <mergeCell ref="AG108:AM108"/>
    <mergeCell ref="AK35:AO35"/>
    <mergeCell ref="X35:AB35"/>
    <mergeCell ref="AR2:BE2"/>
    <mergeCell ref="AG101:AM101"/>
    <mergeCell ref="AN101:AP101"/>
    <mergeCell ref="AN102:AP102"/>
    <mergeCell ref="AG102:AM102"/>
    <mergeCell ref="AN103:AP103"/>
    <mergeCell ref="AG103:AM103"/>
    <mergeCell ref="AM89:AP89"/>
    <mergeCell ref="AS89:AT91"/>
    <mergeCell ref="AM90:AP90"/>
    <mergeCell ref="AN92:AP92"/>
    <mergeCell ref="AG92:AM92"/>
    <mergeCell ref="AG95:AM95"/>
    <mergeCell ref="AN95:AP95"/>
    <mergeCell ref="AN96:AP96"/>
    <mergeCell ref="AG96:AM96"/>
    <mergeCell ref="AN97:AP97"/>
    <mergeCell ref="AG97:AM97"/>
    <mergeCell ref="AN98:AP98"/>
    <mergeCell ref="AG98:AM98"/>
    <mergeCell ref="AG99:AM99"/>
    <mergeCell ref="AN99:AP99"/>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D.1.1 - Architektonicko-s...'!C2" display="/" xr:uid="{00000000-0004-0000-0000-000000000000}"/>
    <hyperlink ref="A97" location="'D.1.4.a - UT'!C2" display="/" xr:uid="{00000000-0004-0000-0000-000001000000}"/>
    <hyperlink ref="A98" location="'D.1.4.c - Vzduchotechnika'!C2" display="/" xr:uid="{00000000-0004-0000-0000-000002000000}"/>
    <hyperlink ref="A100" location="'1.4.d_K - Podkrovní byty ...'!C2" display="/" xr:uid="{00000000-0004-0000-0000-000003000000}"/>
    <hyperlink ref="A101" location="'1.4.d_V - Podkrovní byty ...'!C2" display="/" xr:uid="{00000000-0004-0000-0000-000004000000}"/>
    <hyperlink ref="A102" location="'D.1.4.e - Elektroinstalace'!C2" display="/" xr:uid="{00000000-0004-0000-0000-000005000000}"/>
    <hyperlink ref="A103" location="'VRN - VRN a ostatní'!C2" display="/" xr:uid="{00000000-0004-0000-0000-000006000000}"/>
    <hyperlink ref="A105" location="'D.1.1 - Architektonicko-s..._01'!C2" display="/" xr:uid="{00000000-0004-0000-0000-000007000000}"/>
    <hyperlink ref="A106" location="'D.1.4.a - UT_01'!C2" display="/" xr:uid="{00000000-0004-0000-0000-000008000000}"/>
    <hyperlink ref="A107" location="'D.1.4.c - Vzduchotechnika_01'!C2" display="/" xr:uid="{00000000-0004-0000-0000-000009000000}"/>
    <hyperlink ref="A109" location="'18052020_2.4_K - Podkrovn...'!C2" display="/" xr:uid="{00000000-0004-0000-0000-00000A000000}"/>
    <hyperlink ref="A110" location="'18052020_2.4_V - Podkrovn...'!C2" display="/" xr:uid="{00000000-0004-0000-0000-00000B000000}"/>
    <hyperlink ref="A111" location="'D.1.4.e - Elektroinstalace_01'!C2" display="/" xr:uid="{00000000-0004-0000-0000-00000C000000}"/>
    <hyperlink ref="A112" location="'VRN - VRN a ostatní_01'!C2" display="/" xr:uid="{00000000-0004-0000-0000-00000D000000}"/>
    <hyperlink ref="A114" location="'D.1.1 - Architektonicko-s..._02'!C2" display="/" xr:uid="{00000000-0004-0000-0000-00000E000000}"/>
    <hyperlink ref="A115" location="'D.1.4.a - UT_02'!C2" display="/" xr:uid="{00000000-0004-0000-0000-00000F000000}"/>
    <hyperlink ref="A116" location="'D.1.4.c - Vzduchotechnika_02'!C2" display="/" xr:uid="{00000000-0004-0000-0000-000010000000}"/>
    <hyperlink ref="A118" location="'18052020_3.4_K - Podkrovn...'!C2" display="/" xr:uid="{00000000-0004-0000-0000-000011000000}"/>
    <hyperlink ref="A119" location="'18052020_3.4_V - Podkrovn...'!C2" display="/" xr:uid="{00000000-0004-0000-0000-000012000000}"/>
    <hyperlink ref="A120" location="'D.1.4.e - Elektroinstalace_02'!C2" display="/" xr:uid="{00000000-0004-0000-0000-000013000000}"/>
    <hyperlink ref="A121" location="'VRN - VRN a ostatní_02'!C2" display="/" xr:uid="{00000000-0004-0000-0000-000014000000}"/>
    <hyperlink ref="A123" location="'D.1.1 - Architektonicko-s..._03'!C2" display="/" xr:uid="{00000000-0004-0000-0000-000015000000}"/>
    <hyperlink ref="A124" location="'D.1.4.a - UT_03'!C2" display="/" xr:uid="{00000000-0004-0000-0000-000016000000}"/>
    <hyperlink ref="A125" location="'D.1.4.c - Vzduchotechnika_03'!C2" display="/" xr:uid="{00000000-0004-0000-0000-000017000000}"/>
    <hyperlink ref="A127" location="'18052020_4.4_K - Podkrovn...'!C2" display="/" xr:uid="{00000000-0004-0000-0000-000018000000}"/>
    <hyperlink ref="A128" location="'18052020_4.4_V - Podkrovn...'!C2" display="/" xr:uid="{00000000-0004-0000-0000-000019000000}"/>
    <hyperlink ref="A129" location="'D.1.4.e - Elektroinstalace_03'!C2" display="/" xr:uid="{00000000-0004-0000-0000-00001A000000}"/>
    <hyperlink ref="A130" location="'VRN - VRN a ostatní_03'!C2" display="/" xr:uid="{00000000-0004-0000-0000-00001B000000}"/>
    <hyperlink ref="A132" location="'D.1.1 - Architektonicko-s..._04'!C2" display="/" xr:uid="{00000000-0004-0000-0000-00001C000000}"/>
    <hyperlink ref="A133" location="'D.1.4.a - UT_04'!C2" display="/" xr:uid="{00000000-0004-0000-0000-00001D000000}"/>
    <hyperlink ref="A134" location="'D.1.4.c - Vzduchotechnika_04'!C2" display="/" xr:uid="{00000000-0004-0000-0000-00001E000000}"/>
    <hyperlink ref="A136" location="'18052020_5.4_K - Podkrovn...'!C2" display="/" xr:uid="{00000000-0004-0000-0000-00001F000000}"/>
    <hyperlink ref="A137" location="'18052020_5.4_V - Podkrovn...'!C2" display="/" xr:uid="{00000000-0004-0000-0000-000020000000}"/>
    <hyperlink ref="A138" location="'D.1.4.e - Elektroinstalace_04'!C2" display="/" xr:uid="{00000000-0004-0000-0000-000021000000}"/>
    <hyperlink ref="A139" location="'VRN - VRN a ostatní_04'!C2" display="/" xr:uid="{00000000-0004-0000-00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6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94</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182</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ROUND((SUM(BE137:BE629)),  2)</f>
        <v>0</v>
      </c>
      <c r="G35" s="35"/>
      <c r="H35" s="35"/>
      <c r="I35" s="131">
        <v>0.21</v>
      </c>
      <c r="J35" s="130">
        <f>ROUND(((SUM(BE137:BE629))*I35),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ROUND((SUM(BF137:BF629)),  2)</f>
        <v>0</v>
      </c>
      <c r="G36" s="35"/>
      <c r="H36" s="35"/>
      <c r="I36" s="131">
        <v>0.15</v>
      </c>
      <c r="J36" s="130">
        <f>ROUND(((SUM(BF137:BF629))*I36),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ROUND((SUM(BG137:BG629)),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ROUND((SUM(BH137:BH629)),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ROUND((SUM(BI137:BI629)),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D.1.1 - Architektonicko-stavební řešení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Praha</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J137</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188</v>
      </c>
      <c r="E99" s="157"/>
      <c r="F99" s="157"/>
      <c r="G99" s="157"/>
      <c r="H99" s="157"/>
      <c r="I99" s="157"/>
      <c r="J99" s="158">
        <f>J138</f>
        <v>0</v>
      </c>
      <c r="K99" s="155"/>
      <c r="L99" s="159"/>
    </row>
    <row r="100" spans="1:47" s="10" customFormat="1" ht="19.899999999999999" customHeight="1">
      <c r="B100" s="160"/>
      <c r="C100" s="105"/>
      <c r="D100" s="161" t="s">
        <v>189</v>
      </c>
      <c r="E100" s="162"/>
      <c r="F100" s="162"/>
      <c r="G100" s="162"/>
      <c r="H100" s="162"/>
      <c r="I100" s="162"/>
      <c r="J100" s="163">
        <f>J139</f>
        <v>0</v>
      </c>
      <c r="K100" s="105"/>
      <c r="L100" s="164"/>
    </row>
    <row r="101" spans="1:47" s="10" customFormat="1" ht="19.899999999999999" customHeight="1">
      <c r="B101" s="160"/>
      <c r="C101" s="105"/>
      <c r="D101" s="161" t="s">
        <v>190</v>
      </c>
      <c r="E101" s="162"/>
      <c r="F101" s="162"/>
      <c r="G101" s="162"/>
      <c r="H101" s="162"/>
      <c r="I101" s="162"/>
      <c r="J101" s="163">
        <f>J171</f>
        <v>0</v>
      </c>
      <c r="K101" s="105"/>
      <c r="L101" s="164"/>
    </row>
    <row r="102" spans="1:47" s="10" customFormat="1" ht="19.899999999999999" customHeight="1">
      <c r="B102" s="160"/>
      <c r="C102" s="105"/>
      <c r="D102" s="161" t="s">
        <v>191</v>
      </c>
      <c r="E102" s="162"/>
      <c r="F102" s="162"/>
      <c r="G102" s="162"/>
      <c r="H102" s="162"/>
      <c r="I102" s="162"/>
      <c r="J102" s="163">
        <f>J199</f>
        <v>0</v>
      </c>
      <c r="K102" s="105"/>
      <c r="L102" s="164"/>
    </row>
    <row r="103" spans="1:47" s="10" customFormat="1" ht="19.899999999999999" customHeight="1">
      <c r="B103" s="160"/>
      <c r="C103" s="105"/>
      <c r="D103" s="161" t="s">
        <v>192</v>
      </c>
      <c r="E103" s="162"/>
      <c r="F103" s="162"/>
      <c r="G103" s="162"/>
      <c r="H103" s="162"/>
      <c r="I103" s="162"/>
      <c r="J103" s="163">
        <f>J205</f>
        <v>0</v>
      </c>
      <c r="K103" s="105"/>
      <c r="L103" s="164"/>
    </row>
    <row r="104" spans="1:47" s="9" customFormat="1" ht="24.95" customHeight="1">
      <c r="B104" s="154"/>
      <c r="C104" s="155"/>
      <c r="D104" s="156" t="s">
        <v>193</v>
      </c>
      <c r="E104" s="157"/>
      <c r="F104" s="157"/>
      <c r="G104" s="157"/>
      <c r="H104" s="157"/>
      <c r="I104" s="157"/>
      <c r="J104" s="158">
        <f>J208</f>
        <v>0</v>
      </c>
      <c r="K104" s="155"/>
      <c r="L104" s="159"/>
    </row>
    <row r="105" spans="1:47" s="10" customFormat="1" ht="19.899999999999999" customHeight="1">
      <c r="B105" s="160"/>
      <c r="C105" s="105"/>
      <c r="D105" s="161" t="s">
        <v>194</v>
      </c>
      <c r="E105" s="162"/>
      <c r="F105" s="162"/>
      <c r="G105" s="162"/>
      <c r="H105" s="162"/>
      <c r="I105" s="162"/>
      <c r="J105" s="163">
        <f>J209</f>
        <v>0</v>
      </c>
      <c r="K105" s="105"/>
      <c r="L105" s="164"/>
    </row>
    <row r="106" spans="1:47" s="10" customFormat="1" ht="19.899999999999999" customHeight="1">
      <c r="B106" s="160"/>
      <c r="C106" s="105"/>
      <c r="D106" s="161" t="s">
        <v>195</v>
      </c>
      <c r="E106" s="162"/>
      <c r="F106" s="162"/>
      <c r="G106" s="162"/>
      <c r="H106" s="162"/>
      <c r="I106" s="162"/>
      <c r="J106" s="163">
        <f>J237</f>
        <v>0</v>
      </c>
      <c r="K106" s="105"/>
      <c r="L106" s="164"/>
    </row>
    <row r="107" spans="1:47" s="10" customFormat="1" ht="19.899999999999999" customHeight="1">
      <c r="B107" s="160"/>
      <c r="C107" s="105"/>
      <c r="D107" s="161" t="s">
        <v>196</v>
      </c>
      <c r="E107" s="162"/>
      <c r="F107" s="162"/>
      <c r="G107" s="162"/>
      <c r="H107" s="162"/>
      <c r="I107" s="162"/>
      <c r="J107" s="163">
        <f>J242</f>
        <v>0</v>
      </c>
      <c r="K107" s="105"/>
      <c r="L107" s="164"/>
    </row>
    <row r="108" spans="1:47" s="10" customFormat="1" ht="19.899999999999999" customHeight="1">
      <c r="B108" s="160"/>
      <c r="C108" s="105"/>
      <c r="D108" s="161" t="s">
        <v>197</v>
      </c>
      <c r="E108" s="162"/>
      <c r="F108" s="162"/>
      <c r="G108" s="162"/>
      <c r="H108" s="162"/>
      <c r="I108" s="162"/>
      <c r="J108" s="163">
        <f>J276</f>
        <v>0</v>
      </c>
      <c r="K108" s="105"/>
      <c r="L108" s="164"/>
    </row>
    <row r="109" spans="1:47" s="10" customFormat="1" ht="19.899999999999999" customHeight="1">
      <c r="B109" s="160"/>
      <c r="C109" s="105"/>
      <c r="D109" s="161" t="s">
        <v>198</v>
      </c>
      <c r="E109" s="162"/>
      <c r="F109" s="162"/>
      <c r="G109" s="162"/>
      <c r="H109" s="162"/>
      <c r="I109" s="162"/>
      <c r="J109" s="163">
        <f>J455</f>
        <v>0</v>
      </c>
      <c r="K109" s="105"/>
      <c r="L109" s="164"/>
    </row>
    <row r="110" spans="1:47" s="10" customFormat="1" ht="19.899999999999999" customHeight="1">
      <c r="B110" s="160"/>
      <c r="C110" s="105"/>
      <c r="D110" s="161" t="s">
        <v>199</v>
      </c>
      <c r="E110" s="162"/>
      <c r="F110" s="162"/>
      <c r="G110" s="162"/>
      <c r="H110" s="162"/>
      <c r="I110" s="162"/>
      <c r="J110" s="163">
        <f>J471</f>
        <v>0</v>
      </c>
      <c r="K110" s="105"/>
      <c r="L110" s="164"/>
    </row>
    <row r="111" spans="1:47" s="10" customFormat="1" ht="19.899999999999999" customHeight="1">
      <c r="B111" s="160"/>
      <c r="C111" s="105"/>
      <c r="D111" s="161" t="s">
        <v>200</v>
      </c>
      <c r="E111" s="162"/>
      <c r="F111" s="162"/>
      <c r="G111" s="162"/>
      <c r="H111" s="162"/>
      <c r="I111" s="162"/>
      <c r="J111" s="163">
        <f>J494</f>
        <v>0</v>
      </c>
      <c r="K111" s="105"/>
      <c r="L111" s="164"/>
    </row>
    <row r="112" spans="1:47" s="10" customFormat="1" ht="19.899999999999999" customHeight="1">
      <c r="B112" s="160"/>
      <c r="C112" s="105"/>
      <c r="D112" s="161" t="s">
        <v>201</v>
      </c>
      <c r="E112" s="162"/>
      <c r="F112" s="162"/>
      <c r="G112" s="162"/>
      <c r="H112" s="162"/>
      <c r="I112" s="162"/>
      <c r="J112" s="163">
        <f>J499</f>
        <v>0</v>
      </c>
      <c r="K112" s="105"/>
      <c r="L112" s="164"/>
    </row>
    <row r="113" spans="1:31" s="10" customFormat="1" ht="19.899999999999999" customHeight="1">
      <c r="B113" s="160"/>
      <c r="C113" s="105"/>
      <c r="D113" s="161" t="s">
        <v>202</v>
      </c>
      <c r="E113" s="162"/>
      <c r="F113" s="162"/>
      <c r="G113" s="162"/>
      <c r="H113" s="162"/>
      <c r="I113" s="162"/>
      <c r="J113" s="163">
        <f>J532</f>
        <v>0</v>
      </c>
      <c r="K113" s="105"/>
      <c r="L113" s="164"/>
    </row>
    <row r="114" spans="1:31" s="10" customFormat="1" ht="19.899999999999999" customHeight="1">
      <c r="B114" s="160"/>
      <c r="C114" s="105"/>
      <c r="D114" s="161" t="s">
        <v>203</v>
      </c>
      <c r="E114" s="162"/>
      <c r="F114" s="162"/>
      <c r="G114" s="162"/>
      <c r="H114" s="162"/>
      <c r="I114" s="162"/>
      <c r="J114" s="163">
        <f>J551</f>
        <v>0</v>
      </c>
      <c r="K114" s="105"/>
      <c r="L114" s="164"/>
    </row>
    <row r="115" spans="1:31" s="10" customFormat="1" ht="19.899999999999999" customHeight="1">
      <c r="B115" s="160"/>
      <c r="C115" s="105"/>
      <c r="D115" s="161" t="s">
        <v>204</v>
      </c>
      <c r="E115" s="162"/>
      <c r="F115" s="162"/>
      <c r="G115" s="162"/>
      <c r="H115" s="162"/>
      <c r="I115" s="162"/>
      <c r="J115" s="163">
        <f>J589</f>
        <v>0</v>
      </c>
      <c r="K115" s="105"/>
      <c r="L115" s="164"/>
    </row>
    <row r="116" spans="1:31" s="2" customFormat="1" ht="21.7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56"/>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58"/>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205</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27" t="str">
        <f>E7</f>
        <v>Podkrovní byty Táborská 378/44, 372/36, 375/38, 377/42, 376/40 Praha 4, k.ú. Nusle</v>
      </c>
      <c r="F125" s="328"/>
      <c r="G125" s="328"/>
      <c r="H125" s="328"/>
      <c r="I125" s="37"/>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179</v>
      </c>
      <c r="D126" s="23"/>
      <c r="E126" s="23"/>
      <c r="F126" s="23"/>
      <c r="G126" s="23"/>
      <c r="H126" s="23"/>
      <c r="I126" s="23"/>
      <c r="J126" s="23"/>
      <c r="K126" s="23"/>
      <c r="L126" s="21"/>
    </row>
    <row r="127" spans="1:31" s="2" customFormat="1" ht="16.5" customHeight="1">
      <c r="A127" s="35"/>
      <c r="B127" s="36"/>
      <c r="C127" s="37"/>
      <c r="D127" s="37"/>
      <c r="E127" s="327" t="s">
        <v>180</v>
      </c>
      <c r="F127" s="329"/>
      <c r="G127" s="329"/>
      <c r="H127" s="329"/>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181</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300" t="str">
        <f>E11</f>
        <v>D.1.1 - Architektonicko-stavební řešení</v>
      </c>
      <c r="F129" s="329"/>
      <c r="G129" s="329"/>
      <c r="H129" s="329"/>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Praha</v>
      </c>
      <c r="G131" s="37"/>
      <c r="H131" s="37"/>
      <c r="I131" s="30" t="s">
        <v>22</v>
      </c>
      <c r="J131" s="67" t="str">
        <f>IF(J14="","",J14)</f>
        <v>19. 5. 2020</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25.7" customHeight="1">
      <c r="A133" s="35"/>
      <c r="B133" s="36"/>
      <c r="C133" s="30" t="s">
        <v>24</v>
      </c>
      <c r="D133" s="37"/>
      <c r="E133" s="37"/>
      <c r="F133" s="28" t="str">
        <f>E17</f>
        <v>Městská část Praha 4, Anatala Staška 2059/80b</v>
      </c>
      <c r="G133" s="37"/>
      <c r="H133" s="37"/>
      <c r="I133" s="30" t="s">
        <v>31</v>
      </c>
      <c r="J133" s="33" t="str">
        <f>E23</f>
        <v>SUNCAD, s.r.o., Špotzova 6, Praha 6</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29</v>
      </c>
      <c r="D134" s="37"/>
      <c r="E134" s="37"/>
      <c r="F134" s="28" t="str">
        <f>IF(E20="","",E20)</f>
        <v>Vyplň údaj</v>
      </c>
      <c r="G134" s="37"/>
      <c r="H134" s="37"/>
      <c r="I134" s="30" t="s">
        <v>36</v>
      </c>
      <c r="J134" s="33" t="str">
        <f>E26</f>
        <v xml:space="preserve"> </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65"/>
      <c r="B136" s="166"/>
      <c r="C136" s="167" t="s">
        <v>206</v>
      </c>
      <c r="D136" s="168" t="s">
        <v>65</v>
      </c>
      <c r="E136" s="168" t="s">
        <v>61</v>
      </c>
      <c r="F136" s="168" t="s">
        <v>62</v>
      </c>
      <c r="G136" s="168" t="s">
        <v>207</v>
      </c>
      <c r="H136" s="168" t="s">
        <v>208</v>
      </c>
      <c r="I136" s="168" t="s">
        <v>209</v>
      </c>
      <c r="J136" s="168" t="s">
        <v>185</v>
      </c>
      <c r="K136" s="169" t="s">
        <v>210</v>
      </c>
      <c r="L136" s="170"/>
      <c r="M136" s="76" t="s">
        <v>1</v>
      </c>
      <c r="N136" s="77" t="s">
        <v>44</v>
      </c>
      <c r="O136" s="77" t="s">
        <v>211</v>
      </c>
      <c r="P136" s="77" t="s">
        <v>212</v>
      </c>
      <c r="Q136" s="77" t="s">
        <v>213</v>
      </c>
      <c r="R136" s="77" t="s">
        <v>214</v>
      </c>
      <c r="S136" s="77" t="s">
        <v>215</v>
      </c>
      <c r="T136" s="78" t="s">
        <v>216</v>
      </c>
      <c r="U136" s="165"/>
      <c r="V136" s="165"/>
      <c r="W136" s="165"/>
      <c r="X136" s="165"/>
      <c r="Y136" s="165"/>
      <c r="Z136" s="165"/>
      <c r="AA136" s="165"/>
      <c r="AB136" s="165"/>
      <c r="AC136" s="165"/>
      <c r="AD136" s="165"/>
      <c r="AE136" s="165"/>
    </row>
    <row r="137" spans="1:65" s="2" customFormat="1" ht="22.9" customHeight="1">
      <c r="A137" s="35"/>
      <c r="B137" s="36"/>
      <c r="C137" s="83" t="s">
        <v>217</v>
      </c>
      <c r="D137" s="37"/>
      <c r="E137" s="37"/>
      <c r="F137" s="37"/>
      <c r="G137" s="37"/>
      <c r="H137" s="37"/>
      <c r="I137" s="37"/>
      <c r="J137" s="171">
        <f>BK137</f>
        <v>0</v>
      </c>
      <c r="K137" s="37"/>
      <c r="L137" s="40"/>
      <c r="M137" s="79"/>
      <c r="N137" s="172"/>
      <c r="O137" s="80"/>
      <c r="P137" s="173">
        <f>P138+P208</f>
        <v>0</v>
      </c>
      <c r="Q137" s="80"/>
      <c r="R137" s="173">
        <f>R138+R208</f>
        <v>25.885901011200001</v>
      </c>
      <c r="S137" s="80"/>
      <c r="T137" s="174">
        <f>T138+T208</f>
        <v>8.9877452600000005</v>
      </c>
      <c r="U137" s="35"/>
      <c r="V137" s="35"/>
      <c r="W137" s="35"/>
      <c r="X137" s="35"/>
      <c r="Y137" s="35"/>
      <c r="Z137" s="35"/>
      <c r="AA137" s="35"/>
      <c r="AB137" s="35"/>
      <c r="AC137" s="35"/>
      <c r="AD137" s="35"/>
      <c r="AE137" s="35"/>
      <c r="AT137" s="18" t="s">
        <v>79</v>
      </c>
      <c r="AU137" s="18" t="s">
        <v>187</v>
      </c>
      <c r="BK137" s="175">
        <f>BK138+BK208</f>
        <v>0</v>
      </c>
    </row>
    <row r="138" spans="1:65" s="12" customFormat="1" ht="25.9" customHeight="1">
      <c r="B138" s="176"/>
      <c r="C138" s="177"/>
      <c r="D138" s="178" t="s">
        <v>79</v>
      </c>
      <c r="E138" s="179" t="s">
        <v>218</v>
      </c>
      <c r="F138" s="179" t="s">
        <v>219</v>
      </c>
      <c r="G138" s="177"/>
      <c r="H138" s="177"/>
      <c r="I138" s="180"/>
      <c r="J138" s="181">
        <f>BK138</f>
        <v>0</v>
      </c>
      <c r="K138" s="177"/>
      <c r="L138" s="182"/>
      <c r="M138" s="183"/>
      <c r="N138" s="184"/>
      <c r="O138" s="184"/>
      <c r="P138" s="185">
        <f>P139+P171+P199+P205</f>
        <v>0</v>
      </c>
      <c r="Q138" s="184"/>
      <c r="R138" s="185">
        <f>R139+R171+R199+R205</f>
        <v>2.6938298999999999</v>
      </c>
      <c r="S138" s="184"/>
      <c r="T138" s="186">
        <f>T139+T171+T199+T205</f>
        <v>5.1386599999999998</v>
      </c>
      <c r="AR138" s="187" t="s">
        <v>87</v>
      </c>
      <c r="AT138" s="188" t="s">
        <v>79</v>
      </c>
      <c r="AU138" s="188" t="s">
        <v>80</v>
      </c>
      <c r="AY138" s="187" t="s">
        <v>220</v>
      </c>
      <c r="BK138" s="189">
        <f>BK139+BK171+BK199+BK205</f>
        <v>0</v>
      </c>
    </row>
    <row r="139" spans="1:65" s="12" customFormat="1" ht="22.9" customHeight="1">
      <c r="B139" s="176"/>
      <c r="C139" s="177"/>
      <c r="D139" s="178" t="s">
        <v>79</v>
      </c>
      <c r="E139" s="190" t="s">
        <v>221</v>
      </c>
      <c r="F139" s="190" t="s">
        <v>222</v>
      </c>
      <c r="G139" s="177"/>
      <c r="H139" s="177"/>
      <c r="I139" s="180"/>
      <c r="J139" s="191">
        <f>BK139</f>
        <v>0</v>
      </c>
      <c r="K139" s="177"/>
      <c r="L139" s="182"/>
      <c r="M139" s="183"/>
      <c r="N139" s="184"/>
      <c r="O139" s="184"/>
      <c r="P139" s="185">
        <f>SUM(P140:P170)</f>
        <v>0</v>
      </c>
      <c r="Q139" s="184"/>
      <c r="R139" s="185">
        <f>SUM(R140:R170)</f>
        <v>2.6708894000000001</v>
      </c>
      <c r="S139" s="184"/>
      <c r="T139" s="186">
        <f>SUM(T140:T170)</f>
        <v>0</v>
      </c>
      <c r="AR139" s="187" t="s">
        <v>87</v>
      </c>
      <c r="AT139" s="188" t="s">
        <v>79</v>
      </c>
      <c r="AU139" s="188" t="s">
        <v>87</v>
      </c>
      <c r="AY139" s="187" t="s">
        <v>220</v>
      </c>
      <c r="BK139" s="189">
        <f>SUM(BK140:BK170)</f>
        <v>0</v>
      </c>
    </row>
    <row r="140" spans="1:65" s="2" customFormat="1" ht="14.45" customHeight="1">
      <c r="A140" s="35"/>
      <c r="B140" s="36"/>
      <c r="C140" s="192" t="s">
        <v>87</v>
      </c>
      <c r="D140" s="192" t="s">
        <v>223</v>
      </c>
      <c r="E140" s="193" t="s">
        <v>224</v>
      </c>
      <c r="F140" s="194" t="s">
        <v>225</v>
      </c>
      <c r="G140" s="195" t="s">
        <v>226</v>
      </c>
      <c r="H140" s="196">
        <v>5.97</v>
      </c>
      <c r="I140" s="197"/>
      <c r="J140" s="198">
        <f>ROUND(I140*H140,2)</f>
        <v>0</v>
      </c>
      <c r="K140" s="194" t="s">
        <v>227</v>
      </c>
      <c r="L140" s="40"/>
      <c r="M140" s="199" t="s">
        <v>1</v>
      </c>
      <c r="N140" s="200" t="s">
        <v>46</v>
      </c>
      <c r="O140" s="72"/>
      <c r="P140" s="201">
        <f>O140*H140</f>
        <v>0</v>
      </c>
      <c r="Q140" s="201">
        <v>1.575E-2</v>
      </c>
      <c r="R140" s="201">
        <f>Q140*H140</f>
        <v>9.40275E-2</v>
      </c>
      <c r="S140" s="201">
        <v>0</v>
      </c>
      <c r="T140" s="202">
        <f>S140*H140</f>
        <v>0</v>
      </c>
      <c r="U140" s="35"/>
      <c r="V140" s="35"/>
      <c r="W140" s="35"/>
      <c r="X140" s="35"/>
      <c r="Y140" s="35"/>
      <c r="Z140" s="35"/>
      <c r="AA140" s="35"/>
      <c r="AB140" s="35"/>
      <c r="AC140" s="35"/>
      <c r="AD140" s="35"/>
      <c r="AE140" s="35"/>
      <c r="AR140" s="203" t="s">
        <v>228</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93</v>
      </c>
      <c r="BK140" s="204">
        <f>ROUND(I140*H140,2)</f>
        <v>0</v>
      </c>
      <c r="BL140" s="18" t="s">
        <v>228</v>
      </c>
      <c r="BM140" s="203" t="s">
        <v>229</v>
      </c>
    </row>
    <row r="141" spans="1:65" s="2" customFormat="1" ht="11.25">
      <c r="A141" s="35"/>
      <c r="B141" s="36"/>
      <c r="C141" s="37"/>
      <c r="D141" s="205" t="s">
        <v>230</v>
      </c>
      <c r="E141" s="37"/>
      <c r="F141" s="206" t="s">
        <v>231</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3" customFormat="1" ht="11.25">
      <c r="B142" s="210"/>
      <c r="C142" s="211"/>
      <c r="D142" s="205" t="s">
        <v>232</v>
      </c>
      <c r="E142" s="212" t="s">
        <v>1</v>
      </c>
      <c r="F142" s="213" t="s">
        <v>233</v>
      </c>
      <c r="G142" s="211"/>
      <c r="H142" s="212" t="s">
        <v>1</v>
      </c>
      <c r="I142" s="214"/>
      <c r="J142" s="211"/>
      <c r="K142" s="211"/>
      <c r="L142" s="215"/>
      <c r="M142" s="216"/>
      <c r="N142" s="217"/>
      <c r="O142" s="217"/>
      <c r="P142" s="217"/>
      <c r="Q142" s="217"/>
      <c r="R142" s="217"/>
      <c r="S142" s="217"/>
      <c r="T142" s="218"/>
      <c r="AT142" s="219" t="s">
        <v>232</v>
      </c>
      <c r="AU142" s="219" t="s">
        <v>93</v>
      </c>
      <c r="AV142" s="13" t="s">
        <v>87</v>
      </c>
      <c r="AW142" s="13" t="s">
        <v>35</v>
      </c>
      <c r="AX142" s="13" t="s">
        <v>80</v>
      </c>
      <c r="AY142" s="219" t="s">
        <v>220</v>
      </c>
    </row>
    <row r="143" spans="1:65" s="14" customFormat="1" ht="11.25">
      <c r="B143" s="220"/>
      <c r="C143" s="221"/>
      <c r="D143" s="205" t="s">
        <v>232</v>
      </c>
      <c r="E143" s="222" t="s">
        <v>1</v>
      </c>
      <c r="F143" s="223" t="s">
        <v>234</v>
      </c>
      <c r="G143" s="221"/>
      <c r="H143" s="224">
        <v>4.9400000000000004</v>
      </c>
      <c r="I143" s="225"/>
      <c r="J143" s="221"/>
      <c r="K143" s="221"/>
      <c r="L143" s="226"/>
      <c r="M143" s="227"/>
      <c r="N143" s="228"/>
      <c r="O143" s="228"/>
      <c r="P143" s="228"/>
      <c r="Q143" s="228"/>
      <c r="R143" s="228"/>
      <c r="S143" s="228"/>
      <c r="T143" s="229"/>
      <c r="AT143" s="230" t="s">
        <v>232</v>
      </c>
      <c r="AU143" s="230" t="s">
        <v>93</v>
      </c>
      <c r="AV143" s="14" t="s">
        <v>93</v>
      </c>
      <c r="AW143" s="14" t="s">
        <v>35</v>
      </c>
      <c r="AX143" s="14" t="s">
        <v>80</v>
      </c>
      <c r="AY143" s="230" t="s">
        <v>220</v>
      </c>
    </row>
    <row r="144" spans="1:65" s="14" customFormat="1" ht="11.25">
      <c r="B144" s="220"/>
      <c r="C144" s="221"/>
      <c r="D144" s="205" t="s">
        <v>232</v>
      </c>
      <c r="E144" s="222" t="s">
        <v>1</v>
      </c>
      <c r="F144" s="223" t="s">
        <v>235</v>
      </c>
      <c r="G144" s="221"/>
      <c r="H144" s="224">
        <v>1.03</v>
      </c>
      <c r="I144" s="225"/>
      <c r="J144" s="221"/>
      <c r="K144" s="221"/>
      <c r="L144" s="226"/>
      <c r="M144" s="227"/>
      <c r="N144" s="228"/>
      <c r="O144" s="228"/>
      <c r="P144" s="228"/>
      <c r="Q144" s="228"/>
      <c r="R144" s="228"/>
      <c r="S144" s="228"/>
      <c r="T144" s="229"/>
      <c r="AT144" s="230" t="s">
        <v>232</v>
      </c>
      <c r="AU144" s="230" t="s">
        <v>93</v>
      </c>
      <c r="AV144" s="14" t="s">
        <v>93</v>
      </c>
      <c r="AW144" s="14" t="s">
        <v>35</v>
      </c>
      <c r="AX144" s="14" t="s">
        <v>80</v>
      </c>
      <c r="AY144" s="230" t="s">
        <v>220</v>
      </c>
    </row>
    <row r="145" spans="1:65" s="15" customFormat="1" ht="11.25">
      <c r="B145" s="231"/>
      <c r="C145" s="232"/>
      <c r="D145" s="205" t="s">
        <v>232</v>
      </c>
      <c r="E145" s="233" t="s">
        <v>1</v>
      </c>
      <c r="F145" s="234" t="s">
        <v>236</v>
      </c>
      <c r="G145" s="232"/>
      <c r="H145" s="235">
        <v>5.9700000000000006</v>
      </c>
      <c r="I145" s="236"/>
      <c r="J145" s="232"/>
      <c r="K145" s="232"/>
      <c r="L145" s="237"/>
      <c r="M145" s="238"/>
      <c r="N145" s="239"/>
      <c r="O145" s="239"/>
      <c r="P145" s="239"/>
      <c r="Q145" s="239"/>
      <c r="R145" s="239"/>
      <c r="S145" s="239"/>
      <c r="T145" s="240"/>
      <c r="AT145" s="241" t="s">
        <v>232</v>
      </c>
      <c r="AU145" s="241" t="s">
        <v>93</v>
      </c>
      <c r="AV145" s="15" t="s">
        <v>228</v>
      </c>
      <c r="AW145" s="15" t="s">
        <v>35</v>
      </c>
      <c r="AX145" s="15" t="s">
        <v>87</v>
      </c>
      <c r="AY145" s="241" t="s">
        <v>220</v>
      </c>
    </row>
    <row r="146" spans="1:65" s="2" customFormat="1" ht="14.45" customHeight="1">
      <c r="A146" s="35"/>
      <c r="B146" s="36"/>
      <c r="C146" s="192" t="s">
        <v>93</v>
      </c>
      <c r="D146" s="192" t="s">
        <v>223</v>
      </c>
      <c r="E146" s="193" t="s">
        <v>237</v>
      </c>
      <c r="F146" s="194" t="s">
        <v>238</v>
      </c>
      <c r="G146" s="195" t="s">
        <v>226</v>
      </c>
      <c r="H146" s="196">
        <v>127.02</v>
      </c>
      <c r="I146" s="197"/>
      <c r="J146" s="198">
        <f>ROUND(I146*H146,2)</f>
        <v>0</v>
      </c>
      <c r="K146" s="194" t="s">
        <v>227</v>
      </c>
      <c r="L146" s="40"/>
      <c r="M146" s="199" t="s">
        <v>1</v>
      </c>
      <c r="N146" s="200" t="s">
        <v>46</v>
      </c>
      <c r="O146" s="72"/>
      <c r="P146" s="201">
        <f>O146*H146</f>
        <v>0</v>
      </c>
      <c r="Q146" s="201">
        <v>1.8380000000000001E-2</v>
      </c>
      <c r="R146" s="201">
        <f>Q146*H146</f>
        <v>2.3346276000000001</v>
      </c>
      <c r="S146" s="201">
        <v>0</v>
      </c>
      <c r="T146" s="202">
        <f>S146*H146</f>
        <v>0</v>
      </c>
      <c r="U146" s="35"/>
      <c r="V146" s="35"/>
      <c r="W146" s="35"/>
      <c r="X146" s="35"/>
      <c r="Y146" s="35"/>
      <c r="Z146" s="35"/>
      <c r="AA146" s="35"/>
      <c r="AB146" s="35"/>
      <c r="AC146" s="35"/>
      <c r="AD146" s="35"/>
      <c r="AE146" s="35"/>
      <c r="AR146" s="203" t="s">
        <v>228</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93</v>
      </c>
      <c r="BK146" s="204">
        <f>ROUND(I146*H146,2)</f>
        <v>0</v>
      </c>
      <c r="BL146" s="18" t="s">
        <v>228</v>
      </c>
      <c r="BM146" s="203" t="s">
        <v>239</v>
      </c>
    </row>
    <row r="147" spans="1:65" s="2" customFormat="1" ht="19.5">
      <c r="A147" s="35"/>
      <c r="B147" s="36"/>
      <c r="C147" s="37"/>
      <c r="D147" s="205" t="s">
        <v>230</v>
      </c>
      <c r="E147" s="37"/>
      <c r="F147" s="206" t="s">
        <v>240</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93</v>
      </c>
    </row>
    <row r="148" spans="1:65" s="2" customFormat="1" ht="19.5">
      <c r="A148" s="35"/>
      <c r="B148" s="36"/>
      <c r="C148" s="37"/>
      <c r="D148" s="205" t="s">
        <v>241</v>
      </c>
      <c r="E148" s="37"/>
      <c r="F148" s="242" t="s">
        <v>242</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241</v>
      </c>
      <c r="AU148" s="18" t="s">
        <v>93</v>
      </c>
    </row>
    <row r="149" spans="1:65" s="13" customFormat="1" ht="11.25">
      <c r="B149" s="210"/>
      <c r="C149" s="211"/>
      <c r="D149" s="205" t="s">
        <v>232</v>
      </c>
      <c r="E149" s="212" t="s">
        <v>1</v>
      </c>
      <c r="F149" s="213" t="s">
        <v>243</v>
      </c>
      <c r="G149" s="211"/>
      <c r="H149" s="212" t="s">
        <v>1</v>
      </c>
      <c r="I149" s="214"/>
      <c r="J149" s="211"/>
      <c r="K149" s="211"/>
      <c r="L149" s="215"/>
      <c r="M149" s="216"/>
      <c r="N149" s="217"/>
      <c r="O149" s="217"/>
      <c r="P149" s="217"/>
      <c r="Q149" s="217"/>
      <c r="R149" s="217"/>
      <c r="S149" s="217"/>
      <c r="T149" s="218"/>
      <c r="AT149" s="219" t="s">
        <v>232</v>
      </c>
      <c r="AU149" s="219" t="s">
        <v>93</v>
      </c>
      <c r="AV149" s="13" t="s">
        <v>87</v>
      </c>
      <c r="AW149" s="13" t="s">
        <v>35</v>
      </c>
      <c r="AX149" s="13" t="s">
        <v>80</v>
      </c>
      <c r="AY149" s="219" t="s">
        <v>220</v>
      </c>
    </row>
    <row r="150" spans="1:65" s="14" customFormat="1" ht="11.25">
      <c r="B150" s="220"/>
      <c r="C150" s="221"/>
      <c r="D150" s="205" t="s">
        <v>232</v>
      </c>
      <c r="E150" s="222" t="s">
        <v>1</v>
      </c>
      <c r="F150" s="223" t="s">
        <v>244</v>
      </c>
      <c r="G150" s="221"/>
      <c r="H150" s="224">
        <v>84.18</v>
      </c>
      <c r="I150" s="225"/>
      <c r="J150" s="221"/>
      <c r="K150" s="221"/>
      <c r="L150" s="226"/>
      <c r="M150" s="227"/>
      <c r="N150" s="228"/>
      <c r="O150" s="228"/>
      <c r="P150" s="228"/>
      <c r="Q150" s="228"/>
      <c r="R150" s="228"/>
      <c r="S150" s="228"/>
      <c r="T150" s="229"/>
      <c r="AT150" s="230" t="s">
        <v>232</v>
      </c>
      <c r="AU150" s="230" t="s">
        <v>93</v>
      </c>
      <c r="AV150" s="14" t="s">
        <v>93</v>
      </c>
      <c r="AW150" s="14" t="s">
        <v>35</v>
      </c>
      <c r="AX150" s="14" t="s">
        <v>80</v>
      </c>
      <c r="AY150" s="230" t="s">
        <v>220</v>
      </c>
    </row>
    <row r="151" spans="1:65" s="14" customFormat="1" ht="11.25">
      <c r="B151" s="220"/>
      <c r="C151" s="221"/>
      <c r="D151" s="205" t="s">
        <v>232</v>
      </c>
      <c r="E151" s="222" t="s">
        <v>1</v>
      </c>
      <c r="F151" s="223" t="s">
        <v>245</v>
      </c>
      <c r="G151" s="221"/>
      <c r="H151" s="224">
        <v>42.84</v>
      </c>
      <c r="I151" s="225"/>
      <c r="J151" s="221"/>
      <c r="K151" s="221"/>
      <c r="L151" s="226"/>
      <c r="M151" s="227"/>
      <c r="N151" s="228"/>
      <c r="O151" s="228"/>
      <c r="P151" s="228"/>
      <c r="Q151" s="228"/>
      <c r="R151" s="228"/>
      <c r="S151" s="228"/>
      <c r="T151" s="229"/>
      <c r="AT151" s="230" t="s">
        <v>232</v>
      </c>
      <c r="AU151" s="230" t="s">
        <v>93</v>
      </c>
      <c r="AV151" s="14" t="s">
        <v>93</v>
      </c>
      <c r="AW151" s="14" t="s">
        <v>35</v>
      </c>
      <c r="AX151" s="14" t="s">
        <v>80</v>
      </c>
      <c r="AY151" s="230" t="s">
        <v>220</v>
      </c>
    </row>
    <row r="152" spans="1:65" s="15" customFormat="1" ht="11.25">
      <c r="B152" s="231"/>
      <c r="C152" s="232"/>
      <c r="D152" s="205" t="s">
        <v>232</v>
      </c>
      <c r="E152" s="233" t="s">
        <v>1</v>
      </c>
      <c r="F152" s="234" t="s">
        <v>236</v>
      </c>
      <c r="G152" s="232"/>
      <c r="H152" s="235">
        <v>127.02000000000001</v>
      </c>
      <c r="I152" s="236"/>
      <c r="J152" s="232"/>
      <c r="K152" s="232"/>
      <c r="L152" s="237"/>
      <c r="M152" s="238"/>
      <c r="N152" s="239"/>
      <c r="O152" s="239"/>
      <c r="P152" s="239"/>
      <c r="Q152" s="239"/>
      <c r="R152" s="239"/>
      <c r="S152" s="239"/>
      <c r="T152" s="240"/>
      <c r="AT152" s="241" t="s">
        <v>232</v>
      </c>
      <c r="AU152" s="241" t="s">
        <v>93</v>
      </c>
      <c r="AV152" s="15" t="s">
        <v>228</v>
      </c>
      <c r="AW152" s="15" t="s">
        <v>35</v>
      </c>
      <c r="AX152" s="15" t="s">
        <v>87</v>
      </c>
      <c r="AY152" s="241" t="s">
        <v>220</v>
      </c>
    </row>
    <row r="153" spans="1:65" s="2" customFormat="1" ht="14.45" customHeight="1">
      <c r="A153" s="35"/>
      <c r="B153" s="36"/>
      <c r="C153" s="192" t="s">
        <v>106</v>
      </c>
      <c r="D153" s="192" t="s">
        <v>223</v>
      </c>
      <c r="E153" s="193" t="s">
        <v>246</v>
      </c>
      <c r="F153" s="194" t="s">
        <v>247</v>
      </c>
      <c r="G153" s="195" t="s">
        <v>226</v>
      </c>
      <c r="H153" s="196">
        <v>4.3099999999999996</v>
      </c>
      <c r="I153" s="197"/>
      <c r="J153" s="198">
        <f>ROUND(I153*H153,2)</f>
        <v>0</v>
      </c>
      <c r="K153" s="194" t="s">
        <v>227</v>
      </c>
      <c r="L153" s="40"/>
      <c r="M153" s="199" t="s">
        <v>1</v>
      </c>
      <c r="N153" s="200" t="s">
        <v>46</v>
      </c>
      <c r="O153" s="72"/>
      <c r="P153" s="201">
        <f>O153*H153</f>
        <v>0</v>
      </c>
      <c r="Q153" s="201">
        <v>3.3579999999999999E-2</v>
      </c>
      <c r="R153" s="201">
        <f>Q153*H153</f>
        <v>0.14472979999999999</v>
      </c>
      <c r="S153" s="201">
        <v>0</v>
      </c>
      <c r="T153" s="202">
        <f>S153*H153</f>
        <v>0</v>
      </c>
      <c r="U153" s="35"/>
      <c r="V153" s="35"/>
      <c r="W153" s="35"/>
      <c r="X153" s="35"/>
      <c r="Y153" s="35"/>
      <c r="Z153" s="35"/>
      <c r="AA153" s="35"/>
      <c r="AB153" s="35"/>
      <c r="AC153" s="35"/>
      <c r="AD153" s="35"/>
      <c r="AE153" s="35"/>
      <c r="AR153" s="203" t="s">
        <v>228</v>
      </c>
      <c r="AT153" s="203" t="s">
        <v>223</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228</v>
      </c>
      <c r="BM153" s="203" t="s">
        <v>248</v>
      </c>
    </row>
    <row r="154" spans="1:65" s="2" customFormat="1" ht="11.25">
      <c r="A154" s="35"/>
      <c r="B154" s="36"/>
      <c r="C154" s="37"/>
      <c r="D154" s="205" t="s">
        <v>230</v>
      </c>
      <c r="E154" s="37"/>
      <c r="F154" s="206" t="s">
        <v>249</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2" customFormat="1" ht="19.5">
      <c r="A155" s="35"/>
      <c r="B155" s="36"/>
      <c r="C155" s="37"/>
      <c r="D155" s="205" t="s">
        <v>241</v>
      </c>
      <c r="E155" s="37"/>
      <c r="F155" s="242" t="s">
        <v>242</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241</v>
      </c>
      <c r="AU155" s="18" t="s">
        <v>93</v>
      </c>
    </row>
    <row r="156" spans="1:65" s="13" customFormat="1" ht="11.25">
      <c r="B156" s="210"/>
      <c r="C156" s="211"/>
      <c r="D156" s="205" t="s">
        <v>232</v>
      </c>
      <c r="E156" s="212" t="s">
        <v>1</v>
      </c>
      <c r="F156" s="213" t="s">
        <v>243</v>
      </c>
      <c r="G156" s="211"/>
      <c r="H156" s="212" t="s">
        <v>1</v>
      </c>
      <c r="I156" s="214"/>
      <c r="J156" s="211"/>
      <c r="K156" s="211"/>
      <c r="L156" s="215"/>
      <c r="M156" s="216"/>
      <c r="N156" s="217"/>
      <c r="O156" s="217"/>
      <c r="P156" s="217"/>
      <c r="Q156" s="217"/>
      <c r="R156" s="217"/>
      <c r="S156" s="217"/>
      <c r="T156" s="218"/>
      <c r="AT156" s="219" t="s">
        <v>232</v>
      </c>
      <c r="AU156" s="219" t="s">
        <v>93</v>
      </c>
      <c r="AV156" s="13" t="s">
        <v>87</v>
      </c>
      <c r="AW156" s="13" t="s">
        <v>35</v>
      </c>
      <c r="AX156" s="13" t="s">
        <v>80</v>
      </c>
      <c r="AY156" s="219" t="s">
        <v>220</v>
      </c>
    </row>
    <row r="157" spans="1:65" s="14" customFormat="1" ht="11.25">
      <c r="B157" s="220"/>
      <c r="C157" s="221"/>
      <c r="D157" s="205" t="s">
        <v>232</v>
      </c>
      <c r="E157" s="222" t="s">
        <v>1</v>
      </c>
      <c r="F157" s="223" t="s">
        <v>250</v>
      </c>
      <c r="G157" s="221"/>
      <c r="H157" s="224">
        <v>4.3099999999999996</v>
      </c>
      <c r="I157" s="225"/>
      <c r="J157" s="221"/>
      <c r="K157" s="221"/>
      <c r="L157" s="226"/>
      <c r="M157" s="227"/>
      <c r="N157" s="228"/>
      <c r="O157" s="228"/>
      <c r="P157" s="228"/>
      <c r="Q157" s="228"/>
      <c r="R157" s="228"/>
      <c r="S157" s="228"/>
      <c r="T157" s="229"/>
      <c r="AT157" s="230" t="s">
        <v>232</v>
      </c>
      <c r="AU157" s="230" t="s">
        <v>93</v>
      </c>
      <c r="AV157" s="14" t="s">
        <v>93</v>
      </c>
      <c r="AW157" s="14" t="s">
        <v>35</v>
      </c>
      <c r="AX157" s="14" t="s">
        <v>87</v>
      </c>
      <c r="AY157" s="230" t="s">
        <v>220</v>
      </c>
    </row>
    <row r="158" spans="1:65" s="2" customFormat="1" ht="14.45" customHeight="1">
      <c r="A158" s="35"/>
      <c r="B158" s="36"/>
      <c r="C158" s="192" t="s">
        <v>228</v>
      </c>
      <c r="D158" s="192" t="s">
        <v>223</v>
      </c>
      <c r="E158" s="193" t="s">
        <v>251</v>
      </c>
      <c r="F158" s="194" t="s">
        <v>252</v>
      </c>
      <c r="G158" s="195" t="s">
        <v>226</v>
      </c>
      <c r="H158" s="196">
        <v>130.65</v>
      </c>
      <c r="I158" s="197"/>
      <c r="J158" s="198">
        <f>ROUND(I158*H158,2)</f>
        <v>0</v>
      </c>
      <c r="K158" s="194" t="s">
        <v>227</v>
      </c>
      <c r="L158" s="40"/>
      <c r="M158" s="199" t="s">
        <v>1</v>
      </c>
      <c r="N158" s="200" t="s">
        <v>46</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228</v>
      </c>
      <c r="AT158" s="203" t="s">
        <v>223</v>
      </c>
      <c r="AU158" s="203" t="s">
        <v>93</v>
      </c>
      <c r="AY158" s="18" t="s">
        <v>220</v>
      </c>
      <c r="BE158" s="204">
        <f>IF(N158="základní",J158,0)</f>
        <v>0</v>
      </c>
      <c r="BF158" s="204">
        <f>IF(N158="snížená",J158,0)</f>
        <v>0</v>
      </c>
      <c r="BG158" s="204">
        <f>IF(N158="zákl. přenesená",J158,0)</f>
        <v>0</v>
      </c>
      <c r="BH158" s="204">
        <f>IF(N158="sníž. přenesená",J158,0)</f>
        <v>0</v>
      </c>
      <c r="BI158" s="204">
        <f>IF(N158="nulová",J158,0)</f>
        <v>0</v>
      </c>
      <c r="BJ158" s="18" t="s">
        <v>93</v>
      </c>
      <c r="BK158" s="204">
        <f>ROUND(I158*H158,2)</f>
        <v>0</v>
      </c>
      <c r="BL158" s="18" t="s">
        <v>228</v>
      </c>
      <c r="BM158" s="203" t="s">
        <v>253</v>
      </c>
    </row>
    <row r="159" spans="1:65" s="2" customFormat="1" ht="11.25">
      <c r="A159" s="35"/>
      <c r="B159" s="36"/>
      <c r="C159" s="37"/>
      <c r="D159" s="205" t="s">
        <v>230</v>
      </c>
      <c r="E159" s="37"/>
      <c r="F159" s="206" t="s">
        <v>254</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230</v>
      </c>
      <c r="AU159" s="18" t="s">
        <v>93</v>
      </c>
    </row>
    <row r="160" spans="1:65" s="14" customFormat="1" ht="11.25">
      <c r="B160" s="220"/>
      <c r="C160" s="221"/>
      <c r="D160" s="205" t="s">
        <v>232</v>
      </c>
      <c r="E160" s="222" t="s">
        <v>1</v>
      </c>
      <c r="F160" s="223" t="s">
        <v>255</v>
      </c>
      <c r="G160" s="221"/>
      <c r="H160" s="224">
        <v>130.65</v>
      </c>
      <c r="I160" s="225"/>
      <c r="J160" s="221"/>
      <c r="K160" s="221"/>
      <c r="L160" s="226"/>
      <c r="M160" s="227"/>
      <c r="N160" s="228"/>
      <c r="O160" s="228"/>
      <c r="P160" s="228"/>
      <c r="Q160" s="228"/>
      <c r="R160" s="228"/>
      <c r="S160" s="228"/>
      <c r="T160" s="229"/>
      <c r="AT160" s="230" t="s">
        <v>232</v>
      </c>
      <c r="AU160" s="230" t="s">
        <v>93</v>
      </c>
      <c r="AV160" s="14" t="s">
        <v>93</v>
      </c>
      <c r="AW160" s="14" t="s">
        <v>35</v>
      </c>
      <c r="AX160" s="14" t="s">
        <v>80</v>
      </c>
      <c r="AY160" s="230" t="s">
        <v>220</v>
      </c>
    </row>
    <row r="161" spans="1:65" s="2" customFormat="1" ht="14.45" customHeight="1">
      <c r="A161" s="35"/>
      <c r="B161" s="36"/>
      <c r="C161" s="192" t="s">
        <v>256</v>
      </c>
      <c r="D161" s="192" t="s">
        <v>223</v>
      </c>
      <c r="E161" s="193" t="s">
        <v>257</v>
      </c>
      <c r="F161" s="194" t="s">
        <v>258</v>
      </c>
      <c r="G161" s="195" t="s">
        <v>259</v>
      </c>
      <c r="H161" s="196">
        <v>2</v>
      </c>
      <c r="I161" s="197"/>
      <c r="J161" s="198">
        <f>ROUND(I161*H161,2)</f>
        <v>0</v>
      </c>
      <c r="K161" s="194" t="s">
        <v>227</v>
      </c>
      <c r="L161" s="40"/>
      <c r="M161" s="199" t="s">
        <v>1</v>
      </c>
      <c r="N161" s="200" t="s">
        <v>46</v>
      </c>
      <c r="O161" s="72"/>
      <c r="P161" s="201">
        <f>O161*H161</f>
        <v>0</v>
      </c>
      <c r="Q161" s="201">
        <v>2.622E-2</v>
      </c>
      <c r="R161" s="201">
        <f>Q161*H161</f>
        <v>5.2440000000000001E-2</v>
      </c>
      <c r="S161" s="201">
        <v>0</v>
      </c>
      <c r="T161" s="202">
        <f>S161*H161</f>
        <v>0</v>
      </c>
      <c r="U161" s="35"/>
      <c r="V161" s="35"/>
      <c r="W161" s="35"/>
      <c r="X161" s="35"/>
      <c r="Y161" s="35"/>
      <c r="Z161" s="35"/>
      <c r="AA161" s="35"/>
      <c r="AB161" s="35"/>
      <c r="AC161" s="35"/>
      <c r="AD161" s="35"/>
      <c r="AE161" s="35"/>
      <c r="AR161" s="203" t="s">
        <v>228</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228</v>
      </c>
      <c r="BM161" s="203" t="s">
        <v>260</v>
      </c>
    </row>
    <row r="162" spans="1:65" s="2" customFormat="1" ht="19.5">
      <c r="A162" s="35"/>
      <c r="B162" s="36"/>
      <c r="C162" s="37"/>
      <c r="D162" s="205" t="s">
        <v>230</v>
      </c>
      <c r="E162" s="37"/>
      <c r="F162" s="206" t="s">
        <v>261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221</v>
      </c>
      <c r="D163" s="192" t="s">
        <v>223</v>
      </c>
      <c r="E163" s="193" t="s">
        <v>262</v>
      </c>
      <c r="F163" s="194" t="s">
        <v>263</v>
      </c>
      <c r="G163" s="195" t="s">
        <v>226</v>
      </c>
      <c r="H163" s="196">
        <v>5</v>
      </c>
      <c r="I163" s="197"/>
      <c r="J163" s="198">
        <f>ROUND(I163*H163,2)</f>
        <v>0</v>
      </c>
      <c r="K163" s="194" t="s">
        <v>227</v>
      </c>
      <c r="L163" s="40"/>
      <c r="M163" s="199" t="s">
        <v>1</v>
      </c>
      <c r="N163" s="200" t="s">
        <v>46</v>
      </c>
      <c r="O163" s="72"/>
      <c r="P163" s="201">
        <f>O163*H163</f>
        <v>0</v>
      </c>
      <c r="Q163" s="201">
        <v>3.8999999999999999E-4</v>
      </c>
      <c r="R163" s="201">
        <f>Q163*H163</f>
        <v>1.9499999999999999E-3</v>
      </c>
      <c r="S163" s="201">
        <v>0</v>
      </c>
      <c r="T163" s="202">
        <f>S163*H163</f>
        <v>0</v>
      </c>
      <c r="U163" s="35"/>
      <c r="V163" s="35"/>
      <c r="W163" s="35"/>
      <c r="X163" s="35"/>
      <c r="Y163" s="35"/>
      <c r="Z163" s="35"/>
      <c r="AA163" s="35"/>
      <c r="AB163" s="35"/>
      <c r="AC163" s="35"/>
      <c r="AD163" s="35"/>
      <c r="AE163" s="35"/>
      <c r="AR163" s="203" t="s">
        <v>228</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228</v>
      </c>
      <c r="BM163" s="203" t="s">
        <v>264</v>
      </c>
    </row>
    <row r="164" spans="1:65" s="2" customFormat="1" ht="19.5">
      <c r="A164" s="35"/>
      <c r="B164" s="36"/>
      <c r="C164" s="37"/>
      <c r="D164" s="205" t="s">
        <v>230</v>
      </c>
      <c r="E164" s="37"/>
      <c r="F164" s="206" t="s">
        <v>265</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2" customFormat="1" ht="14.45" customHeight="1">
      <c r="A165" s="35"/>
      <c r="B165" s="36"/>
      <c r="C165" s="192" t="s">
        <v>266</v>
      </c>
      <c r="D165" s="192" t="s">
        <v>223</v>
      </c>
      <c r="E165" s="193" t="s">
        <v>267</v>
      </c>
      <c r="F165" s="194" t="s">
        <v>268</v>
      </c>
      <c r="G165" s="195" t="s">
        <v>226</v>
      </c>
      <c r="H165" s="196">
        <v>130.65</v>
      </c>
      <c r="I165" s="197"/>
      <c r="J165" s="198">
        <f>ROUND(I165*H165,2)</f>
        <v>0</v>
      </c>
      <c r="K165" s="194" t="s">
        <v>227</v>
      </c>
      <c r="L165" s="40"/>
      <c r="M165" s="199" t="s">
        <v>1</v>
      </c>
      <c r="N165" s="200" t="s">
        <v>46</v>
      </c>
      <c r="O165" s="72"/>
      <c r="P165" s="201">
        <f>O165*H165</f>
        <v>0</v>
      </c>
      <c r="Q165" s="201">
        <v>3.3E-4</v>
      </c>
      <c r="R165" s="201">
        <f>Q165*H165</f>
        <v>4.31145E-2</v>
      </c>
      <c r="S165" s="201">
        <v>0</v>
      </c>
      <c r="T165" s="202">
        <f>S165*H165</f>
        <v>0</v>
      </c>
      <c r="U165" s="35"/>
      <c r="V165" s="35"/>
      <c r="W165" s="35"/>
      <c r="X165" s="35"/>
      <c r="Y165" s="35"/>
      <c r="Z165" s="35"/>
      <c r="AA165" s="35"/>
      <c r="AB165" s="35"/>
      <c r="AC165" s="35"/>
      <c r="AD165" s="35"/>
      <c r="AE165" s="35"/>
      <c r="AR165" s="203" t="s">
        <v>228</v>
      </c>
      <c r="AT165" s="203" t="s">
        <v>223</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228</v>
      </c>
      <c r="BM165" s="203" t="s">
        <v>269</v>
      </c>
    </row>
    <row r="166" spans="1:65" s="2" customFormat="1" ht="11.25">
      <c r="A166" s="35"/>
      <c r="B166" s="36"/>
      <c r="C166" s="37"/>
      <c r="D166" s="205" t="s">
        <v>230</v>
      </c>
      <c r="E166" s="37"/>
      <c r="F166" s="206" t="s">
        <v>270</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13" customFormat="1" ht="11.25">
      <c r="B167" s="210"/>
      <c r="C167" s="211"/>
      <c r="D167" s="205" t="s">
        <v>232</v>
      </c>
      <c r="E167" s="212" t="s">
        <v>1</v>
      </c>
      <c r="F167" s="213" t="s">
        <v>271</v>
      </c>
      <c r="G167" s="211"/>
      <c r="H167" s="212" t="s">
        <v>1</v>
      </c>
      <c r="I167" s="214"/>
      <c r="J167" s="211"/>
      <c r="K167" s="211"/>
      <c r="L167" s="215"/>
      <c r="M167" s="216"/>
      <c r="N167" s="217"/>
      <c r="O167" s="217"/>
      <c r="P167" s="217"/>
      <c r="Q167" s="217"/>
      <c r="R167" s="217"/>
      <c r="S167" s="217"/>
      <c r="T167" s="218"/>
      <c r="AT167" s="219" t="s">
        <v>232</v>
      </c>
      <c r="AU167" s="219" t="s">
        <v>93</v>
      </c>
      <c r="AV167" s="13" t="s">
        <v>87</v>
      </c>
      <c r="AW167" s="13" t="s">
        <v>35</v>
      </c>
      <c r="AX167" s="13" t="s">
        <v>80</v>
      </c>
      <c r="AY167" s="219" t="s">
        <v>220</v>
      </c>
    </row>
    <row r="168" spans="1:65" s="14" customFormat="1" ht="11.25">
      <c r="B168" s="220"/>
      <c r="C168" s="221"/>
      <c r="D168" s="205" t="s">
        <v>232</v>
      </c>
      <c r="E168" s="222" t="s">
        <v>1</v>
      </c>
      <c r="F168" s="223" t="s">
        <v>272</v>
      </c>
      <c r="G168" s="221"/>
      <c r="H168" s="224">
        <v>64.540000000000006</v>
      </c>
      <c r="I168" s="225"/>
      <c r="J168" s="221"/>
      <c r="K168" s="221"/>
      <c r="L168" s="226"/>
      <c r="M168" s="227"/>
      <c r="N168" s="228"/>
      <c r="O168" s="228"/>
      <c r="P168" s="228"/>
      <c r="Q168" s="228"/>
      <c r="R168" s="228"/>
      <c r="S168" s="228"/>
      <c r="T168" s="229"/>
      <c r="AT168" s="230" t="s">
        <v>232</v>
      </c>
      <c r="AU168" s="230" t="s">
        <v>93</v>
      </c>
      <c r="AV168" s="14" t="s">
        <v>93</v>
      </c>
      <c r="AW168" s="14" t="s">
        <v>35</v>
      </c>
      <c r="AX168" s="14" t="s">
        <v>80</v>
      </c>
      <c r="AY168" s="230" t="s">
        <v>220</v>
      </c>
    </row>
    <row r="169" spans="1:65" s="14" customFormat="1" ht="11.25">
      <c r="B169" s="220"/>
      <c r="C169" s="221"/>
      <c r="D169" s="205" t="s">
        <v>232</v>
      </c>
      <c r="E169" s="222" t="s">
        <v>1</v>
      </c>
      <c r="F169" s="223" t="s">
        <v>273</v>
      </c>
      <c r="G169" s="221"/>
      <c r="H169" s="224">
        <v>66.11</v>
      </c>
      <c r="I169" s="225"/>
      <c r="J169" s="221"/>
      <c r="K169" s="221"/>
      <c r="L169" s="226"/>
      <c r="M169" s="227"/>
      <c r="N169" s="228"/>
      <c r="O169" s="228"/>
      <c r="P169" s="228"/>
      <c r="Q169" s="228"/>
      <c r="R169" s="228"/>
      <c r="S169" s="228"/>
      <c r="T169" s="229"/>
      <c r="AT169" s="230" t="s">
        <v>232</v>
      </c>
      <c r="AU169" s="230" t="s">
        <v>93</v>
      </c>
      <c r="AV169" s="14" t="s">
        <v>93</v>
      </c>
      <c r="AW169" s="14" t="s">
        <v>35</v>
      </c>
      <c r="AX169" s="14" t="s">
        <v>80</v>
      </c>
      <c r="AY169" s="230" t="s">
        <v>220</v>
      </c>
    </row>
    <row r="170" spans="1:65" s="15" customFormat="1" ht="11.25">
      <c r="B170" s="231"/>
      <c r="C170" s="232"/>
      <c r="D170" s="205" t="s">
        <v>232</v>
      </c>
      <c r="E170" s="233" t="s">
        <v>1</v>
      </c>
      <c r="F170" s="234" t="s">
        <v>236</v>
      </c>
      <c r="G170" s="232"/>
      <c r="H170" s="235">
        <v>130.65</v>
      </c>
      <c r="I170" s="236"/>
      <c r="J170" s="232"/>
      <c r="K170" s="232"/>
      <c r="L170" s="237"/>
      <c r="M170" s="238"/>
      <c r="N170" s="239"/>
      <c r="O170" s="239"/>
      <c r="P170" s="239"/>
      <c r="Q170" s="239"/>
      <c r="R170" s="239"/>
      <c r="S170" s="239"/>
      <c r="T170" s="240"/>
      <c r="AT170" s="241" t="s">
        <v>232</v>
      </c>
      <c r="AU170" s="241" t="s">
        <v>93</v>
      </c>
      <c r="AV170" s="15" t="s">
        <v>228</v>
      </c>
      <c r="AW170" s="15" t="s">
        <v>35</v>
      </c>
      <c r="AX170" s="15" t="s">
        <v>87</v>
      </c>
      <c r="AY170" s="241" t="s">
        <v>220</v>
      </c>
    </row>
    <row r="171" spans="1:65" s="12" customFormat="1" ht="22.9" customHeight="1">
      <c r="B171" s="176"/>
      <c r="C171" s="177"/>
      <c r="D171" s="178" t="s">
        <v>79</v>
      </c>
      <c r="E171" s="190" t="s">
        <v>274</v>
      </c>
      <c r="F171" s="190" t="s">
        <v>275</v>
      </c>
      <c r="G171" s="177"/>
      <c r="H171" s="177"/>
      <c r="I171" s="180"/>
      <c r="J171" s="191">
        <f>BK171</f>
        <v>0</v>
      </c>
      <c r="K171" s="177"/>
      <c r="L171" s="182"/>
      <c r="M171" s="183"/>
      <c r="N171" s="184"/>
      <c r="O171" s="184"/>
      <c r="P171" s="185">
        <f>SUM(P172:P198)</f>
        <v>0</v>
      </c>
      <c r="Q171" s="184"/>
      <c r="R171" s="185">
        <f>SUM(R172:R198)</f>
        <v>2.2940499999999999E-2</v>
      </c>
      <c r="S171" s="184"/>
      <c r="T171" s="186">
        <f>SUM(T172:T198)</f>
        <v>5.1386599999999998</v>
      </c>
      <c r="AR171" s="187" t="s">
        <v>87</v>
      </c>
      <c r="AT171" s="188" t="s">
        <v>79</v>
      </c>
      <c r="AU171" s="188" t="s">
        <v>87</v>
      </c>
      <c r="AY171" s="187" t="s">
        <v>220</v>
      </c>
      <c r="BK171" s="189">
        <f>SUM(BK172:BK198)</f>
        <v>0</v>
      </c>
    </row>
    <row r="172" spans="1:65" s="2" customFormat="1" ht="14.45" customHeight="1">
      <c r="A172" s="35"/>
      <c r="B172" s="36"/>
      <c r="C172" s="192" t="s">
        <v>276</v>
      </c>
      <c r="D172" s="192" t="s">
        <v>223</v>
      </c>
      <c r="E172" s="193" t="s">
        <v>277</v>
      </c>
      <c r="F172" s="194" t="s">
        <v>278</v>
      </c>
      <c r="G172" s="195" t="s">
        <v>226</v>
      </c>
      <c r="H172" s="196">
        <v>130.65</v>
      </c>
      <c r="I172" s="197"/>
      <c r="J172" s="198">
        <f>ROUND(I172*H172,2)</f>
        <v>0</v>
      </c>
      <c r="K172" s="194" t="s">
        <v>227</v>
      </c>
      <c r="L172" s="40"/>
      <c r="M172" s="199" t="s">
        <v>1</v>
      </c>
      <c r="N172" s="200" t="s">
        <v>46</v>
      </c>
      <c r="O172" s="72"/>
      <c r="P172" s="201">
        <f>O172*H172</f>
        <v>0</v>
      </c>
      <c r="Q172" s="201">
        <v>1.2999999999999999E-4</v>
      </c>
      <c r="R172" s="201">
        <f>Q172*H172</f>
        <v>1.69845E-2</v>
      </c>
      <c r="S172" s="201">
        <v>0</v>
      </c>
      <c r="T172" s="202">
        <f>S172*H172</f>
        <v>0</v>
      </c>
      <c r="U172" s="35"/>
      <c r="V172" s="35"/>
      <c r="W172" s="35"/>
      <c r="X172" s="35"/>
      <c r="Y172" s="35"/>
      <c r="Z172" s="35"/>
      <c r="AA172" s="35"/>
      <c r="AB172" s="35"/>
      <c r="AC172" s="35"/>
      <c r="AD172" s="35"/>
      <c r="AE172" s="35"/>
      <c r="AR172" s="203" t="s">
        <v>228</v>
      </c>
      <c r="AT172" s="203" t="s">
        <v>223</v>
      </c>
      <c r="AU172" s="203" t="s">
        <v>93</v>
      </c>
      <c r="AY172" s="18" t="s">
        <v>220</v>
      </c>
      <c r="BE172" s="204">
        <f>IF(N172="základní",J172,0)</f>
        <v>0</v>
      </c>
      <c r="BF172" s="204">
        <f>IF(N172="snížená",J172,0)</f>
        <v>0</v>
      </c>
      <c r="BG172" s="204">
        <f>IF(N172="zákl. přenesená",J172,0)</f>
        <v>0</v>
      </c>
      <c r="BH172" s="204">
        <f>IF(N172="sníž. přenesená",J172,0)</f>
        <v>0</v>
      </c>
      <c r="BI172" s="204">
        <f>IF(N172="nulová",J172,0)</f>
        <v>0</v>
      </c>
      <c r="BJ172" s="18" t="s">
        <v>93</v>
      </c>
      <c r="BK172" s="204">
        <f>ROUND(I172*H172,2)</f>
        <v>0</v>
      </c>
      <c r="BL172" s="18" t="s">
        <v>228</v>
      </c>
      <c r="BM172" s="203" t="s">
        <v>279</v>
      </c>
    </row>
    <row r="173" spans="1:65" s="2" customFormat="1" ht="11.25">
      <c r="A173" s="35"/>
      <c r="B173" s="36"/>
      <c r="C173" s="37"/>
      <c r="D173" s="205" t="s">
        <v>230</v>
      </c>
      <c r="E173" s="37"/>
      <c r="F173" s="206" t="s">
        <v>280</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93</v>
      </c>
    </row>
    <row r="174" spans="1:65" s="14" customFormat="1" ht="11.25">
      <c r="B174" s="220"/>
      <c r="C174" s="221"/>
      <c r="D174" s="205" t="s">
        <v>232</v>
      </c>
      <c r="E174" s="222" t="s">
        <v>1</v>
      </c>
      <c r="F174" s="223" t="s">
        <v>255</v>
      </c>
      <c r="G174" s="221"/>
      <c r="H174" s="224">
        <v>130.65</v>
      </c>
      <c r="I174" s="225"/>
      <c r="J174" s="221"/>
      <c r="K174" s="221"/>
      <c r="L174" s="226"/>
      <c r="M174" s="227"/>
      <c r="N174" s="228"/>
      <c r="O174" s="228"/>
      <c r="P174" s="228"/>
      <c r="Q174" s="228"/>
      <c r="R174" s="228"/>
      <c r="S174" s="228"/>
      <c r="T174" s="229"/>
      <c r="AT174" s="230" t="s">
        <v>232</v>
      </c>
      <c r="AU174" s="230" t="s">
        <v>93</v>
      </c>
      <c r="AV174" s="14" t="s">
        <v>93</v>
      </c>
      <c r="AW174" s="14" t="s">
        <v>35</v>
      </c>
      <c r="AX174" s="14" t="s">
        <v>87</v>
      </c>
      <c r="AY174" s="230" t="s">
        <v>220</v>
      </c>
    </row>
    <row r="175" spans="1:65" s="2" customFormat="1" ht="14.45" customHeight="1">
      <c r="A175" s="35"/>
      <c r="B175" s="36"/>
      <c r="C175" s="192" t="s">
        <v>274</v>
      </c>
      <c r="D175" s="192" t="s">
        <v>223</v>
      </c>
      <c r="E175" s="193" t="s">
        <v>281</v>
      </c>
      <c r="F175" s="194" t="s">
        <v>282</v>
      </c>
      <c r="G175" s="195" t="s">
        <v>226</v>
      </c>
      <c r="H175" s="196">
        <v>148.9</v>
      </c>
      <c r="I175" s="197"/>
      <c r="J175" s="198">
        <f>ROUND(I175*H175,2)</f>
        <v>0</v>
      </c>
      <c r="K175" s="194" t="s">
        <v>227</v>
      </c>
      <c r="L175" s="40"/>
      <c r="M175" s="199" t="s">
        <v>1</v>
      </c>
      <c r="N175" s="200" t="s">
        <v>46</v>
      </c>
      <c r="O175" s="72"/>
      <c r="P175" s="201">
        <f>O175*H175</f>
        <v>0</v>
      </c>
      <c r="Q175" s="201">
        <v>4.0000000000000003E-5</v>
      </c>
      <c r="R175" s="201">
        <f>Q175*H175</f>
        <v>5.9560000000000004E-3</v>
      </c>
      <c r="S175" s="201">
        <v>0</v>
      </c>
      <c r="T175" s="202">
        <f>S175*H175</f>
        <v>0</v>
      </c>
      <c r="U175" s="35"/>
      <c r="V175" s="35"/>
      <c r="W175" s="35"/>
      <c r="X175" s="35"/>
      <c r="Y175" s="35"/>
      <c r="Z175" s="35"/>
      <c r="AA175" s="35"/>
      <c r="AB175" s="35"/>
      <c r="AC175" s="35"/>
      <c r="AD175" s="35"/>
      <c r="AE175" s="35"/>
      <c r="AR175" s="203" t="s">
        <v>228</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228</v>
      </c>
      <c r="BM175" s="203" t="s">
        <v>283</v>
      </c>
    </row>
    <row r="176" spans="1:65" s="2" customFormat="1" ht="11.25">
      <c r="A176" s="35"/>
      <c r="B176" s="36"/>
      <c r="C176" s="37"/>
      <c r="D176" s="205" t="s">
        <v>230</v>
      </c>
      <c r="E176" s="37"/>
      <c r="F176" s="206" t="s">
        <v>284</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14" customFormat="1" ht="11.25">
      <c r="B177" s="220"/>
      <c r="C177" s="221"/>
      <c r="D177" s="205" t="s">
        <v>232</v>
      </c>
      <c r="E177" s="222" t="s">
        <v>1</v>
      </c>
      <c r="F177" s="223" t="s">
        <v>285</v>
      </c>
      <c r="G177" s="221"/>
      <c r="H177" s="224">
        <v>148.9</v>
      </c>
      <c r="I177" s="225"/>
      <c r="J177" s="221"/>
      <c r="K177" s="221"/>
      <c r="L177" s="226"/>
      <c r="M177" s="227"/>
      <c r="N177" s="228"/>
      <c r="O177" s="228"/>
      <c r="P177" s="228"/>
      <c r="Q177" s="228"/>
      <c r="R177" s="228"/>
      <c r="S177" s="228"/>
      <c r="T177" s="229"/>
      <c r="AT177" s="230" t="s">
        <v>232</v>
      </c>
      <c r="AU177" s="230" t="s">
        <v>93</v>
      </c>
      <c r="AV177" s="14" t="s">
        <v>93</v>
      </c>
      <c r="AW177" s="14" t="s">
        <v>35</v>
      </c>
      <c r="AX177" s="14" t="s">
        <v>87</v>
      </c>
      <c r="AY177" s="230" t="s">
        <v>220</v>
      </c>
    </row>
    <row r="178" spans="1:65" s="2" customFormat="1" ht="14.45" customHeight="1">
      <c r="A178" s="35"/>
      <c r="B178" s="36"/>
      <c r="C178" s="192" t="s">
        <v>286</v>
      </c>
      <c r="D178" s="192" t="s">
        <v>223</v>
      </c>
      <c r="E178" s="193" t="s">
        <v>287</v>
      </c>
      <c r="F178" s="194" t="s">
        <v>288</v>
      </c>
      <c r="G178" s="195" t="s">
        <v>226</v>
      </c>
      <c r="H178" s="196">
        <v>111.71</v>
      </c>
      <c r="I178" s="197"/>
      <c r="J178" s="198">
        <f>ROUND(I178*H178,2)</f>
        <v>0</v>
      </c>
      <c r="K178" s="194" t="s">
        <v>227</v>
      </c>
      <c r="L178" s="40"/>
      <c r="M178" s="199" t="s">
        <v>1</v>
      </c>
      <c r="N178" s="200" t="s">
        <v>46</v>
      </c>
      <c r="O178" s="72"/>
      <c r="P178" s="201">
        <f>O178*H178</f>
        <v>0</v>
      </c>
      <c r="Q178" s="201">
        <v>0</v>
      </c>
      <c r="R178" s="201">
        <f>Q178*H178</f>
        <v>0</v>
      </c>
      <c r="S178" s="201">
        <v>4.5999999999999999E-2</v>
      </c>
      <c r="T178" s="202">
        <f>S178*H178</f>
        <v>5.1386599999999998</v>
      </c>
      <c r="U178" s="35"/>
      <c r="V178" s="35"/>
      <c r="W178" s="35"/>
      <c r="X178" s="35"/>
      <c r="Y178" s="35"/>
      <c r="Z178" s="35"/>
      <c r="AA178" s="35"/>
      <c r="AB178" s="35"/>
      <c r="AC178" s="35"/>
      <c r="AD178" s="35"/>
      <c r="AE178" s="35"/>
      <c r="AR178" s="203" t="s">
        <v>228</v>
      </c>
      <c r="AT178" s="203" t="s">
        <v>223</v>
      </c>
      <c r="AU178" s="203" t="s">
        <v>93</v>
      </c>
      <c r="AY178" s="18" t="s">
        <v>220</v>
      </c>
      <c r="BE178" s="204">
        <f>IF(N178="základní",J178,0)</f>
        <v>0</v>
      </c>
      <c r="BF178" s="204">
        <f>IF(N178="snížená",J178,0)</f>
        <v>0</v>
      </c>
      <c r="BG178" s="204">
        <f>IF(N178="zákl. přenesená",J178,0)</f>
        <v>0</v>
      </c>
      <c r="BH178" s="204">
        <f>IF(N178="sníž. přenesená",J178,0)</f>
        <v>0</v>
      </c>
      <c r="BI178" s="204">
        <f>IF(N178="nulová",J178,0)</f>
        <v>0</v>
      </c>
      <c r="BJ178" s="18" t="s">
        <v>93</v>
      </c>
      <c r="BK178" s="204">
        <f>ROUND(I178*H178,2)</f>
        <v>0</v>
      </c>
      <c r="BL178" s="18" t="s">
        <v>228</v>
      </c>
      <c r="BM178" s="203" t="s">
        <v>289</v>
      </c>
    </row>
    <row r="179" spans="1:65" s="2" customFormat="1" ht="19.5">
      <c r="A179" s="35"/>
      <c r="B179" s="36"/>
      <c r="C179" s="37"/>
      <c r="D179" s="205" t="s">
        <v>230</v>
      </c>
      <c r="E179" s="37"/>
      <c r="F179" s="206" t="s">
        <v>290</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230</v>
      </c>
      <c r="AU179" s="18" t="s">
        <v>93</v>
      </c>
    </row>
    <row r="180" spans="1:65" s="13" customFormat="1" ht="11.25">
      <c r="B180" s="210"/>
      <c r="C180" s="211"/>
      <c r="D180" s="205" t="s">
        <v>232</v>
      </c>
      <c r="E180" s="212" t="s">
        <v>1</v>
      </c>
      <c r="F180" s="213" t="s">
        <v>243</v>
      </c>
      <c r="G180" s="211"/>
      <c r="H180" s="212" t="s">
        <v>1</v>
      </c>
      <c r="I180" s="214"/>
      <c r="J180" s="211"/>
      <c r="K180" s="211"/>
      <c r="L180" s="215"/>
      <c r="M180" s="216"/>
      <c r="N180" s="217"/>
      <c r="O180" s="217"/>
      <c r="P180" s="217"/>
      <c r="Q180" s="217"/>
      <c r="R180" s="217"/>
      <c r="S180" s="217"/>
      <c r="T180" s="218"/>
      <c r="AT180" s="219" t="s">
        <v>232</v>
      </c>
      <c r="AU180" s="219" t="s">
        <v>93</v>
      </c>
      <c r="AV180" s="13" t="s">
        <v>87</v>
      </c>
      <c r="AW180" s="13" t="s">
        <v>35</v>
      </c>
      <c r="AX180" s="13" t="s">
        <v>80</v>
      </c>
      <c r="AY180" s="219" t="s">
        <v>220</v>
      </c>
    </row>
    <row r="181" spans="1:65" s="14" customFormat="1" ht="11.25">
      <c r="B181" s="220"/>
      <c r="C181" s="221"/>
      <c r="D181" s="205" t="s">
        <v>232</v>
      </c>
      <c r="E181" s="222" t="s">
        <v>1</v>
      </c>
      <c r="F181" s="223" t="s">
        <v>291</v>
      </c>
      <c r="G181" s="221"/>
      <c r="H181" s="224">
        <v>48.95</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4" customFormat="1" ht="11.25">
      <c r="B182" s="220"/>
      <c r="C182" s="221"/>
      <c r="D182" s="205" t="s">
        <v>232</v>
      </c>
      <c r="E182" s="222" t="s">
        <v>1</v>
      </c>
      <c r="F182" s="223" t="s">
        <v>292</v>
      </c>
      <c r="G182" s="221"/>
      <c r="H182" s="224">
        <v>62.76</v>
      </c>
      <c r="I182" s="225"/>
      <c r="J182" s="221"/>
      <c r="K182" s="221"/>
      <c r="L182" s="226"/>
      <c r="M182" s="227"/>
      <c r="N182" s="228"/>
      <c r="O182" s="228"/>
      <c r="P182" s="228"/>
      <c r="Q182" s="228"/>
      <c r="R182" s="228"/>
      <c r="S182" s="228"/>
      <c r="T182" s="229"/>
      <c r="AT182" s="230" t="s">
        <v>232</v>
      </c>
      <c r="AU182" s="230" t="s">
        <v>93</v>
      </c>
      <c r="AV182" s="14" t="s">
        <v>93</v>
      </c>
      <c r="AW182" s="14" t="s">
        <v>35</v>
      </c>
      <c r="AX182" s="14" t="s">
        <v>80</v>
      </c>
      <c r="AY182" s="230" t="s">
        <v>220</v>
      </c>
    </row>
    <row r="183" spans="1:65" s="15" customFormat="1" ht="11.25">
      <c r="B183" s="231"/>
      <c r="C183" s="232"/>
      <c r="D183" s="205" t="s">
        <v>232</v>
      </c>
      <c r="E183" s="233" t="s">
        <v>1</v>
      </c>
      <c r="F183" s="234" t="s">
        <v>236</v>
      </c>
      <c r="G183" s="232"/>
      <c r="H183" s="235">
        <v>111.71000000000001</v>
      </c>
      <c r="I183" s="236"/>
      <c r="J183" s="232"/>
      <c r="K183" s="232"/>
      <c r="L183" s="237"/>
      <c r="M183" s="238"/>
      <c r="N183" s="239"/>
      <c r="O183" s="239"/>
      <c r="P183" s="239"/>
      <c r="Q183" s="239"/>
      <c r="R183" s="239"/>
      <c r="S183" s="239"/>
      <c r="T183" s="240"/>
      <c r="AT183" s="241" t="s">
        <v>232</v>
      </c>
      <c r="AU183" s="241" t="s">
        <v>93</v>
      </c>
      <c r="AV183" s="15" t="s">
        <v>228</v>
      </c>
      <c r="AW183" s="15" t="s">
        <v>35</v>
      </c>
      <c r="AX183" s="15" t="s">
        <v>87</v>
      </c>
      <c r="AY183" s="241" t="s">
        <v>220</v>
      </c>
    </row>
    <row r="184" spans="1:65" s="2" customFormat="1" ht="14.45" customHeight="1">
      <c r="A184" s="35"/>
      <c r="B184" s="36"/>
      <c r="C184" s="192" t="s">
        <v>293</v>
      </c>
      <c r="D184" s="192" t="s">
        <v>223</v>
      </c>
      <c r="E184" s="193" t="s">
        <v>294</v>
      </c>
      <c r="F184" s="194" t="s">
        <v>295</v>
      </c>
      <c r="G184" s="195" t="s">
        <v>226</v>
      </c>
      <c r="H184" s="196">
        <v>111.71</v>
      </c>
      <c r="I184" s="197"/>
      <c r="J184" s="198">
        <f>ROUND(I184*H184,2)</f>
        <v>0</v>
      </c>
      <c r="K184" s="194" t="s">
        <v>1</v>
      </c>
      <c r="L184" s="40"/>
      <c r="M184" s="199" t="s">
        <v>1</v>
      </c>
      <c r="N184" s="200" t="s">
        <v>46</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228</v>
      </c>
      <c r="AT184" s="203" t="s">
        <v>223</v>
      </c>
      <c r="AU184" s="203" t="s">
        <v>93</v>
      </c>
      <c r="AY184" s="18" t="s">
        <v>220</v>
      </c>
      <c r="BE184" s="204">
        <f>IF(N184="základní",J184,0)</f>
        <v>0</v>
      </c>
      <c r="BF184" s="204">
        <f>IF(N184="snížená",J184,0)</f>
        <v>0</v>
      </c>
      <c r="BG184" s="204">
        <f>IF(N184="zákl. přenesená",J184,0)</f>
        <v>0</v>
      </c>
      <c r="BH184" s="204">
        <f>IF(N184="sníž. přenesená",J184,0)</f>
        <v>0</v>
      </c>
      <c r="BI184" s="204">
        <f>IF(N184="nulová",J184,0)</f>
        <v>0</v>
      </c>
      <c r="BJ184" s="18" t="s">
        <v>93</v>
      </c>
      <c r="BK184" s="204">
        <f>ROUND(I184*H184,2)</f>
        <v>0</v>
      </c>
      <c r="BL184" s="18" t="s">
        <v>228</v>
      </c>
      <c r="BM184" s="203" t="s">
        <v>296</v>
      </c>
    </row>
    <row r="185" spans="1:65" s="2" customFormat="1" ht="11.25">
      <c r="A185" s="35"/>
      <c r="B185" s="36"/>
      <c r="C185" s="37"/>
      <c r="D185" s="205" t="s">
        <v>230</v>
      </c>
      <c r="E185" s="37"/>
      <c r="F185" s="206" t="s">
        <v>297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230</v>
      </c>
      <c r="AU185" s="18" t="s">
        <v>93</v>
      </c>
    </row>
    <row r="186" spans="1:65" s="13" customFormat="1" ht="11.25">
      <c r="B186" s="210"/>
      <c r="C186" s="211"/>
      <c r="D186" s="205" t="s">
        <v>232</v>
      </c>
      <c r="E186" s="212" t="s">
        <v>1</v>
      </c>
      <c r="F186" s="213" t="s">
        <v>243</v>
      </c>
      <c r="G186" s="211"/>
      <c r="H186" s="212" t="s">
        <v>1</v>
      </c>
      <c r="I186" s="214"/>
      <c r="J186" s="211"/>
      <c r="K186" s="211"/>
      <c r="L186" s="215"/>
      <c r="M186" s="216"/>
      <c r="N186" s="217"/>
      <c r="O186" s="217"/>
      <c r="P186" s="217"/>
      <c r="Q186" s="217"/>
      <c r="R186" s="217"/>
      <c r="S186" s="217"/>
      <c r="T186" s="218"/>
      <c r="AT186" s="219" t="s">
        <v>232</v>
      </c>
      <c r="AU186" s="219" t="s">
        <v>93</v>
      </c>
      <c r="AV186" s="13" t="s">
        <v>87</v>
      </c>
      <c r="AW186" s="13" t="s">
        <v>35</v>
      </c>
      <c r="AX186" s="13" t="s">
        <v>80</v>
      </c>
      <c r="AY186" s="219" t="s">
        <v>220</v>
      </c>
    </row>
    <row r="187" spans="1:65" s="14" customFormat="1" ht="11.25">
      <c r="B187" s="220"/>
      <c r="C187" s="221"/>
      <c r="D187" s="205" t="s">
        <v>232</v>
      </c>
      <c r="E187" s="222" t="s">
        <v>1</v>
      </c>
      <c r="F187" s="223" t="s">
        <v>291</v>
      </c>
      <c r="G187" s="221"/>
      <c r="H187" s="224">
        <v>48.95</v>
      </c>
      <c r="I187" s="225"/>
      <c r="J187" s="221"/>
      <c r="K187" s="221"/>
      <c r="L187" s="226"/>
      <c r="M187" s="227"/>
      <c r="N187" s="228"/>
      <c r="O187" s="228"/>
      <c r="P187" s="228"/>
      <c r="Q187" s="228"/>
      <c r="R187" s="228"/>
      <c r="S187" s="228"/>
      <c r="T187" s="229"/>
      <c r="AT187" s="230" t="s">
        <v>232</v>
      </c>
      <c r="AU187" s="230" t="s">
        <v>93</v>
      </c>
      <c r="AV187" s="14" t="s">
        <v>93</v>
      </c>
      <c r="AW187" s="14" t="s">
        <v>35</v>
      </c>
      <c r="AX187" s="14" t="s">
        <v>80</v>
      </c>
      <c r="AY187" s="230" t="s">
        <v>220</v>
      </c>
    </row>
    <row r="188" spans="1:65" s="14" customFormat="1" ht="11.25">
      <c r="B188" s="220"/>
      <c r="C188" s="221"/>
      <c r="D188" s="205" t="s">
        <v>232</v>
      </c>
      <c r="E188" s="222" t="s">
        <v>1</v>
      </c>
      <c r="F188" s="223" t="s">
        <v>292</v>
      </c>
      <c r="G188" s="221"/>
      <c r="H188" s="224">
        <v>62.76</v>
      </c>
      <c r="I188" s="225"/>
      <c r="J188" s="221"/>
      <c r="K188" s="221"/>
      <c r="L188" s="226"/>
      <c r="M188" s="227"/>
      <c r="N188" s="228"/>
      <c r="O188" s="228"/>
      <c r="P188" s="228"/>
      <c r="Q188" s="228"/>
      <c r="R188" s="228"/>
      <c r="S188" s="228"/>
      <c r="T188" s="229"/>
      <c r="AT188" s="230" t="s">
        <v>232</v>
      </c>
      <c r="AU188" s="230" t="s">
        <v>93</v>
      </c>
      <c r="AV188" s="14" t="s">
        <v>93</v>
      </c>
      <c r="AW188" s="14" t="s">
        <v>35</v>
      </c>
      <c r="AX188" s="14" t="s">
        <v>80</v>
      </c>
      <c r="AY188" s="230" t="s">
        <v>220</v>
      </c>
    </row>
    <row r="189" spans="1:65" s="15" customFormat="1" ht="11.25">
      <c r="B189" s="231"/>
      <c r="C189" s="232"/>
      <c r="D189" s="205" t="s">
        <v>232</v>
      </c>
      <c r="E189" s="233" t="s">
        <v>1</v>
      </c>
      <c r="F189" s="234" t="s">
        <v>236</v>
      </c>
      <c r="G189" s="232"/>
      <c r="H189" s="235">
        <v>111.71000000000001</v>
      </c>
      <c r="I189" s="236"/>
      <c r="J189" s="232"/>
      <c r="K189" s="232"/>
      <c r="L189" s="237"/>
      <c r="M189" s="238"/>
      <c r="N189" s="239"/>
      <c r="O189" s="239"/>
      <c r="P189" s="239"/>
      <c r="Q189" s="239"/>
      <c r="R189" s="239"/>
      <c r="S189" s="239"/>
      <c r="T189" s="240"/>
      <c r="AT189" s="241" t="s">
        <v>232</v>
      </c>
      <c r="AU189" s="241" t="s">
        <v>93</v>
      </c>
      <c r="AV189" s="15" t="s">
        <v>228</v>
      </c>
      <c r="AW189" s="15" t="s">
        <v>35</v>
      </c>
      <c r="AX189" s="15" t="s">
        <v>87</v>
      </c>
      <c r="AY189" s="241" t="s">
        <v>220</v>
      </c>
    </row>
    <row r="190" spans="1:65" s="2" customFormat="1" ht="14.45" customHeight="1">
      <c r="A190" s="35"/>
      <c r="B190" s="36"/>
      <c r="C190" s="192" t="s">
        <v>298</v>
      </c>
      <c r="D190" s="192" t="s">
        <v>223</v>
      </c>
      <c r="E190" s="193" t="s">
        <v>299</v>
      </c>
      <c r="F190" s="194" t="s">
        <v>300</v>
      </c>
      <c r="G190" s="195" t="s">
        <v>301</v>
      </c>
      <c r="H190" s="196">
        <v>1</v>
      </c>
      <c r="I190" s="197"/>
      <c r="J190" s="198">
        <f>ROUND(I190*H190,2)</f>
        <v>0</v>
      </c>
      <c r="K190" s="194" t="s">
        <v>1</v>
      </c>
      <c r="L190" s="40"/>
      <c r="M190" s="199" t="s">
        <v>1</v>
      </c>
      <c r="N190" s="200" t="s">
        <v>46</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228</v>
      </c>
      <c r="AT190" s="203" t="s">
        <v>223</v>
      </c>
      <c r="AU190" s="203" t="s">
        <v>93</v>
      </c>
      <c r="AY190" s="18" t="s">
        <v>220</v>
      </c>
      <c r="BE190" s="204">
        <f>IF(N190="základní",J190,0)</f>
        <v>0</v>
      </c>
      <c r="BF190" s="204">
        <f>IF(N190="snížená",J190,0)</f>
        <v>0</v>
      </c>
      <c r="BG190" s="204">
        <f>IF(N190="zákl. přenesená",J190,0)</f>
        <v>0</v>
      </c>
      <c r="BH190" s="204">
        <f>IF(N190="sníž. přenesená",J190,0)</f>
        <v>0</v>
      </c>
      <c r="BI190" s="204">
        <f>IF(N190="nulová",J190,0)</f>
        <v>0</v>
      </c>
      <c r="BJ190" s="18" t="s">
        <v>93</v>
      </c>
      <c r="BK190" s="204">
        <f>ROUND(I190*H190,2)</f>
        <v>0</v>
      </c>
      <c r="BL190" s="18" t="s">
        <v>228</v>
      </c>
      <c r="BM190" s="203" t="s">
        <v>302</v>
      </c>
    </row>
    <row r="191" spans="1:65" s="2" customFormat="1" ht="11.25">
      <c r="A191" s="35"/>
      <c r="B191" s="36"/>
      <c r="C191" s="37"/>
      <c r="D191" s="205" t="s">
        <v>230</v>
      </c>
      <c r="E191" s="37"/>
      <c r="F191" s="206" t="s">
        <v>300</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230</v>
      </c>
      <c r="AU191" s="18" t="s">
        <v>93</v>
      </c>
    </row>
    <row r="192" spans="1:65" s="2" customFormat="1" ht="39">
      <c r="A192" s="35"/>
      <c r="B192" s="36"/>
      <c r="C192" s="37"/>
      <c r="D192" s="205" t="s">
        <v>241</v>
      </c>
      <c r="E192" s="37"/>
      <c r="F192" s="242" t="s">
        <v>303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241</v>
      </c>
      <c r="AU192" s="18" t="s">
        <v>93</v>
      </c>
    </row>
    <row r="193" spans="1:65" s="2" customFormat="1" ht="14.45" customHeight="1">
      <c r="A193" s="35"/>
      <c r="B193" s="36"/>
      <c r="C193" s="192" t="s">
        <v>304</v>
      </c>
      <c r="D193" s="192" t="s">
        <v>223</v>
      </c>
      <c r="E193" s="193" t="s">
        <v>305</v>
      </c>
      <c r="F193" s="194" t="s">
        <v>306</v>
      </c>
      <c r="G193" s="195" t="s">
        <v>259</v>
      </c>
      <c r="H193" s="196">
        <v>4</v>
      </c>
      <c r="I193" s="197"/>
      <c r="J193" s="198">
        <f>ROUND(I193*H193,2)</f>
        <v>0</v>
      </c>
      <c r="K193" s="194" t="s">
        <v>1</v>
      </c>
      <c r="L193" s="40"/>
      <c r="M193" s="199" t="s">
        <v>1</v>
      </c>
      <c r="N193" s="200" t="s">
        <v>46</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228</v>
      </c>
      <c r="AT193" s="203" t="s">
        <v>223</v>
      </c>
      <c r="AU193" s="203" t="s">
        <v>93</v>
      </c>
      <c r="AY193" s="18" t="s">
        <v>220</v>
      </c>
      <c r="BE193" s="204">
        <f>IF(N193="základní",J193,0)</f>
        <v>0</v>
      </c>
      <c r="BF193" s="204">
        <f>IF(N193="snížená",J193,0)</f>
        <v>0</v>
      </c>
      <c r="BG193" s="204">
        <f>IF(N193="zákl. přenesená",J193,0)</f>
        <v>0</v>
      </c>
      <c r="BH193" s="204">
        <f>IF(N193="sníž. přenesená",J193,0)</f>
        <v>0</v>
      </c>
      <c r="BI193" s="204">
        <f>IF(N193="nulová",J193,0)</f>
        <v>0</v>
      </c>
      <c r="BJ193" s="18" t="s">
        <v>93</v>
      </c>
      <c r="BK193" s="204">
        <f>ROUND(I193*H193,2)</f>
        <v>0</v>
      </c>
      <c r="BL193" s="18" t="s">
        <v>228</v>
      </c>
      <c r="BM193" s="203" t="s">
        <v>307</v>
      </c>
    </row>
    <row r="194" spans="1:65" s="2" customFormat="1" ht="11.25">
      <c r="A194" s="35"/>
      <c r="B194" s="36"/>
      <c r="C194" s="37"/>
      <c r="D194" s="205" t="s">
        <v>230</v>
      </c>
      <c r="E194" s="37"/>
      <c r="F194" s="206" t="s">
        <v>306</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93</v>
      </c>
    </row>
    <row r="195" spans="1:65" s="2" customFormat="1" ht="14.45" customHeight="1">
      <c r="A195" s="35"/>
      <c r="B195" s="36"/>
      <c r="C195" s="192" t="s">
        <v>308</v>
      </c>
      <c r="D195" s="192" t="s">
        <v>223</v>
      </c>
      <c r="E195" s="193" t="s">
        <v>309</v>
      </c>
      <c r="F195" s="194" t="s">
        <v>310</v>
      </c>
      <c r="G195" s="195" t="s">
        <v>259</v>
      </c>
      <c r="H195" s="196">
        <v>2</v>
      </c>
      <c r="I195" s="197"/>
      <c r="J195" s="198">
        <f>ROUND(I195*H195,2)</f>
        <v>0</v>
      </c>
      <c r="K195" s="194" t="s">
        <v>1</v>
      </c>
      <c r="L195" s="40"/>
      <c r="M195" s="199" t="s">
        <v>1</v>
      </c>
      <c r="N195" s="200"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228</v>
      </c>
      <c r="BM195" s="203" t="s">
        <v>311</v>
      </c>
    </row>
    <row r="196" spans="1:65" s="2" customFormat="1" ht="11.25">
      <c r="A196" s="35"/>
      <c r="B196" s="36"/>
      <c r="C196" s="37"/>
      <c r="D196" s="205" t="s">
        <v>230</v>
      </c>
      <c r="E196" s="37"/>
      <c r="F196" s="206" t="s">
        <v>310</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14.45" customHeight="1">
      <c r="A197" s="35"/>
      <c r="B197" s="36"/>
      <c r="C197" s="192" t="s">
        <v>8</v>
      </c>
      <c r="D197" s="192" t="s">
        <v>223</v>
      </c>
      <c r="E197" s="193" t="s">
        <v>312</v>
      </c>
      <c r="F197" s="194" t="s">
        <v>313</v>
      </c>
      <c r="G197" s="195" t="s">
        <v>259</v>
      </c>
      <c r="H197" s="196">
        <v>2</v>
      </c>
      <c r="I197" s="197"/>
      <c r="J197" s="198">
        <f>ROUND(I197*H197,2)</f>
        <v>0</v>
      </c>
      <c r="K197" s="194" t="s">
        <v>1</v>
      </c>
      <c r="L197" s="40"/>
      <c r="M197" s="199" t="s">
        <v>1</v>
      </c>
      <c r="N197" s="200" t="s">
        <v>46</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228</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228</v>
      </c>
      <c r="BM197" s="203" t="s">
        <v>314</v>
      </c>
    </row>
    <row r="198" spans="1:65" s="2" customFormat="1" ht="11.25">
      <c r="A198" s="35"/>
      <c r="B198" s="36"/>
      <c r="C198" s="37"/>
      <c r="D198" s="205" t="s">
        <v>230</v>
      </c>
      <c r="E198" s="37"/>
      <c r="F198" s="206" t="s">
        <v>313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12" customFormat="1" ht="22.9" customHeight="1">
      <c r="B199" s="176"/>
      <c r="C199" s="177"/>
      <c r="D199" s="178" t="s">
        <v>79</v>
      </c>
      <c r="E199" s="190" t="s">
        <v>315</v>
      </c>
      <c r="F199" s="190" t="s">
        <v>316</v>
      </c>
      <c r="G199" s="177"/>
      <c r="H199" s="177"/>
      <c r="I199" s="180"/>
      <c r="J199" s="191">
        <f>BK199</f>
        <v>0</v>
      </c>
      <c r="K199" s="177"/>
      <c r="L199" s="182"/>
      <c r="M199" s="183"/>
      <c r="N199" s="184"/>
      <c r="O199" s="184"/>
      <c r="P199" s="185">
        <f>SUM(P200:P204)</f>
        <v>0</v>
      </c>
      <c r="Q199" s="184"/>
      <c r="R199" s="185">
        <f>SUM(R200:R204)</f>
        <v>0</v>
      </c>
      <c r="S199" s="184"/>
      <c r="T199" s="186">
        <f>SUM(T200:T204)</f>
        <v>0</v>
      </c>
      <c r="AR199" s="187" t="s">
        <v>87</v>
      </c>
      <c r="AT199" s="188" t="s">
        <v>79</v>
      </c>
      <c r="AU199" s="188" t="s">
        <v>87</v>
      </c>
      <c r="AY199" s="187" t="s">
        <v>220</v>
      </c>
      <c r="BK199" s="189">
        <f>SUM(BK200:BK204)</f>
        <v>0</v>
      </c>
    </row>
    <row r="200" spans="1:65" s="2" customFormat="1" ht="14.45" customHeight="1">
      <c r="A200" s="35"/>
      <c r="B200" s="36"/>
      <c r="C200" s="192" t="s">
        <v>317</v>
      </c>
      <c r="D200" s="192" t="s">
        <v>223</v>
      </c>
      <c r="E200" s="193" t="s">
        <v>318</v>
      </c>
      <c r="F200" s="194" t="s">
        <v>319</v>
      </c>
      <c r="G200" s="195" t="s">
        <v>320</v>
      </c>
      <c r="H200" s="196">
        <v>8.9879999999999995</v>
      </c>
      <c r="I200" s="197"/>
      <c r="J200" s="198">
        <f>ROUND(I200*H200,2)</f>
        <v>0</v>
      </c>
      <c r="K200" s="194" t="s">
        <v>227</v>
      </c>
      <c r="L200" s="40"/>
      <c r="M200" s="199" t="s">
        <v>1</v>
      </c>
      <c r="N200" s="200" t="s">
        <v>46</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228</v>
      </c>
      <c r="AT200" s="203" t="s">
        <v>223</v>
      </c>
      <c r="AU200" s="203" t="s">
        <v>93</v>
      </c>
      <c r="AY200" s="18" t="s">
        <v>220</v>
      </c>
      <c r="BE200" s="204">
        <f>IF(N200="základní",J200,0)</f>
        <v>0</v>
      </c>
      <c r="BF200" s="204">
        <f>IF(N200="snížená",J200,0)</f>
        <v>0</v>
      </c>
      <c r="BG200" s="204">
        <f>IF(N200="zákl. přenesená",J200,0)</f>
        <v>0</v>
      </c>
      <c r="BH200" s="204">
        <f>IF(N200="sníž. přenesená",J200,0)</f>
        <v>0</v>
      </c>
      <c r="BI200" s="204">
        <f>IF(N200="nulová",J200,0)</f>
        <v>0</v>
      </c>
      <c r="BJ200" s="18" t="s">
        <v>93</v>
      </c>
      <c r="BK200" s="204">
        <f>ROUND(I200*H200,2)</f>
        <v>0</v>
      </c>
      <c r="BL200" s="18" t="s">
        <v>228</v>
      </c>
      <c r="BM200" s="203" t="s">
        <v>321</v>
      </c>
    </row>
    <row r="201" spans="1:65" s="2" customFormat="1" ht="11.25">
      <c r="A201" s="35"/>
      <c r="B201" s="36"/>
      <c r="C201" s="37"/>
      <c r="D201" s="205" t="s">
        <v>230</v>
      </c>
      <c r="E201" s="37"/>
      <c r="F201" s="206" t="s">
        <v>322</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93</v>
      </c>
    </row>
    <row r="202" spans="1:65" s="2" customFormat="1" ht="24.2" customHeight="1">
      <c r="A202" s="35"/>
      <c r="B202" s="36"/>
      <c r="C202" s="192" t="s">
        <v>323</v>
      </c>
      <c r="D202" s="192" t="s">
        <v>223</v>
      </c>
      <c r="E202" s="193" t="s">
        <v>324</v>
      </c>
      <c r="F202" s="194" t="s">
        <v>325</v>
      </c>
      <c r="G202" s="195" t="s">
        <v>320</v>
      </c>
      <c r="H202" s="196">
        <v>8.9879999999999995</v>
      </c>
      <c r="I202" s="197"/>
      <c r="J202" s="198">
        <f>ROUND(I202*H202,2)</f>
        <v>0</v>
      </c>
      <c r="K202" s="194" t="s">
        <v>1</v>
      </c>
      <c r="L202" s="40"/>
      <c r="M202" s="199" t="s">
        <v>1</v>
      </c>
      <c r="N202" s="200" t="s">
        <v>46</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93</v>
      </c>
      <c r="AY202" s="18" t="s">
        <v>220</v>
      </c>
      <c r="BE202" s="204">
        <f>IF(N202="základní",J202,0)</f>
        <v>0</v>
      </c>
      <c r="BF202" s="204">
        <f>IF(N202="snížená",J202,0)</f>
        <v>0</v>
      </c>
      <c r="BG202" s="204">
        <f>IF(N202="zákl. přenesená",J202,0)</f>
        <v>0</v>
      </c>
      <c r="BH202" s="204">
        <f>IF(N202="sníž. přenesená",J202,0)</f>
        <v>0</v>
      </c>
      <c r="BI202" s="204">
        <f>IF(N202="nulová",J202,0)</f>
        <v>0</v>
      </c>
      <c r="BJ202" s="18" t="s">
        <v>93</v>
      </c>
      <c r="BK202" s="204">
        <f>ROUND(I202*H202,2)</f>
        <v>0</v>
      </c>
      <c r="BL202" s="18" t="s">
        <v>228</v>
      </c>
      <c r="BM202" s="203" t="s">
        <v>326</v>
      </c>
    </row>
    <row r="203" spans="1:65" s="2" customFormat="1" ht="14.45" customHeight="1">
      <c r="A203" s="35"/>
      <c r="B203" s="36"/>
      <c r="C203" s="192" t="s">
        <v>327</v>
      </c>
      <c r="D203" s="192" t="s">
        <v>223</v>
      </c>
      <c r="E203" s="193" t="s">
        <v>328</v>
      </c>
      <c r="F203" s="194" t="s">
        <v>329</v>
      </c>
      <c r="G203" s="195" t="s">
        <v>320</v>
      </c>
      <c r="H203" s="196">
        <v>8.9879999999999995</v>
      </c>
      <c r="I203" s="197"/>
      <c r="J203" s="198">
        <f>ROUND(I203*H203,2)</f>
        <v>0</v>
      </c>
      <c r="K203" s="194" t="s">
        <v>227</v>
      </c>
      <c r="L203" s="40"/>
      <c r="M203" s="199" t="s">
        <v>1</v>
      </c>
      <c r="N203" s="200" t="s">
        <v>46</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228</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228</v>
      </c>
      <c r="BM203" s="203" t="s">
        <v>330</v>
      </c>
    </row>
    <row r="204" spans="1:65" s="2" customFormat="1" ht="19.5">
      <c r="A204" s="35"/>
      <c r="B204" s="36"/>
      <c r="C204" s="37"/>
      <c r="D204" s="205" t="s">
        <v>230</v>
      </c>
      <c r="E204" s="37"/>
      <c r="F204" s="206" t="s">
        <v>331</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12" customFormat="1" ht="22.9" customHeight="1">
      <c r="B205" s="176"/>
      <c r="C205" s="177"/>
      <c r="D205" s="178" t="s">
        <v>79</v>
      </c>
      <c r="E205" s="190" t="s">
        <v>332</v>
      </c>
      <c r="F205" s="190" t="s">
        <v>333</v>
      </c>
      <c r="G205" s="177"/>
      <c r="H205" s="177"/>
      <c r="I205" s="180"/>
      <c r="J205" s="191">
        <f>BK205</f>
        <v>0</v>
      </c>
      <c r="K205" s="177"/>
      <c r="L205" s="182"/>
      <c r="M205" s="183"/>
      <c r="N205" s="184"/>
      <c r="O205" s="184"/>
      <c r="P205" s="185">
        <f>SUM(P206:P207)</f>
        <v>0</v>
      </c>
      <c r="Q205" s="184"/>
      <c r="R205" s="185">
        <f>SUM(R206:R207)</f>
        <v>0</v>
      </c>
      <c r="S205" s="184"/>
      <c r="T205" s="186">
        <f>SUM(T206:T207)</f>
        <v>0</v>
      </c>
      <c r="AR205" s="187" t="s">
        <v>87</v>
      </c>
      <c r="AT205" s="188" t="s">
        <v>79</v>
      </c>
      <c r="AU205" s="188" t="s">
        <v>87</v>
      </c>
      <c r="AY205" s="187" t="s">
        <v>220</v>
      </c>
      <c r="BK205" s="189">
        <f>SUM(BK206:BK207)</f>
        <v>0</v>
      </c>
    </row>
    <row r="206" spans="1:65" s="2" customFormat="1" ht="14.45" customHeight="1">
      <c r="A206" s="35"/>
      <c r="B206" s="36"/>
      <c r="C206" s="192" t="s">
        <v>334</v>
      </c>
      <c r="D206" s="192" t="s">
        <v>223</v>
      </c>
      <c r="E206" s="193" t="s">
        <v>335</v>
      </c>
      <c r="F206" s="194" t="s">
        <v>336</v>
      </c>
      <c r="G206" s="195" t="s">
        <v>320</v>
      </c>
      <c r="H206" s="196">
        <v>2.694</v>
      </c>
      <c r="I206" s="197"/>
      <c r="J206" s="198">
        <f>ROUND(I206*H206,2)</f>
        <v>0</v>
      </c>
      <c r="K206" s="194" t="s">
        <v>227</v>
      </c>
      <c r="L206" s="40"/>
      <c r="M206" s="199" t="s">
        <v>1</v>
      </c>
      <c r="N206" s="200" t="s">
        <v>46</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228</v>
      </c>
      <c r="AT206" s="203" t="s">
        <v>223</v>
      </c>
      <c r="AU206" s="203" t="s">
        <v>93</v>
      </c>
      <c r="AY206" s="18" t="s">
        <v>220</v>
      </c>
      <c r="BE206" s="204">
        <f>IF(N206="základní",J206,0)</f>
        <v>0</v>
      </c>
      <c r="BF206" s="204">
        <f>IF(N206="snížená",J206,0)</f>
        <v>0</v>
      </c>
      <c r="BG206" s="204">
        <f>IF(N206="zákl. přenesená",J206,0)</f>
        <v>0</v>
      </c>
      <c r="BH206" s="204">
        <f>IF(N206="sníž. přenesená",J206,0)</f>
        <v>0</v>
      </c>
      <c r="BI206" s="204">
        <f>IF(N206="nulová",J206,0)</f>
        <v>0</v>
      </c>
      <c r="BJ206" s="18" t="s">
        <v>93</v>
      </c>
      <c r="BK206" s="204">
        <f>ROUND(I206*H206,2)</f>
        <v>0</v>
      </c>
      <c r="BL206" s="18" t="s">
        <v>228</v>
      </c>
      <c r="BM206" s="203" t="s">
        <v>337</v>
      </c>
    </row>
    <row r="207" spans="1:65" s="2" customFormat="1" ht="19.5">
      <c r="A207" s="35"/>
      <c r="B207" s="36"/>
      <c r="C207" s="37"/>
      <c r="D207" s="205" t="s">
        <v>230</v>
      </c>
      <c r="E207" s="37"/>
      <c r="F207" s="206" t="s">
        <v>338</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230</v>
      </c>
      <c r="AU207" s="18" t="s">
        <v>93</v>
      </c>
    </row>
    <row r="208" spans="1:65" s="12" customFormat="1" ht="25.9" customHeight="1">
      <c r="B208" s="176"/>
      <c r="C208" s="177"/>
      <c r="D208" s="178" t="s">
        <v>79</v>
      </c>
      <c r="E208" s="179" t="s">
        <v>339</v>
      </c>
      <c r="F208" s="179" t="s">
        <v>340</v>
      </c>
      <c r="G208" s="177"/>
      <c r="H208" s="177"/>
      <c r="I208" s="180"/>
      <c r="J208" s="181">
        <f>BK208</f>
        <v>0</v>
      </c>
      <c r="K208" s="177"/>
      <c r="L208" s="182"/>
      <c r="M208" s="183"/>
      <c r="N208" s="184"/>
      <c r="O208" s="184"/>
      <c r="P208" s="185">
        <f>P209+P237+P242+P276+P455+P471+P494+P499+P532+P551+P589</f>
        <v>0</v>
      </c>
      <c r="Q208" s="184"/>
      <c r="R208" s="185">
        <f>R209+R237+R242+R276+R455+R471+R494+R499+R532+R551+R589</f>
        <v>23.192071111200001</v>
      </c>
      <c r="S208" s="184"/>
      <c r="T208" s="186">
        <f>T209+T237+T242+T276+T455+T471+T494+T499+T532+T551+T589</f>
        <v>3.8490852600000003</v>
      </c>
      <c r="AR208" s="187" t="s">
        <v>93</v>
      </c>
      <c r="AT208" s="188" t="s">
        <v>79</v>
      </c>
      <c r="AU208" s="188" t="s">
        <v>80</v>
      </c>
      <c r="AY208" s="187" t="s">
        <v>220</v>
      </c>
      <c r="BK208" s="189">
        <f>BK209+BK237+BK242+BK276+BK455+BK471+BK494+BK499+BK532+BK551+BK589</f>
        <v>0</v>
      </c>
    </row>
    <row r="209" spans="1:65" s="12" customFormat="1" ht="22.9" customHeight="1">
      <c r="B209" s="176"/>
      <c r="C209" s="177"/>
      <c r="D209" s="178" t="s">
        <v>79</v>
      </c>
      <c r="E209" s="190" t="s">
        <v>341</v>
      </c>
      <c r="F209" s="190" t="s">
        <v>342</v>
      </c>
      <c r="G209" s="177"/>
      <c r="H209" s="177"/>
      <c r="I209" s="180"/>
      <c r="J209" s="191">
        <f>BK209</f>
        <v>0</v>
      </c>
      <c r="K209" s="177"/>
      <c r="L209" s="182"/>
      <c r="M209" s="183"/>
      <c r="N209" s="184"/>
      <c r="O209" s="184"/>
      <c r="P209" s="185">
        <f>SUM(P210:P236)</f>
        <v>0</v>
      </c>
      <c r="Q209" s="184"/>
      <c r="R209" s="185">
        <f>SUM(R210:R236)</f>
        <v>0.22098673999999999</v>
      </c>
      <c r="S209" s="184"/>
      <c r="T209" s="186">
        <f>SUM(T210:T236)</f>
        <v>2.4793402499999999</v>
      </c>
      <c r="AR209" s="187" t="s">
        <v>93</v>
      </c>
      <c r="AT209" s="188" t="s">
        <v>79</v>
      </c>
      <c r="AU209" s="188" t="s">
        <v>87</v>
      </c>
      <c r="AY209" s="187" t="s">
        <v>220</v>
      </c>
      <c r="BK209" s="189">
        <f>SUM(BK210:BK236)</f>
        <v>0</v>
      </c>
    </row>
    <row r="210" spans="1:65" s="2" customFormat="1" ht="14.45" customHeight="1">
      <c r="A210" s="35"/>
      <c r="B210" s="36"/>
      <c r="C210" s="192" t="s">
        <v>343</v>
      </c>
      <c r="D210" s="192" t="s">
        <v>223</v>
      </c>
      <c r="E210" s="193" t="s">
        <v>344</v>
      </c>
      <c r="F210" s="194" t="s">
        <v>345</v>
      </c>
      <c r="G210" s="195" t="s">
        <v>226</v>
      </c>
      <c r="H210" s="196">
        <v>136.51</v>
      </c>
      <c r="I210" s="197"/>
      <c r="J210" s="198">
        <f>ROUND(I210*H210,2)</f>
        <v>0</v>
      </c>
      <c r="K210" s="194" t="s">
        <v>227</v>
      </c>
      <c r="L210" s="40"/>
      <c r="M210" s="199" t="s">
        <v>1</v>
      </c>
      <c r="N210" s="200" t="s">
        <v>46</v>
      </c>
      <c r="O210" s="72"/>
      <c r="P210" s="201">
        <f>O210*H210</f>
        <v>0</v>
      </c>
      <c r="Q210" s="201">
        <v>0</v>
      </c>
      <c r="R210" s="201">
        <f>Q210*H210</f>
        <v>0</v>
      </c>
      <c r="S210" s="201">
        <v>1.7999999999999999E-2</v>
      </c>
      <c r="T210" s="202">
        <f>S210*H210</f>
        <v>2.4571799999999997</v>
      </c>
      <c r="U210" s="35"/>
      <c r="V210" s="35"/>
      <c r="W210" s="35"/>
      <c r="X210" s="35"/>
      <c r="Y210" s="35"/>
      <c r="Z210" s="35"/>
      <c r="AA210" s="35"/>
      <c r="AB210" s="35"/>
      <c r="AC210" s="35"/>
      <c r="AD210" s="35"/>
      <c r="AE210" s="35"/>
      <c r="AR210" s="203" t="s">
        <v>317</v>
      </c>
      <c r="AT210" s="203" t="s">
        <v>223</v>
      </c>
      <c r="AU210" s="203" t="s">
        <v>93</v>
      </c>
      <c r="AY210" s="18" t="s">
        <v>220</v>
      </c>
      <c r="BE210" s="204">
        <f>IF(N210="základní",J210,0)</f>
        <v>0</v>
      </c>
      <c r="BF210" s="204">
        <f>IF(N210="snížená",J210,0)</f>
        <v>0</v>
      </c>
      <c r="BG210" s="204">
        <f>IF(N210="zákl. přenesená",J210,0)</f>
        <v>0</v>
      </c>
      <c r="BH210" s="204">
        <f>IF(N210="sníž. přenesená",J210,0)</f>
        <v>0</v>
      </c>
      <c r="BI210" s="204">
        <f>IF(N210="nulová",J210,0)</f>
        <v>0</v>
      </c>
      <c r="BJ210" s="18" t="s">
        <v>93</v>
      </c>
      <c r="BK210" s="204">
        <f>ROUND(I210*H210,2)</f>
        <v>0</v>
      </c>
      <c r="BL210" s="18" t="s">
        <v>317</v>
      </c>
      <c r="BM210" s="203" t="s">
        <v>346</v>
      </c>
    </row>
    <row r="211" spans="1:65" s="2" customFormat="1" ht="19.5">
      <c r="A211" s="35"/>
      <c r="B211" s="36"/>
      <c r="C211" s="37"/>
      <c r="D211" s="205" t="s">
        <v>230</v>
      </c>
      <c r="E211" s="37"/>
      <c r="F211" s="206" t="s">
        <v>347</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230</v>
      </c>
      <c r="AU211" s="18" t="s">
        <v>93</v>
      </c>
    </row>
    <row r="212" spans="1:65" s="13" customFormat="1" ht="11.25">
      <c r="B212" s="210"/>
      <c r="C212" s="211"/>
      <c r="D212" s="205" t="s">
        <v>232</v>
      </c>
      <c r="E212" s="212" t="s">
        <v>1</v>
      </c>
      <c r="F212" s="213" t="s">
        <v>348</v>
      </c>
      <c r="G212" s="211"/>
      <c r="H212" s="212" t="s">
        <v>1</v>
      </c>
      <c r="I212" s="214"/>
      <c r="J212" s="211"/>
      <c r="K212" s="211"/>
      <c r="L212" s="215"/>
      <c r="M212" s="216"/>
      <c r="N212" s="217"/>
      <c r="O212" s="217"/>
      <c r="P212" s="217"/>
      <c r="Q212" s="217"/>
      <c r="R212" s="217"/>
      <c r="S212" s="217"/>
      <c r="T212" s="218"/>
      <c r="AT212" s="219" t="s">
        <v>232</v>
      </c>
      <c r="AU212" s="219" t="s">
        <v>93</v>
      </c>
      <c r="AV212" s="13" t="s">
        <v>87</v>
      </c>
      <c r="AW212" s="13" t="s">
        <v>35</v>
      </c>
      <c r="AX212" s="13" t="s">
        <v>80</v>
      </c>
      <c r="AY212" s="219" t="s">
        <v>220</v>
      </c>
    </row>
    <row r="213" spans="1:65" s="14" customFormat="1" ht="11.25">
      <c r="B213" s="220"/>
      <c r="C213" s="221"/>
      <c r="D213" s="205" t="s">
        <v>232</v>
      </c>
      <c r="E213" s="222" t="s">
        <v>1</v>
      </c>
      <c r="F213" s="223" t="s">
        <v>349</v>
      </c>
      <c r="G213" s="221"/>
      <c r="H213" s="224">
        <v>66.75</v>
      </c>
      <c r="I213" s="225"/>
      <c r="J213" s="221"/>
      <c r="K213" s="221"/>
      <c r="L213" s="226"/>
      <c r="M213" s="227"/>
      <c r="N213" s="228"/>
      <c r="O213" s="228"/>
      <c r="P213" s="228"/>
      <c r="Q213" s="228"/>
      <c r="R213" s="228"/>
      <c r="S213" s="228"/>
      <c r="T213" s="229"/>
      <c r="AT213" s="230" t="s">
        <v>232</v>
      </c>
      <c r="AU213" s="230" t="s">
        <v>93</v>
      </c>
      <c r="AV213" s="14" t="s">
        <v>93</v>
      </c>
      <c r="AW213" s="14" t="s">
        <v>35</v>
      </c>
      <c r="AX213" s="14" t="s">
        <v>80</v>
      </c>
      <c r="AY213" s="230" t="s">
        <v>220</v>
      </c>
    </row>
    <row r="214" spans="1:65" s="14" customFormat="1" ht="11.25">
      <c r="B214" s="220"/>
      <c r="C214" s="221"/>
      <c r="D214" s="205" t="s">
        <v>232</v>
      </c>
      <c r="E214" s="222" t="s">
        <v>1</v>
      </c>
      <c r="F214" s="223" t="s">
        <v>350</v>
      </c>
      <c r="G214" s="221"/>
      <c r="H214" s="224">
        <v>69.760000000000005</v>
      </c>
      <c r="I214" s="225"/>
      <c r="J214" s="221"/>
      <c r="K214" s="221"/>
      <c r="L214" s="226"/>
      <c r="M214" s="227"/>
      <c r="N214" s="228"/>
      <c r="O214" s="228"/>
      <c r="P214" s="228"/>
      <c r="Q214" s="228"/>
      <c r="R214" s="228"/>
      <c r="S214" s="228"/>
      <c r="T214" s="229"/>
      <c r="AT214" s="230" t="s">
        <v>232</v>
      </c>
      <c r="AU214" s="230" t="s">
        <v>93</v>
      </c>
      <c r="AV214" s="14" t="s">
        <v>93</v>
      </c>
      <c r="AW214" s="14" t="s">
        <v>35</v>
      </c>
      <c r="AX214" s="14" t="s">
        <v>80</v>
      </c>
      <c r="AY214" s="230" t="s">
        <v>220</v>
      </c>
    </row>
    <row r="215" spans="1:65" s="15" customFormat="1" ht="11.25">
      <c r="B215" s="231"/>
      <c r="C215" s="232"/>
      <c r="D215" s="205" t="s">
        <v>232</v>
      </c>
      <c r="E215" s="233" t="s">
        <v>1</v>
      </c>
      <c r="F215" s="234" t="s">
        <v>236</v>
      </c>
      <c r="G215" s="232"/>
      <c r="H215" s="235">
        <v>136.51</v>
      </c>
      <c r="I215" s="236"/>
      <c r="J215" s="232"/>
      <c r="K215" s="232"/>
      <c r="L215" s="237"/>
      <c r="M215" s="238"/>
      <c r="N215" s="239"/>
      <c r="O215" s="239"/>
      <c r="P215" s="239"/>
      <c r="Q215" s="239"/>
      <c r="R215" s="239"/>
      <c r="S215" s="239"/>
      <c r="T215" s="240"/>
      <c r="AT215" s="241" t="s">
        <v>232</v>
      </c>
      <c r="AU215" s="241" t="s">
        <v>93</v>
      </c>
      <c r="AV215" s="15" t="s">
        <v>228</v>
      </c>
      <c r="AW215" s="15" t="s">
        <v>35</v>
      </c>
      <c r="AX215" s="15" t="s">
        <v>87</v>
      </c>
      <c r="AY215" s="241" t="s">
        <v>220</v>
      </c>
    </row>
    <row r="216" spans="1:65" s="2" customFormat="1" ht="14.45" customHeight="1">
      <c r="A216" s="35"/>
      <c r="B216" s="36"/>
      <c r="C216" s="192" t="s">
        <v>7</v>
      </c>
      <c r="D216" s="192" t="s">
        <v>223</v>
      </c>
      <c r="E216" s="193" t="s">
        <v>351</v>
      </c>
      <c r="F216" s="194" t="s">
        <v>352</v>
      </c>
      <c r="G216" s="195" t="s">
        <v>353</v>
      </c>
      <c r="H216" s="196">
        <v>130.72999999999999</v>
      </c>
      <c r="I216" s="197"/>
      <c r="J216" s="198">
        <f>ROUND(I216*H216,2)</f>
        <v>0</v>
      </c>
      <c r="K216" s="194" t="s">
        <v>227</v>
      </c>
      <c r="L216" s="40"/>
      <c r="M216" s="199" t="s">
        <v>1</v>
      </c>
      <c r="N216" s="200" t="s">
        <v>46</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317</v>
      </c>
      <c r="AT216" s="203" t="s">
        <v>223</v>
      </c>
      <c r="AU216" s="203" t="s">
        <v>93</v>
      </c>
      <c r="AY216" s="18" t="s">
        <v>220</v>
      </c>
      <c r="BE216" s="204">
        <f>IF(N216="základní",J216,0)</f>
        <v>0</v>
      </c>
      <c r="BF216" s="204">
        <f>IF(N216="snížená",J216,0)</f>
        <v>0</v>
      </c>
      <c r="BG216" s="204">
        <f>IF(N216="zákl. přenesená",J216,0)</f>
        <v>0</v>
      </c>
      <c r="BH216" s="204">
        <f>IF(N216="sníž. přenesená",J216,0)</f>
        <v>0</v>
      </c>
      <c r="BI216" s="204">
        <f>IF(N216="nulová",J216,0)</f>
        <v>0</v>
      </c>
      <c r="BJ216" s="18" t="s">
        <v>93</v>
      </c>
      <c r="BK216" s="204">
        <f>ROUND(I216*H216,2)</f>
        <v>0</v>
      </c>
      <c r="BL216" s="18" t="s">
        <v>317</v>
      </c>
      <c r="BM216" s="203" t="s">
        <v>354</v>
      </c>
    </row>
    <row r="217" spans="1:65" s="2" customFormat="1" ht="11.25">
      <c r="A217" s="35"/>
      <c r="B217" s="36"/>
      <c r="C217" s="37"/>
      <c r="D217" s="205" t="s">
        <v>230</v>
      </c>
      <c r="E217" s="37"/>
      <c r="F217" s="206" t="s">
        <v>355</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230</v>
      </c>
      <c r="AU217" s="18" t="s">
        <v>93</v>
      </c>
    </row>
    <row r="218" spans="1:65" s="13" customFormat="1" ht="11.25">
      <c r="B218" s="210"/>
      <c r="C218" s="211"/>
      <c r="D218" s="205" t="s">
        <v>232</v>
      </c>
      <c r="E218" s="212" t="s">
        <v>1</v>
      </c>
      <c r="F218" s="213" t="s">
        <v>271</v>
      </c>
      <c r="G218" s="211"/>
      <c r="H218" s="212" t="s">
        <v>1</v>
      </c>
      <c r="I218" s="214"/>
      <c r="J218" s="211"/>
      <c r="K218" s="211"/>
      <c r="L218" s="215"/>
      <c r="M218" s="216"/>
      <c r="N218" s="217"/>
      <c r="O218" s="217"/>
      <c r="P218" s="217"/>
      <c r="Q218" s="217"/>
      <c r="R218" s="217"/>
      <c r="S218" s="217"/>
      <c r="T218" s="218"/>
      <c r="AT218" s="219" t="s">
        <v>232</v>
      </c>
      <c r="AU218" s="219" t="s">
        <v>93</v>
      </c>
      <c r="AV218" s="13" t="s">
        <v>87</v>
      </c>
      <c r="AW218" s="13" t="s">
        <v>35</v>
      </c>
      <c r="AX218" s="13" t="s">
        <v>80</v>
      </c>
      <c r="AY218" s="219" t="s">
        <v>220</v>
      </c>
    </row>
    <row r="219" spans="1:65" s="14" customFormat="1" ht="11.25">
      <c r="B219" s="220"/>
      <c r="C219" s="221"/>
      <c r="D219" s="205" t="s">
        <v>232</v>
      </c>
      <c r="E219" s="222" t="s">
        <v>1</v>
      </c>
      <c r="F219" s="223" t="s">
        <v>356</v>
      </c>
      <c r="G219" s="221"/>
      <c r="H219" s="224">
        <v>63.28</v>
      </c>
      <c r="I219" s="225"/>
      <c r="J219" s="221"/>
      <c r="K219" s="221"/>
      <c r="L219" s="226"/>
      <c r="M219" s="227"/>
      <c r="N219" s="228"/>
      <c r="O219" s="228"/>
      <c r="P219" s="228"/>
      <c r="Q219" s="228"/>
      <c r="R219" s="228"/>
      <c r="S219" s="228"/>
      <c r="T219" s="229"/>
      <c r="AT219" s="230" t="s">
        <v>232</v>
      </c>
      <c r="AU219" s="230" t="s">
        <v>93</v>
      </c>
      <c r="AV219" s="14" t="s">
        <v>93</v>
      </c>
      <c r="AW219" s="14" t="s">
        <v>35</v>
      </c>
      <c r="AX219" s="14" t="s">
        <v>80</v>
      </c>
      <c r="AY219" s="230" t="s">
        <v>220</v>
      </c>
    </row>
    <row r="220" spans="1:65" s="14" customFormat="1" ht="11.25">
      <c r="B220" s="220"/>
      <c r="C220" s="221"/>
      <c r="D220" s="205" t="s">
        <v>232</v>
      </c>
      <c r="E220" s="222" t="s">
        <v>1</v>
      </c>
      <c r="F220" s="223" t="s">
        <v>357</v>
      </c>
      <c r="G220" s="221"/>
      <c r="H220" s="224">
        <v>67.45</v>
      </c>
      <c r="I220" s="225"/>
      <c r="J220" s="221"/>
      <c r="K220" s="221"/>
      <c r="L220" s="226"/>
      <c r="M220" s="227"/>
      <c r="N220" s="228"/>
      <c r="O220" s="228"/>
      <c r="P220" s="228"/>
      <c r="Q220" s="228"/>
      <c r="R220" s="228"/>
      <c r="S220" s="228"/>
      <c r="T220" s="229"/>
      <c r="AT220" s="230" t="s">
        <v>232</v>
      </c>
      <c r="AU220" s="230" t="s">
        <v>93</v>
      </c>
      <c r="AV220" s="14" t="s">
        <v>93</v>
      </c>
      <c r="AW220" s="14" t="s">
        <v>35</v>
      </c>
      <c r="AX220" s="14" t="s">
        <v>80</v>
      </c>
      <c r="AY220" s="230" t="s">
        <v>220</v>
      </c>
    </row>
    <row r="221" spans="1:65" s="15" customFormat="1" ht="11.25">
      <c r="B221" s="231"/>
      <c r="C221" s="232"/>
      <c r="D221" s="205" t="s">
        <v>232</v>
      </c>
      <c r="E221" s="233" t="s">
        <v>1</v>
      </c>
      <c r="F221" s="234" t="s">
        <v>236</v>
      </c>
      <c r="G221" s="232"/>
      <c r="H221" s="235">
        <v>130.73000000000002</v>
      </c>
      <c r="I221" s="236"/>
      <c r="J221" s="232"/>
      <c r="K221" s="232"/>
      <c r="L221" s="237"/>
      <c r="M221" s="238"/>
      <c r="N221" s="239"/>
      <c r="O221" s="239"/>
      <c r="P221" s="239"/>
      <c r="Q221" s="239"/>
      <c r="R221" s="239"/>
      <c r="S221" s="239"/>
      <c r="T221" s="240"/>
      <c r="AT221" s="241" t="s">
        <v>232</v>
      </c>
      <c r="AU221" s="241" t="s">
        <v>93</v>
      </c>
      <c r="AV221" s="15" t="s">
        <v>228</v>
      </c>
      <c r="AW221" s="15" t="s">
        <v>35</v>
      </c>
      <c r="AX221" s="15" t="s">
        <v>87</v>
      </c>
      <c r="AY221" s="241" t="s">
        <v>220</v>
      </c>
    </row>
    <row r="222" spans="1:65" s="2" customFormat="1" ht="14.45" customHeight="1">
      <c r="A222" s="35"/>
      <c r="B222" s="36"/>
      <c r="C222" s="243" t="s">
        <v>358</v>
      </c>
      <c r="D222" s="243" t="s">
        <v>359</v>
      </c>
      <c r="E222" s="244" t="s">
        <v>360</v>
      </c>
      <c r="F222" s="245" t="s">
        <v>361</v>
      </c>
      <c r="G222" s="246" t="s">
        <v>353</v>
      </c>
      <c r="H222" s="247">
        <v>130.72999999999999</v>
      </c>
      <c r="I222" s="248"/>
      <c r="J222" s="249">
        <f>ROUND(I222*H222,2)</f>
        <v>0</v>
      </c>
      <c r="K222" s="245" t="s">
        <v>1</v>
      </c>
      <c r="L222" s="250"/>
      <c r="M222" s="251" t="s">
        <v>1</v>
      </c>
      <c r="N222" s="252" t="s">
        <v>46</v>
      </c>
      <c r="O222" s="72"/>
      <c r="P222" s="201">
        <f>O222*H222</f>
        <v>0</v>
      </c>
      <c r="Q222" s="201">
        <v>2.9999999999999997E-4</v>
      </c>
      <c r="R222" s="201">
        <f>Q222*H222</f>
        <v>3.9218999999999997E-2</v>
      </c>
      <c r="S222" s="201">
        <v>0</v>
      </c>
      <c r="T222" s="202">
        <f>S222*H222</f>
        <v>0</v>
      </c>
      <c r="U222" s="35"/>
      <c r="V222" s="35"/>
      <c r="W222" s="35"/>
      <c r="X222" s="35"/>
      <c r="Y222" s="35"/>
      <c r="Z222" s="35"/>
      <c r="AA222" s="35"/>
      <c r="AB222" s="35"/>
      <c r="AC222" s="35"/>
      <c r="AD222" s="35"/>
      <c r="AE222" s="35"/>
      <c r="AR222" s="203" t="s">
        <v>362</v>
      </c>
      <c r="AT222" s="203" t="s">
        <v>359</v>
      </c>
      <c r="AU222" s="203" t="s">
        <v>93</v>
      </c>
      <c r="AY222" s="18" t="s">
        <v>220</v>
      </c>
      <c r="BE222" s="204">
        <f>IF(N222="základní",J222,0)</f>
        <v>0</v>
      </c>
      <c r="BF222" s="204">
        <f>IF(N222="snížená",J222,0)</f>
        <v>0</v>
      </c>
      <c r="BG222" s="204">
        <f>IF(N222="zákl. přenesená",J222,0)</f>
        <v>0</v>
      </c>
      <c r="BH222" s="204">
        <f>IF(N222="sníž. přenesená",J222,0)</f>
        <v>0</v>
      </c>
      <c r="BI222" s="204">
        <f>IF(N222="nulová",J222,0)</f>
        <v>0</v>
      </c>
      <c r="BJ222" s="18" t="s">
        <v>93</v>
      </c>
      <c r="BK222" s="204">
        <f>ROUND(I222*H222,2)</f>
        <v>0</v>
      </c>
      <c r="BL222" s="18" t="s">
        <v>317</v>
      </c>
      <c r="BM222" s="203" t="s">
        <v>363</v>
      </c>
    </row>
    <row r="223" spans="1:65" s="2" customFormat="1" ht="14.45" customHeight="1">
      <c r="A223" s="35"/>
      <c r="B223" s="36"/>
      <c r="C223" s="192" t="s">
        <v>364</v>
      </c>
      <c r="D223" s="192" t="s">
        <v>223</v>
      </c>
      <c r="E223" s="193" t="s">
        <v>365</v>
      </c>
      <c r="F223" s="194" t="s">
        <v>366</v>
      </c>
      <c r="G223" s="195" t="s">
        <v>226</v>
      </c>
      <c r="H223" s="196">
        <v>12.663</v>
      </c>
      <c r="I223" s="197"/>
      <c r="J223" s="198">
        <f>ROUND(I223*H223,2)</f>
        <v>0</v>
      </c>
      <c r="K223" s="194" t="s">
        <v>227</v>
      </c>
      <c r="L223" s="40"/>
      <c r="M223" s="199" t="s">
        <v>1</v>
      </c>
      <c r="N223" s="200" t="s">
        <v>46</v>
      </c>
      <c r="O223" s="72"/>
      <c r="P223" s="201">
        <f>O223*H223</f>
        <v>0</v>
      </c>
      <c r="Q223" s="201">
        <v>0</v>
      </c>
      <c r="R223" s="201">
        <f>Q223*H223</f>
        <v>0</v>
      </c>
      <c r="S223" s="201">
        <v>1.75E-3</v>
      </c>
      <c r="T223" s="202">
        <f>S223*H223</f>
        <v>2.2160249999999999E-2</v>
      </c>
      <c r="U223" s="35"/>
      <c r="V223" s="35"/>
      <c r="W223" s="35"/>
      <c r="X223" s="35"/>
      <c r="Y223" s="35"/>
      <c r="Z223" s="35"/>
      <c r="AA223" s="35"/>
      <c r="AB223" s="35"/>
      <c r="AC223" s="35"/>
      <c r="AD223" s="35"/>
      <c r="AE223" s="35"/>
      <c r="AR223" s="203" t="s">
        <v>317</v>
      </c>
      <c r="AT223" s="203" t="s">
        <v>223</v>
      </c>
      <c r="AU223" s="203" t="s">
        <v>93</v>
      </c>
      <c r="AY223" s="18" t="s">
        <v>220</v>
      </c>
      <c r="BE223" s="204">
        <f>IF(N223="základní",J223,0)</f>
        <v>0</v>
      </c>
      <c r="BF223" s="204">
        <f>IF(N223="snížená",J223,0)</f>
        <v>0</v>
      </c>
      <c r="BG223" s="204">
        <f>IF(N223="zákl. přenesená",J223,0)</f>
        <v>0</v>
      </c>
      <c r="BH223" s="204">
        <f>IF(N223="sníž. přenesená",J223,0)</f>
        <v>0</v>
      </c>
      <c r="BI223" s="204">
        <f>IF(N223="nulová",J223,0)</f>
        <v>0</v>
      </c>
      <c r="BJ223" s="18" t="s">
        <v>93</v>
      </c>
      <c r="BK223" s="204">
        <f>ROUND(I223*H223,2)</f>
        <v>0</v>
      </c>
      <c r="BL223" s="18" t="s">
        <v>317</v>
      </c>
      <c r="BM223" s="203" t="s">
        <v>367</v>
      </c>
    </row>
    <row r="224" spans="1:65" s="2" customFormat="1" ht="19.5">
      <c r="A224" s="35"/>
      <c r="B224" s="36"/>
      <c r="C224" s="37"/>
      <c r="D224" s="205" t="s">
        <v>230</v>
      </c>
      <c r="E224" s="37"/>
      <c r="F224" s="206" t="s">
        <v>368</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230</v>
      </c>
      <c r="AU224" s="18" t="s">
        <v>93</v>
      </c>
    </row>
    <row r="225" spans="1:65" s="13" customFormat="1" ht="11.25">
      <c r="B225" s="210"/>
      <c r="C225" s="211"/>
      <c r="D225" s="205" t="s">
        <v>232</v>
      </c>
      <c r="E225" s="212" t="s">
        <v>1</v>
      </c>
      <c r="F225" s="213" t="s">
        <v>348</v>
      </c>
      <c r="G225" s="211"/>
      <c r="H225" s="212" t="s">
        <v>1</v>
      </c>
      <c r="I225" s="214"/>
      <c r="J225" s="211"/>
      <c r="K225" s="211"/>
      <c r="L225" s="215"/>
      <c r="M225" s="216"/>
      <c r="N225" s="217"/>
      <c r="O225" s="217"/>
      <c r="P225" s="217"/>
      <c r="Q225" s="217"/>
      <c r="R225" s="217"/>
      <c r="S225" s="217"/>
      <c r="T225" s="218"/>
      <c r="AT225" s="219" t="s">
        <v>232</v>
      </c>
      <c r="AU225" s="219" t="s">
        <v>93</v>
      </c>
      <c r="AV225" s="13" t="s">
        <v>87</v>
      </c>
      <c r="AW225" s="13" t="s">
        <v>35</v>
      </c>
      <c r="AX225" s="13" t="s">
        <v>80</v>
      </c>
      <c r="AY225" s="219" t="s">
        <v>220</v>
      </c>
    </row>
    <row r="226" spans="1:65" s="14" customFormat="1" ht="11.25">
      <c r="B226" s="220"/>
      <c r="C226" s="221"/>
      <c r="D226" s="205" t="s">
        <v>232</v>
      </c>
      <c r="E226" s="222" t="s">
        <v>1</v>
      </c>
      <c r="F226" s="223" t="s">
        <v>369</v>
      </c>
      <c r="G226" s="221"/>
      <c r="H226" s="224">
        <v>5.7249999999999996</v>
      </c>
      <c r="I226" s="225"/>
      <c r="J226" s="221"/>
      <c r="K226" s="221"/>
      <c r="L226" s="226"/>
      <c r="M226" s="227"/>
      <c r="N226" s="228"/>
      <c r="O226" s="228"/>
      <c r="P226" s="228"/>
      <c r="Q226" s="228"/>
      <c r="R226" s="228"/>
      <c r="S226" s="228"/>
      <c r="T226" s="229"/>
      <c r="AT226" s="230" t="s">
        <v>232</v>
      </c>
      <c r="AU226" s="230" t="s">
        <v>93</v>
      </c>
      <c r="AV226" s="14" t="s">
        <v>93</v>
      </c>
      <c r="AW226" s="14" t="s">
        <v>35</v>
      </c>
      <c r="AX226" s="14" t="s">
        <v>80</v>
      </c>
      <c r="AY226" s="230" t="s">
        <v>220</v>
      </c>
    </row>
    <row r="227" spans="1:65" s="14" customFormat="1" ht="11.25">
      <c r="B227" s="220"/>
      <c r="C227" s="221"/>
      <c r="D227" s="205" t="s">
        <v>232</v>
      </c>
      <c r="E227" s="222" t="s">
        <v>1</v>
      </c>
      <c r="F227" s="223" t="s">
        <v>370</v>
      </c>
      <c r="G227" s="221"/>
      <c r="H227" s="224">
        <v>6.9379999999999997</v>
      </c>
      <c r="I227" s="225"/>
      <c r="J227" s="221"/>
      <c r="K227" s="221"/>
      <c r="L227" s="226"/>
      <c r="M227" s="227"/>
      <c r="N227" s="228"/>
      <c r="O227" s="228"/>
      <c r="P227" s="228"/>
      <c r="Q227" s="228"/>
      <c r="R227" s="228"/>
      <c r="S227" s="228"/>
      <c r="T227" s="229"/>
      <c r="AT227" s="230" t="s">
        <v>232</v>
      </c>
      <c r="AU227" s="230" t="s">
        <v>93</v>
      </c>
      <c r="AV227" s="14" t="s">
        <v>93</v>
      </c>
      <c r="AW227" s="14" t="s">
        <v>35</v>
      </c>
      <c r="AX227" s="14" t="s">
        <v>80</v>
      </c>
      <c r="AY227" s="230" t="s">
        <v>220</v>
      </c>
    </row>
    <row r="228" spans="1:65" s="15" customFormat="1" ht="11.25">
      <c r="B228" s="231"/>
      <c r="C228" s="232"/>
      <c r="D228" s="205" t="s">
        <v>232</v>
      </c>
      <c r="E228" s="233" t="s">
        <v>1</v>
      </c>
      <c r="F228" s="234" t="s">
        <v>236</v>
      </c>
      <c r="G228" s="232"/>
      <c r="H228" s="235">
        <v>12.663</v>
      </c>
      <c r="I228" s="236"/>
      <c r="J228" s="232"/>
      <c r="K228" s="232"/>
      <c r="L228" s="237"/>
      <c r="M228" s="238"/>
      <c r="N228" s="239"/>
      <c r="O228" s="239"/>
      <c r="P228" s="239"/>
      <c r="Q228" s="239"/>
      <c r="R228" s="239"/>
      <c r="S228" s="239"/>
      <c r="T228" s="240"/>
      <c r="AT228" s="241" t="s">
        <v>232</v>
      </c>
      <c r="AU228" s="241" t="s">
        <v>93</v>
      </c>
      <c r="AV228" s="15" t="s">
        <v>228</v>
      </c>
      <c r="AW228" s="15" t="s">
        <v>35</v>
      </c>
      <c r="AX228" s="15" t="s">
        <v>87</v>
      </c>
      <c r="AY228" s="241" t="s">
        <v>220</v>
      </c>
    </row>
    <row r="229" spans="1:65" s="2" customFormat="1" ht="14.45" customHeight="1">
      <c r="A229" s="35"/>
      <c r="B229" s="36"/>
      <c r="C229" s="192" t="s">
        <v>371</v>
      </c>
      <c r="D229" s="192" t="s">
        <v>223</v>
      </c>
      <c r="E229" s="193" t="s">
        <v>372</v>
      </c>
      <c r="F229" s="194" t="s">
        <v>373</v>
      </c>
      <c r="G229" s="195" t="s">
        <v>226</v>
      </c>
      <c r="H229" s="196">
        <v>68.016999999999996</v>
      </c>
      <c r="I229" s="197"/>
      <c r="J229" s="198">
        <f>ROUND(I229*H229,2)</f>
        <v>0</v>
      </c>
      <c r="K229" s="194" t="s">
        <v>227</v>
      </c>
      <c r="L229" s="40"/>
      <c r="M229" s="199" t="s">
        <v>1</v>
      </c>
      <c r="N229" s="200" t="s">
        <v>46</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317</v>
      </c>
      <c r="AT229" s="203" t="s">
        <v>223</v>
      </c>
      <c r="AU229" s="203" t="s">
        <v>93</v>
      </c>
      <c r="AY229" s="18" t="s">
        <v>220</v>
      </c>
      <c r="BE229" s="204">
        <f>IF(N229="základní",J229,0)</f>
        <v>0</v>
      </c>
      <c r="BF229" s="204">
        <f>IF(N229="snížená",J229,0)</f>
        <v>0</v>
      </c>
      <c r="BG229" s="204">
        <f>IF(N229="zákl. přenesená",J229,0)</f>
        <v>0</v>
      </c>
      <c r="BH229" s="204">
        <f>IF(N229="sníž. přenesená",J229,0)</f>
        <v>0</v>
      </c>
      <c r="BI229" s="204">
        <f>IF(N229="nulová",J229,0)</f>
        <v>0</v>
      </c>
      <c r="BJ229" s="18" t="s">
        <v>93</v>
      </c>
      <c r="BK229" s="204">
        <f>ROUND(I229*H229,2)</f>
        <v>0</v>
      </c>
      <c r="BL229" s="18" t="s">
        <v>317</v>
      </c>
      <c r="BM229" s="203" t="s">
        <v>374</v>
      </c>
    </row>
    <row r="230" spans="1:65" s="2" customFormat="1" ht="11.25">
      <c r="A230" s="35"/>
      <c r="B230" s="36"/>
      <c r="C230" s="37"/>
      <c r="D230" s="205" t="s">
        <v>230</v>
      </c>
      <c r="E230" s="37"/>
      <c r="F230" s="206" t="s">
        <v>375</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230</v>
      </c>
      <c r="AU230" s="18" t="s">
        <v>93</v>
      </c>
    </row>
    <row r="231" spans="1:65" s="13" customFormat="1" ht="11.25">
      <c r="B231" s="210"/>
      <c r="C231" s="211"/>
      <c r="D231" s="205" t="s">
        <v>232</v>
      </c>
      <c r="E231" s="212" t="s">
        <v>1</v>
      </c>
      <c r="F231" s="213" t="s">
        <v>376</v>
      </c>
      <c r="G231" s="211"/>
      <c r="H231" s="212" t="s">
        <v>1</v>
      </c>
      <c r="I231" s="214"/>
      <c r="J231" s="211"/>
      <c r="K231" s="211"/>
      <c r="L231" s="215"/>
      <c r="M231" s="216"/>
      <c r="N231" s="217"/>
      <c r="O231" s="217"/>
      <c r="P231" s="217"/>
      <c r="Q231" s="217"/>
      <c r="R231" s="217"/>
      <c r="S231" s="217"/>
      <c r="T231" s="218"/>
      <c r="AT231" s="219" t="s">
        <v>232</v>
      </c>
      <c r="AU231" s="219" t="s">
        <v>93</v>
      </c>
      <c r="AV231" s="13" t="s">
        <v>87</v>
      </c>
      <c r="AW231" s="13" t="s">
        <v>35</v>
      </c>
      <c r="AX231" s="13" t="s">
        <v>80</v>
      </c>
      <c r="AY231" s="219" t="s">
        <v>220</v>
      </c>
    </row>
    <row r="232" spans="1:65" s="14" customFormat="1" ht="11.25">
      <c r="B232" s="220"/>
      <c r="C232" s="221"/>
      <c r="D232" s="205" t="s">
        <v>232</v>
      </c>
      <c r="E232" s="222" t="s">
        <v>1</v>
      </c>
      <c r="F232" s="223" t="s">
        <v>377</v>
      </c>
      <c r="G232" s="221"/>
      <c r="H232" s="224">
        <v>68.016999999999996</v>
      </c>
      <c r="I232" s="225"/>
      <c r="J232" s="221"/>
      <c r="K232" s="221"/>
      <c r="L232" s="226"/>
      <c r="M232" s="227"/>
      <c r="N232" s="228"/>
      <c r="O232" s="228"/>
      <c r="P232" s="228"/>
      <c r="Q232" s="228"/>
      <c r="R232" s="228"/>
      <c r="S232" s="228"/>
      <c r="T232" s="229"/>
      <c r="AT232" s="230" t="s">
        <v>232</v>
      </c>
      <c r="AU232" s="230" t="s">
        <v>93</v>
      </c>
      <c r="AV232" s="14" t="s">
        <v>93</v>
      </c>
      <c r="AW232" s="14" t="s">
        <v>35</v>
      </c>
      <c r="AX232" s="14" t="s">
        <v>87</v>
      </c>
      <c r="AY232" s="230" t="s">
        <v>220</v>
      </c>
    </row>
    <row r="233" spans="1:65" s="2" customFormat="1" ht="14.45" customHeight="1">
      <c r="A233" s="35"/>
      <c r="B233" s="36"/>
      <c r="C233" s="243" t="s">
        <v>378</v>
      </c>
      <c r="D233" s="243" t="s">
        <v>359</v>
      </c>
      <c r="E233" s="244" t="s">
        <v>379</v>
      </c>
      <c r="F233" s="245" t="s">
        <v>380</v>
      </c>
      <c r="G233" s="246" t="s">
        <v>226</v>
      </c>
      <c r="H233" s="247">
        <v>69.376999999999995</v>
      </c>
      <c r="I233" s="248"/>
      <c r="J233" s="249">
        <f>ROUND(I233*H233,2)</f>
        <v>0</v>
      </c>
      <c r="K233" s="245" t="s">
        <v>1</v>
      </c>
      <c r="L233" s="250"/>
      <c r="M233" s="251" t="s">
        <v>1</v>
      </c>
      <c r="N233" s="252" t="s">
        <v>46</v>
      </c>
      <c r="O233" s="72"/>
      <c r="P233" s="201">
        <f>O233*H233</f>
        <v>0</v>
      </c>
      <c r="Q233" s="201">
        <v>2.6199999999999999E-3</v>
      </c>
      <c r="R233" s="201">
        <f>Q233*H233</f>
        <v>0.18176773999999998</v>
      </c>
      <c r="S233" s="201">
        <v>0</v>
      </c>
      <c r="T233" s="202">
        <f>S233*H233</f>
        <v>0</v>
      </c>
      <c r="U233" s="35"/>
      <c r="V233" s="35"/>
      <c r="W233" s="35"/>
      <c r="X233" s="35"/>
      <c r="Y233" s="35"/>
      <c r="Z233" s="35"/>
      <c r="AA233" s="35"/>
      <c r="AB233" s="35"/>
      <c r="AC233" s="35"/>
      <c r="AD233" s="35"/>
      <c r="AE233" s="35"/>
      <c r="AR233" s="203" t="s">
        <v>362</v>
      </c>
      <c r="AT233" s="203" t="s">
        <v>359</v>
      </c>
      <c r="AU233" s="203" t="s">
        <v>93</v>
      </c>
      <c r="AY233" s="18" t="s">
        <v>220</v>
      </c>
      <c r="BE233" s="204">
        <f>IF(N233="základní",J233,0)</f>
        <v>0</v>
      </c>
      <c r="BF233" s="204">
        <f>IF(N233="snížená",J233,0)</f>
        <v>0</v>
      </c>
      <c r="BG233" s="204">
        <f>IF(N233="zákl. přenesená",J233,0)</f>
        <v>0</v>
      </c>
      <c r="BH233" s="204">
        <f>IF(N233="sníž. přenesená",J233,0)</f>
        <v>0</v>
      </c>
      <c r="BI233" s="204">
        <f>IF(N233="nulová",J233,0)</f>
        <v>0</v>
      </c>
      <c r="BJ233" s="18" t="s">
        <v>93</v>
      </c>
      <c r="BK233" s="204">
        <f>ROUND(I233*H233,2)</f>
        <v>0</v>
      </c>
      <c r="BL233" s="18" t="s">
        <v>317</v>
      </c>
      <c r="BM233" s="203" t="s">
        <v>381</v>
      </c>
    </row>
    <row r="234" spans="1:65" s="14" customFormat="1" ht="11.25">
      <c r="B234" s="220"/>
      <c r="C234" s="221"/>
      <c r="D234" s="205" t="s">
        <v>232</v>
      </c>
      <c r="E234" s="221"/>
      <c r="F234" s="223" t="s">
        <v>382</v>
      </c>
      <c r="G234" s="221"/>
      <c r="H234" s="224">
        <v>69.376999999999995</v>
      </c>
      <c r="I234" s="225"/>
      <c r="J234" s="221"/>
      <c r="K234" s="221"/>
      <c r="L234" s="226"/>
      <c r="M234" s="227"/>
      <c r="N234" s="228"/>
      <c r="O234" s="228"/>
      <c r="P234" s="228"/>
      <c r="Q234" s="228"/>
      <c r="R234" s="228"/>
      <c r="S234" s="228"/>
      <c r="T234" s="229"/>
      <c r="AT234" s="230" t="s">
        <v>232</v>
      </c>
      <c r="AU234" s="230" t="s">
        <v>93</v>
      </c>
      <c r="AV234" s="14" t="s">
        <v>93</v>
      </c>
      <c r="AW234" s="14" t="s">
        <v>4</v>
      </c>
      <c r="AX234" s="14" t="s">
        <v>87</v>
      </c>
      <c r="AY234" s="230" t="s">
        <v>220</v>
      </c>
    </row>
    <row r="235" spans="1:65" s="2" customFormat="1" ht="14.45" customHeight="1">
      <c r="A235" s="35"/>
      <c r="B235" s="36"/>
      <c r="C235" s="192" t="s">
        <v>383</v>
      </c>
      <c r="D235" s="192" t="s">
        <v>223</v>
      </c>
      <c r="E235" s="193" t="s">
        <v>384</v>
      </c>
      <c r="F235" s="194" t="s">
        <v>385</v>
      </c>
      <c r="G235" s="195" t="s">
        <v>386</v>
      </c>
      <c r="H235" s="253"/>
      <c r="I235" s="197"/>
      <c r="J235" s="198">
        <f>ROUND(I235*H235,2)</f>
        <v>0</v>
      </c>
      <c r="K235" s="194" t="s">
        <v>227</v>
      </c>
      <c r="L235" s="40"/>
      <c r="M235" s="199" t="s">
        <v>1</v>
      </c>
      <c r="N235" s="200" t="s">
        <v>46</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317</v>
      </c>
      <c r="AT235" s="203" t="s">
        <v>223</v>
      </c>
      <c r="AU235" s="203" t="s">
        <v>93</v>
      </c>
      <c r="AY235" s="18" t="s">
        <v>220</v>
      </c>
      <c r="BE235" s="204">
        <f>IF(N235="základní",J235,0)</f>
        <v>0</v>
      </c>
      <c r="BF235" s="204">
        <f>IF(N235="snížená",J235,0)</f>
        <v>0</v>
      </c>
      <c r="BG235" s="204">
        <f>IF(N235="zákl. přenesená",J235,0)</f>
        <v>0</v>
      </c>
      <c r="BH235" s="204">
        <f>IF(N235="sníž. přenesená",J235,0)</f>
        <v>0</v>
      </c>
      <c r="BI235" s="204">
        <f>IF(N235="nulová",J235,0)</f>
        <v>0</v>
      </c>
      <c r="BJ235" s="18" t="s">
        <v>93</v>
      </c>
      <c r="BK235" s="204">
        <f>ROUND(I235*H235,2)</f>
        <v>0</v>
      </c>
      <c r="BL235" s="18" t="s">
        <v>317</v>
      </c>
      <c r="BM235" s="203" t="s">
        <v>387</v>
      </c>
    </row>
    <row r="236" spans="1:65" s="2" customFormat="1" ht="19.5">
      <c r="A236" s="35"/>
      <c r="B236" s="36"/>
      <c r="C236" s="37"/>
      <c r="D236" s="205" t="s">
        <v>230</v>
      </c>
      <c r="E236" s="37"/>
      <c r="F236" s="206" t="s">
        <v>388</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230</v>
      </c>
      <c r="AU236" s="18" t="s">
        <v>93</v>
      </c>
    </row>
    <row r="237" spans="1:65" s="12" customFormat="1" ht="22.9" customHeight="1">
      <c r="B237" s="176"/>
      <c r="C237" s="177"/>
      <c r="D237" s="178" t="s">
        <v>79</v>
      </c>
      <c r="E237" s="190" t="s">
        <v>389</v>
      </c>
      <c r="F237" s="190" t="s">
        <v>390</v>
      </c>
      <c r="G237" s="177"/>
      <c r="H237" s="177"/>
      <c r="I237" s="180"/>
      <c r="J237" s="191">
        <f>BK237</f>
        <v>0</v>
      </c>
      <c r="K237" s="177"/>
      <c r="L237" s="182"/>
      <c r="M237" s="183"/>
      <c r="N237" s="184"/>
      <c r="O237" s="184"/>
      <c r="P237" s="185">
        <f>SUM(P238:P241)</f>
        <v>0</v>
      </c>
      <c r="Q237" s="184"/>
      <c r="R237" s="185">
        <f>SUM(R238:R241)</f>
        <v>0</v>
      </c>
      <c r="S237" s="184"/>
      <c r="T237" s="186">
        <f>SUM(T238:T241)</f>
        <v>0</v>
      </c>
      <c r="AR237" s="187" t="s">
        <v>93</v>
      </c>
      <c r="AT237" s="188" t="s">
        <v>79</v>
      </c>
      <c r="AU237" s="188" t="s">
        <v>87</v>
      </c>
      <c r="AY237" s="187" t="s">
        <v>220</v>
      </c>
      <c r="BK237" s="189">
        <f>SUM(BK238:BK241)</f>
        <v>0</v>
      </c>
    </row>
    <row r="238" spans="1:65" s="2" customFormat="1" ht="37.9" customHeight="1">
      <c r="A238" s="35"/>
      <c r="B238" s="36"/>
      <c r="C238" s="192" t="s">
        <v>391</v>
      </c>
      <c r="D238" s="192" t="s">
        <v>223</v>
      </c>
      <c r="E238" s="193" t="s">
        <v>392</v>
      </c>
      <c r="F238" s="194" t="s">
        <v>393</v>
      </c>
      <c r="G238" s="195" t="s">
        <v>301</v>
      </c>
      <c r="H238" s="196">
        <v>2</v>
      </c>
      <c r="I238" s="197"/>
      <c r="J238" s="198">
        <f>ROUND(I238*H238,2)</f>
        <v>0</v>
      </c>
      <c r="K238" s="194" t="s">
        <v>1</v>
      </c>
      <c r="L238" s="40"/>
      <c r="M238" s="199" t="s">
        <v>1</v>
      </c>
      <c r="N238" s="200" t="s">
        <v>46</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317</v>
      </c>
      <c r="AT238" s="203" t="s">
        <v>223</v>
      </c>
      <c r="AU238" s="203" t="s">
        <v>93</v>
      </c>
      <c r="AY238" s="18" t="s">
        <v>220</v>
      </c>
      <c r="BE238" s="204">
        <f>IF(N238="základní",J238,0)</f>
        <v>0</v>
      </c>
      <c r="BF238" s="204">
        <f>IF(N238="snížená",J238,0)</f>
        <v>0</v>
      </c>
      <c r="BG238" s="204">
        <f>IF(N238="zákl. přenesená",J238,0)</f>
        <v>0</v>
      </c>
      <c r="BH238" s="204">
        <f>IF(N238="sníž. přenesená",J238,0)</f>
        <v>0</v>
      </c>
      <c r="BI238" s="204">
        <f>IF(N238="nulová",J238,0)</f>
        <v>0</v>
      </c>
      <c r="BJ238" s="18" t="s">
        <v>93</v>
      </c>
      <c r="BK238" s="204">
        <f>ROUND(I238*H238,2)</f>
        <v>0</v>
      </c>
      <c r="BL238" s="18" t="s">
        <v>317</v>
      </c>
      <c r="BM238" s="203" t="s">
        <v>394</v>
      </c>
    </row>
    <row r="239" spans="1:65" s="2" customFormat="1" ht="48.75">
      <c r="A239" s="35"/>
      <c r="B239" s="36"/>
      <c r="C239" s="37"/>
      <c r="D239" s="205" t="s">
        <v>230</v>
      </c>
      <c r="E239" s="37"/>
      <c r="F239" s="206" t="s">
        <v>395</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230</v>
      </c>
      <c r="AU239" s="18" t="s">
        <v>93</v>
      </c>
    </row>
    <row r="240" spans="1:65" s="2" customFormat="1" ht="14.45" customHeight="1">
      <c r="A240" s="35"/>
      <c r="B240" s="36"/>
      <c r="C240" s="192" t="s">
        <v>396</v>
      </c>
      <c r="D240" s="192" t="s">
        <v>223</v>
      </c>
      <c r="E240" s="193" t="s">
        <v>397</v>
      </c>
      <c r="F240" s="194" t="s">
        <v>398</v>
      </c>
      <c r="G240" s="195" t="s">
        <v>386</v>
      </c>
      <c r="H240" s="253"/>
      <c r="I240" s="197"/>
      <c r="J240" s="198">
        <f>ROUND(I240*H240,2)</f>
        <v>0</v>
      </c>
      <c r="K240" s="194" t="s">
        <v>227</v>
      </c>
      <c r="L240" s="40"/>
      <c r="M240" s="199" t="s">
        <v>1</v>
      </c>
      <c r="N240" s="200" t="s">
        <v>46</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317</v>
      </c>
      <c r="AT240" s="203" t="s">
        <v>223</v>
      </c>
      <c r="AU240" s="203" t="s">
        <v>93</v>
      </c>
      <c r="AY240" s="18" t="s">
        <v>220</v>
      </c>
      <c r="BE240" s="204">
        <f>IF(N240="základní",J240,0)</f>
        <v>0</v>
      </c>
      <c r="BF240" s="204">
        <f>IF(N240="snížená",J240,0)</f>
        <v>0</v>
      </c>
      <c r="BG240" s="204">
        <f>IF(N240="zákl. přenesená",J240,0)</f>
        <v>0</v>
      </c>
      <c r="BH240" s="204">
        <f>IF(N240="sníž. přenesená",J240,0)</f>
        <v>0</v>
      </c>
      <c r="BI240" s="204">
        <f>IF(N240="nulová",J240,0)</f>
        <v>0</v>
      </c>
      <c r="BJ240" s="18" t="s">
        <v>93</v>
      </c>
      <c r="BK240" s="204">
        <f>ROUND(I240*H240,2)</f>
        <v>0</v>
      </c>
      <c r="BL240" s="18" t="s">
        <v>317</v>
      </c>
      <c r="BM240" s="203" t="s">
        <v>399</v>
      </c>
    </row>
    <row r="241" spans="1:65" s="2" customFormat="1" ht="19.5">
      <c r="A241" s="35"/>
      <c r="B241" s="36"/>
      <c r="C241" s="37"/>
      <c r="D241" s="205" t="s">
        <v>230</v>
      </c>
      <c r="E241" s="37"/>
      <c r="F241" s="206" t="s">
        <v>400</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230</v>
      </c>
      <c r="AU241" s="18" t="s">
        <v>93</v>
      </c>
    </row>
    <row r="242" spans="1:65" s="12" customFormat="1" ht="22.9" customHeight="1">
      <c r="B242" s="176"/>
      <c r="C242" s="177"/>
      <c r="D242" s="178" t="s">
        <v>79</v>
      </c>
      <c r="E242" s="190" t="s">
        <v>401</v>
      </c>
      <c r="F242" s="190" t="s">
        <v>402</v>
      </c>
      <c r="G242" s="177"/>
      <c r="H242" s="177"/>
      <c r="I242" s="180"/>
      <c r="J242" s="191">
        <f>BK242</f>
        <v>0</v>
      </c>
      <c r="K242" s="177"/>
      <c r="L242" s="182"/>
      <c r="M242" s="183"/>
      <c r="N242" s="184"/>
      <c r="O242" s="184"/>
      <c r="P242" s="185">
        <f>SUM(P243:P275)</f>
        <v>0</v>
      </c>
      <c r="Q242" s="184"/>
      <c r="R242" s="185">
        <f>SUM(R243:R275)</f>
        <v>0</v>
      </c>
      <c r="S242" s="184"/>
      <c r="T242" s="186">
        <f>SUM(T243:T275)</f>
        <v>0.92657241000000012</v>
      </c>
      <c r="AR242" s="187" t="s">
        <v>93</v>
      </c>
      <c r="AT242" s="188" t="s">
        <v>79</v>
      </c>
      <c r="AU242" s="188" t="s">
        <v>87</v>
      </c>
      <c r="AY242" s="187" t="s">
        <v>220</v>
      </c>
      <c r="BK242" s="189">
        <f>SUM(BK243:BK275)</f>
        <v>0</v>
      </c>
    </row>
    <row r="243" spans="1:65" s="2" customFormat="1" ht="14.45" customHeight="1">
      <c r="A243" s="35"/>
      <c r="B243" s="36"/>
      <c r="C243" s="192" t="s">
        <v>403</v>
      </c>
      <c r="D243" s="192" t="s">
        <v>223</v>
      </c>
      <c r="E243" s="193" t="s">
        <v>404</v>
      </c>
      <c r="F243" s="194" t="s">
        <v>405</v>
      </c>
      <c r="G243" s="195" t="s">
        <v>226</v>
      </c>
      <c r="H243" s="196">
        <v>12.663</v>
      </c>
      <c r="I243" s="197"/>
      <c r="J243" s="198">
        <f>ROUND(I243*H243,2)</f>
        <v>0</v>
      </c>
      <c r="K243" s="194" t="s">
        <v>227</v>
      </c>
      <c r="L243" s="40"/>
      <c r="M243" s="199" t="s">
        <v>1</v>
      </c>
      <c r="N243" s="200" t="s">
        <v>46</v>
      </c>
      <c r="O243" s="72"/>
      <c r="P243" s="201">
        <f>O243*H243</f>
        <v>0</v>
      </c>
      <c r="Q243" s="201">
        <v>0</v>
      </c>
      <c r="R243" s="201">
        <f>Q243*H243</f>
        <v>0</v>
      </c>
      <c r="S243" s="201">
        <v>2.1999999999999999E-2</v>
      </c>
      <c r="T243" s="202">
        <f>S243*H243</f>
        <v>0.278586</v>
      </c>
      <c r="U243" s="35"/>
      <c r="V243" s="35"/>
      <c r="W243" s="35"/>
      <c r="X243" s="35"/>
      <c r="Y243" s="35"/>
      <c r="Z243" s="35"/>
      <c r="AA243" s="35"/>
      <c r="AB243" s="35"/>
      <c r="AC243" s="35"/>
      <c r="AD243" s="35"/>
      <c r="AE243" s="35"/>
      <c r="AR243" s="203" t="s">
        <v>317</v>
      </c>
      <c r="AT243" s="203" t="s">
        <v>223</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406</v>
      </c>
    </row>
    <row r="244" spans="1:65" s="2" customFormat="1" ht="11.25">
      <c r="A244" s="35"/>
      <c r="B244" s="36"/>
      <c r="C244" s="37"/>
      <c r="D244" s="205" t="s">
        <v>230</v>
      </c>
      <c r="E244" s="37"/>
      <c r="F244" s="206" t="s">
        <v>407</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13" customFormat="1" ht="11.25">
      <c r="B245" s="210"/>
      <c r="C245" s="211"/>
      <c r="D245" s="205" t="s">
        <v>232</v>
      </c>
      <c r="E245" s="212" t="s">
        <v>1</v>
      </c>
      <c r="F245" s="213" t="s">
        <v>348</v>
      </c>
      <c r="G245" s="211"/>
      <c r="H245" s="212" t="s">
        <v>1</v>
      </c>
      <c r="I245" s="214"/>
      <c r="J245" s="211"/>
      <c r="K245" s="211"/>
      <c r="L245" s="215"/>
      <c r="M245" s="216"/>
      <c r="N245" s="217"/>
      <c r="O245" s="217"/>
      <c r="P245" s="217"/>
      <c r="Q245" s="217"/>
      <c r="R245" s="217"/>
      <c r="S245" s="217"/>
      <c r="T245" s="218"/>
      <c r="AT245" s="219" t="s">
        <v>232</v>
      </c>
      <c r="AU245" s="219" t="s">
        <v>93</v>
      </c>
      <c r="AV245" s="13" t="s">
        <v>87</v>
      </c>
      <c r="AW245" s="13" t="s">
        <v>35</v>
      </c>
      <c r="AX245" s="13" t="s">
        <v>80</v>
      </c>
      <c r="AY245" s="219" t="s">
        <v>220</v>
      </c>
    </row>
    <row r="246" spans="1:65" s="14" customFormat="1" ht="11.25">
      <c r="B246" s="220"/>
      <c r="C246" s="221"/>
      <c r="D246" s="205" t="s">
        <v>232</v>
      </c>
      <c r="E246" s="222" t="s">
        <v>1</v>
      </c>
      <c r="F246" s="223" t="s">
        <v>369</v>
      </c>
      <c r="G246" s="221"/>
      <c r="H246" s="224">
        <v>5.7249999999999996</v>
      </c>
      <c r="I246" s="225"/>
      <c r="J246" s="221"/>
      <c r="K246" s="221"/>
      <c r="L246" s="226"/>
      <c r="M246" s="227"/>
      <c r="N246" s="228"/>
      <c r="O246" s="228"/>
      <c r="P246" s="228"/>
      <c r="Q246" s="228"/>
      <c r="R246" s="228"/>
      <c r="S246" s="228"/>
      <c r="T246" s="229"/>
      <c r="AT246" s="230" t="s">
        <v>232</v>
      </c>
      <c r="AU246" s="230" t="s">
        <v>93</v>
      </c>
      <c r="AV246" s="14" t="s">
        <v>93</v>
      </c>
      <c r="AW246" s="14" t="s">
        <v>35</v>
      </c>
      <c r="AX246" s="14" t="s">
        <v>80</v>
      </c>
      <c r="AY246" s="230" t="s">
        <v>220</v>
      </c>
    </row>
    <row r="247" spans="1:65" s="14" customFormat="1" ht="11.25">
      <c r="B247" s="220"/>
      <c r="C247" s="221"/>
      <c r="D247" s="205" t="s">
        <v>232</v>
      </c>
      <c r="E247" s="222" t="s">
        <v>1</v>
      </c>
      <c r="F247" s="223" t="s">
        <v>370</v>
      </c>
      <c r="G247" s="221"/>
      <c r="H247" s="224">
        <v>6.9379999999999997</v>
      </c>
      <c r="I247" s="225"/>
      <c r="J247" s="221"/>
      <c r="K247" s="221"/>
      <c r="L247" s="226"/>
      <c r="M247" s="227"/>
      <c r="N247" s="228"/>
      <c r="O247" s="228"/>
      <c r="P247" s="228"/>
      <c r="Q247" s="228"/>
      <c r="R247" s="228"/>
      <c r="S247" s="228"/>
      <c r="T247" s="229"/>
      <c r="AT247" s="230" t="s">
        <v>232</v>
      </c>
      <c r="AU247" s="230" t="s">
        <v>93</v>
      </c>
      <c r="AV247" s="14" t="s">
        <v>93</v>
      </c>
      <c r="AW247" s="14" t="s">
        <v>35</v>
      </c>
      <c r="AX247" s="14" t="s">
        <v>80</v>
      </c>
      <c r="AY247" s="230" t="s">
        <v>220</v>
      </c>
    </row>
    <row r="248" spans="1:65" s="15" customFormat="1" ht="11.25">
      <c r="B248" s="231"/>
      <c r="C248" s="232"/>
      <c r="D248" s="205" t="s">
        <v>232</v>
      </c>
      <c r="E248" s="233" t="s">
        <v>1</v>
      </c>
      <c r="F248" s="234" t="s">
        <v>236</v>
      </c>
      <c r="G248" s="232"/>
      <c r="H248" s="235">
        <v>12.663</v>
      </c>
      <c r="I248" s="236"/>
      <c r="J248" s="232"/>
      <c r="K248" s="232"/>
      <c r="L248" s="237"/>
      <c r="M248" s="238"/>
      <c r="N248" s="239"/>
      <c r="O248" s="239"/>
      <c r="P248" s="239"/>
      <c r="Q248" s="239"/>
      <c r="R248" s="239"/>
      <c r="S248" s="239"/>
      <c r="T248" s="240"/>
      <c r="AT248" s="241" t="s">
        <v>232</v>
      </c>
      <c r="AU248" s="241" t="s">
        <v>93</v>
      </c>
      <c r="AV248" s="15" t="s">
        <v>228</v>
      </c>
      <c r="AW248" s="15" t="s">
        <v>35</v>
      </c>
      <c r="AX248" s="15" t="s">
        <v>87</v>
      </c>
      <c r="AY248" s="241" t="s">
        <v>220</v>
      </c>
    </row>
    <row r="249" spans="1:65" s="2" customFormat="1" ht="14.45" customHeight="1">
      <c r="A249" s="35"/>
      <c r="B249" s="36"/>
      <c r="C249" s="192" t="s">
        <v>408</v>
      </c>
      <c r="D249" s="192" t="s">
        <v>223</v>
      </c>
      <c r="E249" s="193" t="s">
        <v>409</v>
      </c>
      <c r="F249" s="194" t="s">
        <v>410</v>
      </c>
      <c r="G249" s="195" t="s">
        <v>226</v>
      </c>
      <c r="H249" s="196">
        <v>7.02</v>
      </c>
      <c r="I249" s="197"/>
      <c r="J249" s="198">
        <f>ROUND(I249*H249,2)</f>
        <v>0</v>
      </c>
      <c r="K249" s="194" t="s">
        <v>1</v>
      </c>
      <c r="L249" s="40"/>
      <c r="M249" s="199" t="s">
        <v>1</v>
      </c>
      <c r="N249" s="200" t="s">
        <v>46</v>
      </c>
      <c r="O249" s="72"/>
      <c r="P249" s="201">
        <f>O249*H249</f>
        <v>0</v>
      </c>
      <c r="Q249" s="201">
        <v>0</v>
      </c>
      <c r="R249" s="201">
        <f>Q249*H249</f>
        <v>0</v>
      </c>
      <c r="S249" s="201">
        <v>7.0000000000000001E-3</v>
      </c>
      <c r="T249" s="202">
        <f>S249*H249</f>
        <v>4.9139999999999996E-2</v>
      </c>
      <c r="U249" s="35"/>
      <c r="V249" s="35"/>
      <c r="W249" s="35"/>
      <c r="X249" s="35"/>
      <c r="Y249" s="35"/>
      <c r="Z249" s="35"/>
      <c r="AA249" s="35"/>
      <c r="AB249" s="35"/>
      <c r="AC249" s="35"/>
      <c r="AD249" s="35"/>
      <c r="AE249" s="35"/>
      <c r="AR249" s="203" t="s">
        <v>317</v>
      </c>
      <c r="AT249" s="203" t="s">
        <v>223</v>
      </c>
      <c r="AU249" s="203" t="s">
        <v>93</v>
      </c>
      <c r="AY249" s="18" t="s">
        <v>220</v>
      </c>
      <c r="BE249" s="204">
        <f>IF(N249="základní",J249,0)</f>
        <v>0</v>
      </c>
      <c r="BF249" s="204">
        <f>IF(N249="snížená",J249,0)</f>
        <v>0</v>
      </c>
      <c r="BG249" s="204">
        <f>IF(N249="zákl. přenesená",J249,0)</f>
        <v>0</v>
      </c>
      <c r="BH249" s="204">
        <f>IF(N249="sníž. přenesená",J249,0)</f>
        <v>0</v>
      </c>
      <c r="BI249" s="204">
        <f>IF(N249="nulová",J249,0)</f>
        <v>0</v>
      </c>
      <c r="BJ249" s="18" t="s">
        <v>93</v>
      </c>
      <c r="BK249" s="204">
        <f>ROUND(I249*H249,2)</f>
        <v>0</v>
      </c>
      <c r="BL249" s="18" t="s">
        <v>317</v>
      </c>
      <c r="BM249" s="203" t="s">
        <v>411</v>
      </c>
    </row>
    <row r="250" spans="1:65" s="14" customFormat="1" ht="11.25">
      <c r="B250" s="220"/>
      <c r="C250" s="221"/>
      <c r="D250" s="205" t="s">
        <v>232</v>
      </c>
      <c r="E250" s="222" t="s">
        <v>1</v>
      </c>
      <c r="F250" s="223" t="s">
        <v>412</v>
      </c>
      <c r="G250" s="221"/>
      <c r="H250" s="224">
        <v>7.02</v>
      </c>
      <c r="I250" s="225"/>
      <c r="J250" s="221"/>
      <c r="K250" s="221"/>
      <c r="L250" s="226"/>
      <c r="M250" s="227"/>
      <c r="N250" s="228"/>
      <c r="O250" s="228"/>
      <c r="P250" s="228"/>
      <c r="Q250" s="228"/>
      <c r="R250" s="228"/>
      <c r="S250" s="228"/>
      <c r="T250" s="229"/>
      <c r="AT250" s="230" t="s">
        <v>232</v>
      </c>
      <c r="AU250" s="230" t="s">
        <v>93</v>
      </c>
      <c r="AV250" s="14" t="s">
        <v>93</v>
      </c>
      <c r="AW250" s="14" t="s">
        <v>35</v>
      </c>
      <c r="AX250" s="14" t="s">
        <v>87</v>
      </c>
      <c r="AY250" s="230" t="s">
        <v>220</v>
      </c>
    </row>
    <row r="251" spans="1:65" s="2" customFormat="1" ht="14.45" customHeight="1">
      <c r="A251" s="35"/>
      <c r="B251" s="36"/>
      <c r="C251" s="192" t="s">
        <v>413</v>
      </c>
      <c r="D251" s="192" t="s">
        <v>223</v>
      </c>
      <c r="E251" s="193" t="s">
        <v>414</v>
      </c>
      <c r="F251" s="194" t="s">
        <v>415</v>
      </c>
      <c r="G251" s="195" t="s">
        <v>226</v>
      </c>
      <c r="H251" s="196">
        <v>12.663</v>
      </c>
      <c r="I251" s="197"/>
      <c r="J251" s="198">
        <f>ROUND(I251*H251,2)</f>
        <v>0</v>
      </c>
      <c r="K251" s="194" t="s">
        <v>1</v>
      </c>
      <c r="L251" s="40"/>
      <c r="M251" s="199" t="s">
        <v>1</v>
      </c>
      <c r="N251" s="200" t="s">
        <v>46</v>
      </c>
      <c r="O251" s="72"/>
      <c r="P251" s="201">
        <f>O251*H251</f>
        <v>0</v>
      </c>
      <c r="Q251" s="201">
        <v>0</v>
      </c>
      <c r="R251" s="201">
        <f>Q251*H251</f>
        <v>0</v>
      </c>
      <c r="S251" s="201">
        <v>2.3689999999999999E-2</v>
      </c>
      <c r="T251" s="202">
        <f>S251*H251</f>
        <v>0.29998647000000001</v>
      </c>
      <c r="U251" s="35"/>
      <c r="V251" s="35"/>
      <c r="W251" s="35"/>
      <c r="X251" s="35"/>
      <c r="Y251" s="35"/>
      <c r="Z251" s="35"/>
      <c r="AA251" s="35"/>
      <c r="AB251" s="35"/>
      <c r="AC251" s="35"/>
      <c r="AD251" s="35"/>
      <c r="AE251" s="35"/>
      <c r="AR251" s="203" t="s">
        <v>317</v>
      </c>
      <c r="AT251" s="203" t="s">
        <v>223</v>
      </c>
      <c r="AU251" s="203" t="s">
        <v>93</v>
      </c>
      <c r="AY251" s="18" t="s">
        <v>220</v>
      </c>
      <c r="BE251" s="204">
        <f>IF(N251="základní",J251,0)</f>
        <v>0</v>
      </c>
      <c r="BF251" s="204">
        <f>IF(N251="snížená",J251,0)</f>
        <v>0</v>
      </c>
      <c r="BG251" s="204">
        <f>IF(N251="zákl. přenesená",J251,0)</f>
        <v>0</v>
      </c>
      <c r="BH251" s="204">
        <f>IF(N251="sníž. přenesená",J251,0)</f>
        <v>0</v>
      </c>
      <c r="BI251" s="204">
        <f>IF(N251="nulová",J251,0)</f>
        <v>0</v>
      </c>
      <c r="BJ251" s="18" t="s">
        <v>93</v>
      </c>
      <c r="BK251" s="204">
        <f>ROUND(I251*H251,2)</f>
        <v>0</v>
      </c>
      <c r="BL251" s="18" t="s">
        <v>317</v>
      </c>
      <c r="BM251" s="203" t="s">
        <v>416</v>
      </c>
    </row>
    <row r="252" spans="1:65" s="13" customFormat="1" ht="11.25">
      <c r="B252" s="210"/>
      <c r="C252" s="211"/>
      <c r="D252" s="205" t="s">
        <v>232</v>
      </c>
      <c r="E252" s="212" t="s">
        <v>1</v>
      </c>
      <c r="F252" s="213" t="s">
        <v>348</v>
      </c>
      <c r="G252" s="211"/>
      <c r="H252" s="212" t="s">
        <v>1</v>
      </c>
      <c r="I252" s="214"/>
      <c r="J252" s="211"/>
      <c r="K252" s="211"/>
      <c r="L252" s="215"/>
      <c r="M252" s="216"/>
      <c r="N252" s="217"/>
      <c r="O252" s="217"/>
      <c r="P252" s="217"/>
      <c r="Q252" s="217"/>
      <c r="R252" s="217"/>
      <c r="S252" s="217"/>
      <c r="T252" s="218"/>
      <c r="AT252" s="219" t="s">
        <v>232</v>
      </c>
      <c r="AU252" s="219" t="s">
        <v>93</v>
      </c>
      <c r="AV252" s="13" t="s">
        <v>87</v>
      </c>
      <c r="AW252" s="13" t="s">
        <v>35</v>
      </c>
      <c r="AX252" s="13" t="s">
        <v>80</v>
      </c>
      <c r="AY252" s="219" t="s">
        <v>220</v>
      </c>
    </row>
    <row r="253" spans="1:65" s="14" customFormat="1" ht="11.25">
      <c r="B253" s="220"/>
      <c r="C253" s="221"/>
      <c r="D253" s="205" t="s">
        <v>232</v>
      </c>
      <c r="E253" s="222" t="s">
        <v>1</v>
      </c>
      <c r="F253" s="223" t="s">
        <v>369</v>
      </c>
      <c r="G253" s="221"/>
      <c r="H253" s="224">
        <v>5.7249999999999996</v>
      </c>
      <c r="I253" s="225"/>
      <c r="J253" s="221"/>
      <c r="K253" s="221"/>
      <c r="L253" s="226"/>
      <c r="M253" s="227"/>
      <c r="N253" s="228"/>
      <c r="O253" s="228"/>
      <c r="P253" s="228"/>
      <c r="Q253" s="228"/>
      <c r="R253" s="228"/>
      <c r="S253" s="228"/>
      <c r="T253" s="229"/>
      <c r="AT253" s="230" t="s">
        <v>232</v>
      </c>
      <c r="AU253" s="230" t="s">
        <v>93</v>
      </c>
      <c r="AV253" s="14" t="s">
        <v>93</v>
      </c>
      <c r="AW253" s="14" t="s">
        <v>35</v>
      </c>
      <c r="AX253" s="14" t="s">
        <v>80</v>
      </c>
      <c r="AY253" s="230" t="s">
        <v>220</v>
      </c>
    </row>
    <row r="254" spans="1:65" s="14" customFormat="1" ht="11.25">
      <c r="B254" s="220"/>
      <c r="C254" s="221"/>
      <c r="D254" s="205" t="s">
        <v>232</v>
      </c>
      <c r="E254" s="222" t="s">
        <v>1</v>
      </c>
      <c r="F254" s="223" t="s">
        <v>370</v>
      </c>
      <c r="G254" s="221"/>
      <c r="H254" s="224">
        <v>6.9379999999999997</v>
      </c>
      <c r="I254" s="225"/>
      <c r="J254" s="221"/>
      <c r="K254" s="221"/>
      <c r="L254" s="226"/>
      <c r="M254" s="227"/>
      <c r="N254" s="228"/>
      <c r="O254" s="228"/>
      <c r="P254" s="228"/>
      <c r="Q254" s="228"/>
      <c r="R254" s="228"/>
      <c r="S254" s="228"/>
      <c r="T254" s="229"/>
      <c r="AT254" s="230" t="s">
        <v>232</v>
      </c>
      <c r="AU254" s="230" t="s">
        <v>93</v>
      </c>
      <c r="AV254" s="14" t="s">
        <v>93</v>
      </c>
      <c r="AW254" s="14" t="s">
        <v>35</v>
      </c>
      <c r="AX254" s="14" t="s">
        <v>80</v>
      </c>
      <c r="AY254" s="230" t="s">
        <v>220</v>
      </c>
    </row>
    <row r="255" spans="1:65" s="15" customFormat="1" ht="11.25">
      <c r="B255" s="231"/>
      <c r="C255" s="232"/>
      <c r="D255" s="205" t="s">
        <v>232</v>
      </c>
      <c r="E255" s="233" t="s">
        <v>1</v>
      </c>
      <c r="F255" s="234" t="s">
        <v>236</v>
      </c>
      <c r="G255" s="232"/>
      <c r="H255" s="235">
        <v>12.663</v>
      </c>
      <c r="I255" s="236"/>
      <c r="J255" s="232"/>
      <c r="K255" s="232"/>
      <c r="L255" s="237"/>
      <c r="M255" s="238"/>
      <c r="N255" s="239"/>
      <c r="O255" s="239"/>
      <c r="P255" s="239"/>
      <c r="Q255" s="239"/>
      <c r="R255" s="239"/>
      <c r="S255" s="239"/>
      <c r="T255" s="240"/>
      <c r="AT255" s="241" t="s">
        <v>232</v>
      </c>
      <c r="AU255" s="241" t="s">
        <v>93</v>
      </c>
      <c r="AV255" s="15" t="s">
        <v>228</v>
      </c>
      <c r="AW255" s="15" t="s">
        <v>35</v>
      </c>
      <c r="AX255" s="15" t="s">
        <v>87</v>
      </c>
      <c r="AY255" s="241" t="s">
        <v>220</v>
      </c>
    </row>
    <row r="256" spans="1:65" s="2" customFormat="1" ht="14.45" customHeight="1">
      <c r="A256" s="35"/>
      <c r="B256" s="36"/>
      <c r="C256" s="192" t="s">
        <v>362</v>
      </c>
      <c r="D256" s="192" t="s">
        <v>223</v>
      </c>
      <c r="E256" s="193" t="s">
        <v>417</v>
      </c>
      <c r="F256" s="194" t="s">
        <v>418</v>
      </c>
      <c r="G256" s="195" t="s">
        <v>226</v>
      </c>
      <c r="H256" s="196">
        <v>12.663</v>
      </c>
      <c r="I256" s="197"/>
      <c r="J256" s="198">
        <f>ROUND(I256*H256,2)</f>
        <v>0</v>
      </c>
      <c r="K256" s="194" t="s">
        <v>1</v>
      </c>
      <c r="L256" s="40"/>
      <c r="M256" s="199" t="s">
        <v>1</v>
      </c>
      <c r="N256" s="200" t="s">
        <v>46</v>
      </c>
      <c r="O256" s="72"/>
      <c r="P256" s="201">
        <f>O256*H256</f>
        <v>0</v>
      </c>
      <c r="Q256" s="201">
        <v>0</v>
      </c>
      <c r="R256" s="201">
        <f>Q256*H256</f>
        <v>0</v>
      </c>
      <c r="S256" s="201">
        <v>9.4800000000000006E-3</v>
      </c>
      <c r="T256" s="202">
        <f>S256*H256</f>
        <v>0.12004524000000001</v>
      </c>
      <c r="U256" s="35"/>
      <c r="V256" s="35"/>
      <c r="W256" s="35"/>
      <c r="X256" s="35"/>
      <c r="Y256" s="35"/>
      <c r="Z256" s="35"/>
      <c r="AA256" s="35"/>
      <c r="AB256" s="35"/>
      <c r="AC256" s="35"/>
      <c r="AD256" s="35"/>
      <c r="AE256" s="35"/>
      <c r="AR256" s="203" t="s">
        <v>317</v>
      </c>
      <c r="AT256" s="203" t="s">
        <v>223</v>
      </c>
      <c r="AU256" s="203" t="s">
        <v>93</v>
      </c>
      <c r="AY256" s="18" t="s">
        <v>220</v>
      </c>
      <c r="BE256" s="204">
        <f>IF(N256="základní",J256,0)</f>
        <v>0</v>
      </c>
      <c r="BF256" s="204">
        <f>IF(N256="snížená",J256,0)</f>
        <v>0</v>
      </c>
      <c r="BG256" s="204">
        <f>IF(N256="zákl. přenesená",J256,0)</f>
        <v>0</v>
      </c>
      <c r="BH256" s="204">
        <f>IF(N256="sníž. přenesená",J256,0)</f>
        <v>0</v>
      </c>
      <c r="BI256" s="204">
        <f>IF(N256="nulová",J256,0)</f>
        <v>0</v>
      </c>
      <c r="BJ256" s="18" t="s">
        <v>93</v>
      </c>
      <c r="BK256" s="204">
        <f>ROUND(I256*H256,2)</f>
        <v>0</v>
      </c>
      <c r="BL256" s="18" t="s">
        <v>317</v>
      </c>
      <c r="BM256" s="203" t="s">
        <v>419</v>
      </c>
    </row>
    <row r="257" spans="1:65" s="13" customFormat="1" ht="11.25">
      <c r="B257" s="210"/>
      <c r="C257" s="211"/>
      <c r="D257" s="205" t="s">
        <v>232</v>
      </c>
      <c r="E257" s="212" t="s">
        <v>1</v>
      </c>
      <c r="F257" s="213" t="s">
        <v>348</v>
      </c>
      <c r="G257" s="211"/>
      <c r="H257" s="212" t="s">
        <v>1</v>
      </c>
      <c r="I257" s="214"/>
      <c r="J257" s="211"/>
      <c r="K257" s="211"/>
      <c r="L257" s="215"/>
      <c r="M257" s="216"/>
      <c r="N257" s="217"/>
      <c r="O257" s="217"/>
      <c r="P257" s="217"/>
      <c r="Q257" s="217"/>
      <c r="R257" s="217"/>
      <c r="S257" s="217"/>
      <c r="T257" s="218"/>
      <c r="AT257" s="219" t="s">
        <v>232</v>
      </c>
      <c r="AU257" s="219" t="s">
        <v>93</v>
      </c>
      <c r="AV257" s="13" t="s">
        <v>87</v>
      </c>
      <c r="AW257" s="13" t="s">
        <v>35</v>
      </c>
      <c r="AX257" s="13" t="s">
        <v>80</v>
      </c>
      <c r="AY257" s="219" t="s">
        <v>220</v>
      </c>
    </row>
    <row r="258" spans="1:65" s="14" customFormat="1" ht="11.25">
      <c r="B258" s="220"/>
      <c r="C258" s="221"/>
      <c r="D258" s="205" t="s">
        <v>232</v>
      </c>
      <c r="E258" s="222" t="s">
        <v>1</v>
      </c>
      <c r="F258" s="223" t="s">
        <v>369</v>
      </c>
      <c r="G258" s="221"/>
      <c r="H258" s="224">
        <v>5.7249999999999996</v>
      </c>
      <c r="I258" s="225"/>
      <c r="J258" s="221"/>
      <c r="K258" s="221"/>
      <c r="L258" s="226"/>
      <c r="M258" s="227"/>
      <c r="N258" s="228"/>
      <c r="O258" s="228"/>
      <c r="P258" s="228"/>
      <c r="Q258" s="228"/>
      <c r="R258" s="228"/>
      <c r="S258" s="228"/>
      <c r="T258" s="229"/>
      <c r="AT258" s="230" t="s">
        <v>232</v>
      </c>
      <c r="AU258" s="230" t="s">
        <v>93</v>
      </c>
      <c r="AV258" s="14" t="s">
        <v>93</v>
      </c>
      <c r="AW258" s="14" t="s">
        <v>35</v>
      </c>
      <c r="AX258" s="14" t="s">
        <v>80</v>
      </c>
      <c r="AY258" s="230" t="s">
        <v>220</v>
      </c>
    </row>
    <row r="259" spans="1:65" s="14" customFormat="1" ht="11.25">
      <c r="B259" s="220"/>
      <c r="C259" s="221"/>
      <c r="D259" s="205" t="s">
        <v>232</v>
      </c>
      <c r="E259" s="222" t="s">
        <v>1</v>
      </c>
      <c r="F259" s="223" t="s">
        <v>370</v>
      </c>
      <c r="G259" s="221"/>
      <c r="H259" s="224">
        <v>6.9379999999999997</v>
      </c>
      <c r="I259" s="225"/>
      <c r="J259" s="221"/>
      <c r="K259" s="221"/>
      <c r="L259" s="226"/>
      <c r="M259" s="227"/>
      <c r="N259" s="228"/>
      <c r="O259" s="228"/>
      <c r="P259" s="228"/>
      <c r="Q259" s="228"/>
      <c r="R259" s="228"/>
      <c r="S259" s="228"/>
      <c r="T259" s="229"/>
      <c r="AT259" s="230" t="s">
        <v>232</v>
      </c>
      <c r="AU259" s="230" t="s">
        <v>93</v>
      </c>
      <c r="AV259" s="14" t="s">
        <v>93</v>
      </c>
      <c r="AW259" s="14" t="s">
        <v>35</v>
      </c>
      <c r="AX259" s="14" t="s">
        <v>80</v>
      </c>
      <c r="AY259" s="230" t="s">
        <v>220</v>
      </c>
    </row>
    <row r="260" spans="1:65" s="15" customFormat="1" ht="11.25">
      <c r="B260" s="231"/>
      <c r="C260" s="232"/>
      <c r="D260" s="205" t="s">
        <v>232</v>
      </c>
      <c r="E260" s="233" t="s">
        <v>1</v>
      </c>
      <c r="F260" s="234" t="s">
        <v>236</v>
      </c>
      <c r="G260" s="232"/>
      <c r="H260" s="235">
        <v>12.663</v>
      </c>
      <c r="I260" s="236"/>
      <c r="J260" s="232"/>
      <c r="K260" s="232"/>
      <c r="L260" s="237"/>
      <c r="M260" s="238"/>
      <c r="N260" s="239"/>
      <c r="O260" s="239"/>
      <c r="P260" s="239"/>
      <c r="Q260" s="239"/>
      <c r="R260" s="239"/>
      <c r="S260" s="239"/>
      <c r="T260" s="240"/>
      <c r="AT260" s="241" t="s">
        <v>232</v>
      </c>
      <c r="AU260" s="241" t="s">
        <v>93</v>
      </c>
      <c r="AV260" s="15" t="s">
        <v>228</v>
      </c>
      <c r="AW260" s="15" t="s">
        <v>35</v>
      </c>
      <c r="AX260" s="15" t="s">
        <v>87</v>
      </c>
      <c r="AY260" s="241" t="s">
        <v>220</v>
      </c>
    </row>
    <row r="261" spans="1:65" s="2" customFormat="1" ht="14.45" customHeight="1">
      <c r="A261" s="35"/>
      <c r="B261" s="36"/>
      <c r="C261" s="192" t="s">
        <v>420</v>
      </c>
      <c r="D261" s="192" t="s">
        <v>223</v>
      </c>
      <c r="E261" s="193" t="s">
        <v>421</v>
      </c>
      <c r="F261" s="194" t="s">
        <v>422</v>
      </c>
      <c r="G261" s="195" t="s">
        <v>226</v>
      </c>
      <c r="H261" s="196">
        <v>10.457000000000001</v>
      </c>
      <c r="I261" s="197"/>
      <c r="J261" s="198">
        <f>ROUND(I261*H261,2)</f>
        <v>0</v>
      </c>
      <c r="K261" s="194" t="s">
        <v>1</v>
      </c>
      <c r="L261" s="40"/>
      <c r="M261" s="199" t="s">
        <v>1</v>
      </c>
      <c r="N261" s="200" t="s">
        <v>46</v>
      </c>
      <c r="O261" s="72"/>
      <c r="P261" s="201">
        <f>O261*H261</f>
        <v>0</v>
      </c>
      <c r="Q261" s="201">
        <v>0</v>
      </c>
      <c r="R261" s="201">
        <f>Q261*H261</f>
        <v>0</v>
      </c>
      <c r="S261" s="201">
        <v>1.5779999999999999E-2</v>
      </c>
      <c r="T261" s="202">
        <f>S261*H261</f>
        <v>0.16501146</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423</v>
      </c>
    </row>
    <row r="262" spans="1:65" s="13" customFormat="1" ht="11.25">
      <c r="B262" s="210"/>
      <c r="C262" s="211"/>
      <c r="D262" s="205" t="s">
        <v>232</v>
      </c>
      <c r="E262" s="212" t="s">
        <v>1</v>
      </c>
      <c r="F262" s="213" t="s">
        <v>348</v>
      </c>
      <c r="G262" s="211"/>
      <c r="H262" s="212" t="s">
        <v>1</v>
      </c>
      <c r="I262" s="214"/>
      <c r="J262" s="211"/>
      <c r="K262" s="211"/>
      <c r="L262" s="215"/>
      <c r="M262" s="216"/>
      <c r="N262" s="217"/>
      <c r="O262" s="217"/>
      <c r="P262" s="217"/>
      <c r="Q262" s="217"/>
      <c r="R262" s="217"/>
      <c r="S262" s="217"/>
      <c r="T262" s="218"/>
      <c r="AT262" s="219" t="s">
        <v>232</v>
      </c>
      <c r="AU262" s="219" t="s">
        <v>93</v>
      </c>
      <c r="AV262" s="13" t="s">
        <v>87</v>
      </c>
      <c r="AW262" s="13" t="s">
        <v>35</v>
      </c>
      <c r="AX262" s="13" t="s">
        <v>80</v>
      </c>
      <c r="AY262" s="219" t="s">
        <v>220</v>
      </c>
    </row>
    <row r="263" spans="1:65" s="14" customFormat="1" ht="11.25">
      <c r="B263" s="220"/>
      <c r="C263" s="221"/>
      <c r="D263" s="205" t="s">
        <v>232</v>
      </c>
      <c r="E263" s="222" t="s">
        <v>1</v>
      </c>
      <c r="F263" s="223" t="s">
        <v>424</v>
      </c>
      <c r="G263" s="221"/>
      <c r="H263" s="224">
        <v>6.9089999999999998</v>
      </c>
      <c r="I263" s="225"/>
      <c r="J263" s="221"/>
      <c r="K263" s="221"/>
      <c r="L263" s="226"/>
      <c r="M263" s="227"/>
      <c r="N263" s="228"/>
      <c r="O263" s="228"/>
      <c r="P263" s="228"/>
      <c r="Q263" s="228"/>
      <c r="R263" s="228"/>
      <c r="S263" s="228"/>
      <c r="T263" s="229"/>
      <c r="AT263" s="230" t="s">
        <v>232</v>
      </c>
      <c r="AU263" s="230" t="s">
        <v>93</v>
      </c>
      <c r="AV263" s="14" t="s">
        <v>93</v>
      </c>
      <c r="AW263" s="14" t="s">
        <v>35</v>
      </c>
      <c r="AX263" s="14" t="s">
        <v>80</v>
      </c>
      <c r="AY263" s="230" t="s">
        <v>220</v>
      </c>
    </row>
    <row r="264" spans="1:65" s="14" customFormat="1" ht="11.25">
      <c r="B264" s="220"/>
      <c r="C264" s="221"/>
      <c r="D264" s="205" t="s">
        <v>232</v>
      </c>
      <c r="E264" s="222" t="s">
        <v>1</v>
      </c>
      <c r="F264" s="223" t="s">
        <v>425</v>
      </c>
      <c r="G264" s="221"/>
      <c r="H264" s="224">
        <v>3.548</v>
      </c>
      <c r="I264" s="225"/>
      <c r="J264" s="221"/>
      <c r="K264" s="221"/>
      <c r="L264" s="226"/>
      <c r="M264" s="227"/>
      <c r="N264" s="228"/>
      <c r="O264" s="228"/>
      <c r="P264" s="228"/>
      <c r="Q264" s="228"/>
      <c r="R264" s="228"/>
      <c r="S264" s="228"/>
      <c r="T264" s="229"/>
      <c r="AT264" s="230" t="s">
        <v>232</v>
      </c>
      <c r="AU264" s="230" t="s">
        <v>93</v>
      </c>
      <c r="AV264" s="14" t="s">
        <v>93</v>
      </c>
      <c r="AW264" s="14" t="s">
        <v>35</v>
      </c>
      <c r="AX264" s="14" t="s">
        <v>80</v>
      </c>
      <c r="AY264" s="230" t="s">
        <v>220</v>
      </c>
    </row>
    <row r="265" spans="1:65" s="15" customFormat="1" ht="11.25">
      <c r="B265" s="231"/>
      <c r="C265" s="232"/>
      <c r="D265" s="205" t="s">
        <v>232</v>
      </c>
      <c r="E265" s="233" t="s">
        <v>1</v>
      </c>
      <c r="F265" s="234" t="s">
        <v>236</v>
      </c>
      <c r="G265" s="232"/>
      <c r="H265" s="235">
        <v>10.457000000000001</v>
      </c>
      <c r="I265" s="236"/>
      <c r="J265" s="232"/>
      <c r="K265" s="232"/>
      <c r="L265" s="237"/>
      <c r="M265" s="238"/>
      <c r="N265" s="239"/>
      <c r="O265" s="239"/>
      <c r="P265" s="239"/>
      <c r="Q265" s="239"/>
      <c r="R265" s="239"/>
      <c r="S265" s="239"/>
      <c r="T265" s="240"/>
      <c r="AT265" s="241" t="s">
        <v>232</v>
      </c>
      <c r="AU265" s="241" t="s">
        <v>93</v>
      </c>
      <c r="AV265" s="15" t="s">
        <v>228</v>
      </c>
      <c r="AW265" s="15" t="s">
        <v>35</v>
      </c>
      <c r="AX265" s="15" t="s">
        <v>87</v>
      </c>
      <c r="AY265" s="241" t="s">
        <v>220</v>
      </c>
    </row>
    <row r="266" spans="1:65" s="2" customFormat="1" ht="14.45" customHeight="1">
      <c r="A266" s="35"/>
      <c r="B266" s="36"/>
      <c r="C266" s="192" t="s">
        <v>426</v>
      </c>
      <c r="D266" s="192" t="s">
        <v>223</v>
      </c>
      <c r="E266" s="193" t="s">
        <v>427</v>
      </c>
      <c r="F266" s="194" t="s">
        <v>428</v>
      </c>
      <c r="G266" s="195" t="s">
        <v>226</v>
      </c>
      <c r="H266" s="196">
        <v>10.457000000000001</v>
      </c>
      <c r="I266" s="197"/>
      <c r="J266" s="198">
        <f>ROUND(I266*H266,2)</f>
        <v>0</v>
      </c>
      <c r="K266" s="194" t="s">
        <v>227</v>
      </c>
      <c r="L266" s="40"/>
      <c r="M266" s="199" t="s">
        <v>1</v>
      </c>
      <c r="N266" s="200" t="s">
        <v>46</v>
      </c>
      <c r="O266" s="72"/>
      <c r="P266" s="201">
        <f>O266*H266</f>
        <v>0</v>
      </c>
      <c r="Q266" s="201">
        <v>0</v>
      </c>
      <c r="R266" s="201">
        <f>Q266*H266</f>
        <v>0</v>
      </c>
      <c r="S266" s="201">
        <v>1.32E-3</v>
      </c>
      <c r="T266" s="202">
        <f>S266*H266</f>
        <v>1.3803240000000001E-2</v>
      </c>
      <c r="U266" s="35"/>
      <c r="V266" s="35"/>
      <c r="W266" s="35"/>
      <c r="X266" s="35"/>
      <c r="Y266" s="35"/>
      <c r="Z266" s="35"/>
      <c r="AA266" s="35"/>
      <c r="AB266" s="35"/>
      <c r="AC266" s="35"/>
      <c r="AD266" s="35"/>
      <c r="AE266" s="35"/>
      <c r="AR266" s="203" t="s">
        <v>317</v>
      </c>
      <c r="AT266" s="203" t="s">
        <v>223</v>
      </c>
      <c r="AU266" s="203" t="s">
        <v>93</v>
      </c>
      <c r="AY266" s="18" t="s">
        <v>220</v>
      </c>
      <c r="BE266" s="204">
        <f>IF(N266="základní",J266,0)</f>
        <v>0</v>
      </c>
      <c r="BF266" s="204">
        <f>IF(N266="snížená",J266,0)</f>
        <v>0</v>
      </c>
      <c r="BG266" s="204">
        <f>IF(N266="zákl. přenesená",J266,0)</f>
        <v>0</v>
      </c>
      <c r="BH266" s="204">
        <f>IF(N266="sníž. přenesená",J266,0)</f>
        <v>0</v>
      </c>
      <c r="BI266" s="204">
        <f>IF(N266="nulová",J266,0)</f>
        <v>0</v>
      </c>
      <c r="BJ266" s="18" t="s">
        <v>93</v>
      </c>
      <c r="BK266" s="204">
        <f>ROUND(I266*H266,2)</f>
        <v>0</v>
      </c>
      <c r="BL266" s="18" t="s">
        <v>317</v>
      </c>
      <c r="BM266" s="203" t="s">
        <v>429</v>
      </c>
    </row>
    <row r="267" spans="1:65" s="2" customFormat="1" ht="11.25">
      <c r="A267" s="35"/>
      <c r="B267" s="36"/>
      <c r="C267" s="37"/>
      <c r="D267" s="205" t="s">
        <v>230</v>
      </c>
      <c r="E267" s="37"/>
      <c r="F267" s="206" t="s">
        <v>430</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230</v>
      </c>
      <c r="AU267" s="18" t="s">
        <v>93</v>
      </c>
    </row>
    <row r="268" spans="1:65" s="13" customFormat="1" ht="11.25">
      <c r="B268" s="210"/>
      <c r="C268" s="211"/>
      <c r="D268" s="205" t="s">
        <v>232</v>
      </c>
      <c r="E268" s="212" t="s">
        <v>1</v>
      </c>
      <c r="F268" s="213" t="s">
        <v>348</v>
      </c>
      <c r="G268" s="211"/>
      <c r="H268" s="212" t="s">
        <v>1</v>
      </c>
      <c r="I268" s="214"/>
      <c r="J268" s="211"/>
      <c r="K268" s="211"/>
      <c r="L268" s="215"/>
      <c r="M268" s="216"/>
      <c r="N268" s="217"/>
      <c r="O268" s="217"/>
      <c r="P268" s="217"/>
      <c r="Q268" s="217"/>
      <c r="R268" s="217"/>
      <c r="S268" s="217"/>
      <c r="T268" s="218"/>
      <c r="AT268" s="219" t="s">
        <v>232</v>
      </c>
      <c r="AU268" s="219" t="s">
        <v>93</v>
      </c>
      <c r="AV268" s="13" t="s">
        <v>87</v>
      </c>
      <c r="AW268" s="13" t="s">
        <v>35</v>
      </c>
      <c r="AX268" s="13" t="s">
        <v>80</v>
      </c>
      <c r="AY268" s="219" t="s">
        <v>220</v>
      </c>
    </row>
    <row r="269" spans="1:65" s="14" customFormat="1" ht="11.25">
      <c r="B269" s="220"/>
      <c r="C269" s="221"/>
      <c r="D269" s="205" t="s">
        <v>232</v>
      </c>
      <c r="E269" s="222" t="s">
        <v>1</v>
      </c>
      <c r="F269" s="223" t="s">
        <v>424</v>
      </c>
      <c r="G269" s="221"/>
      <c r="H269" s="224">
        <v>6.9089999999999998</v>
      </c>
      <c r="I269" s="225"/>
      <c r="J269" s="221"/>
      <c r="K269" s="221"/>
      <c r="L269" s="226"/>
      <c r="M269" s="227"/>
      <c r="N269" s="228"/>
      <c r="O269" s="228"/>
      <c r="P269" s="228"/>
      <c r="Q269" s="228"/>
      <c r="R269" s="228"/>
      <c r="S269" s="228"/>
      <c r="T269" s="229"/>
      <c r="AT269" s="230" t="s">
        <v>232</v>
      </c>
      <c r="AU269" s="230" t="s">
        <v>93</v>
      </c>
      <c r="AV269" s="14" t="s">
        <v>93</v>
      </c>
      <c r="AW269" s="14" t="s">
        <v>35</v>
      </c>
      <c r="AX269" s="14" t="s">
        <v>80</v>
      </c>
      <c r="AY269" s="230" t="s">
        <v>220</v>
      </c>
    </row>
    <row r="270" spans="1:65" s="14" customFormat="1" ht="11.25">
      <c r="B270" s="220"/>
      <c r="C270" s="221"/>
      <c r="D270" s="205" t="s">
        <v>232</v>
      </c>
      <c r="E270" s="222" t="s">
        <v>1</v>
      </c>
      <c r="F270" s="223" t="s">
        <v>425</v>
      </c>
      <c r="G270" s="221"/>
      <c r="H270" s="224">
        <v>3.548</v>
      </c>
      <c r="I270" s="225"/>
      <c r="J270" s="221"/>
      <c r="K270" s="221"/>
      <c r="L270" s="226"/>
      <c r="M270" s="227"/>
      <c r="N270" s="228"/>
      <c r="O270" s="228"/>
      <c r="P270" s="228"/>
      <c r="Q270" s="228"/>
      <c r="R270" s="228"/>
      <c r="S270" s="228"/>
      <c r="T270" s="229"/>
      <c r="AT270" s="230" t="s">
        <v>232</v>
      </c>
      <c r="AU270" s="230" t="s">
        <v>93</v>
      </c>
      <c r="AV270" s="14" t="s">
        <v>93</v>
      </c>
      <c r="AW270" s="14" t="s">
        <v>35</v>
      </c>
      <c r="AX270" s="14" t="s">
        <v>80</v>
      </c>
      <c r="AY270" s="230" t="s">
        <v>220</v>
      </c>
    </row>
    <row r="271" spans="1:65" s="15" customFormat="1" ht="11.25">
      <c r="B271" s="231"/>
      <c r="C271" s="232"/>
      <c r="D271" s="205" t="s">
        <v>232</v>
      </c>
      <c r="E271" s="233" t="s">
        <v>1</v>
      </c>
      <c r="F271" s="234" t="s">
        <v>236</v>
      </c>
      <c r="G271" s="232"/>
      <c r="H271" s="235">
        <v>10.457000000000001</v>
      </c>
      <c r="I271" s="236"/>
      <c r="J271" s="232"/>
      <c r="K271" s="232"/>
      <c r="L271" s="237"/>
      <c r="M271" s="238"/>
      <c r="N271" s="239"/>
      <c r="O271" s="239"/>
      <c r="P271" s="239"/>
      <c r="Q271" s="239"/>
      <c r="R271" s="239"/>
      <c r="S271" s="239"/>
      <c r="T271" s="240"/>
      <c r="AT271" s="241" t="s">
        <v>232</v>
      </c>
      <c r="AU271" s="241" t="s">
        <v>93</v>
      </c>
      <c r="AV271" s="15" t="s">
        <v>228</v>
      </c>
      <c r="AW271" s="15" t="s">
        <v>35</v>
      </c>
      <c r="AX271" s="15" t="s">
        <v>87</v>
      </c>
      <c r="AY271" s="241" t="s">
        <v>220</v>
      </c>
    </row>
    <row r="272" spans="1:65" s="2" customFormat="1" ht="24.2" customHeight="1">
      <c r="A272" s="35"/>
      <c r="B272" s="36"/>
      <c r="C272" s="192" t="s">
        <v>431</v>
      </c>
      <c r="D272" s="192" t="s">
        <v>223</v>
      </c>
      <c r="E272" s="193" t="s">
        <v>432</v>
      </c>
      <c r="F272" s="194" t="s">
        <v>433</v>
      </c>
      <c r="G272" s="195" t="s">
        <v>301</v>
      </c>
      <c r="H272" s="196">
        <v>1</v>
      </c>
      <c r="I272" s="197"/>
      <c r="J272" s="198">
        <f>ROUND(I272*H272,2)</f>
        <v>0</v>
      </c>
      <c r="K272" s="194" t="s">
        <v>1</v>
      </c>
      <c r="L272" s="40"/>
      <c r="M272" s="199" t="s">
        <v>1</v>
      </c>
      <c r="N272" s="200" t="s">
        <v>46</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317</v>
      </c>
      <c r="AT272" s="203" t="s">
        <v>223</v>
      </c>
      <c r="AU272" s="203" t="s">
        <v>93</v>
      </c>
      <c r="AY272" s="18" t="s">
        <v>220</v>
      </c>
      <c r="BE272" s="204">
        <f>IF(N272="základní",J272,0)</f>
        <v>0</v>
      </c>
      <c r="BF272" s="204">
        <f>IF(N272="snížená",J272,0)</f>
        <v>0</v>
      </c>
      <c r="BG272" s="204">
        <f>IF(N272="zákl. přenesená",J272,0)</f>
        <v>0</v>
      </c>
      <c r="BH272" s="204">
        <f>IF(N272="sníž. přenesená",J272,0)</f>
        <v>0</v>
      </c>
      <c r="BI272" s="204">
        <f>IF(N272="nulová",J272,0)</f>
        <v>0</v>
      </c>
      <c r="BJ272" s="18" t="s">
        <v>93</v>
      </c>
      <c r="BK272" s="204">
        <f>ROUND(I272*H272,2)</f>
        <v>0</v>
      </c>
      <c r="BL272" s="18" t="s">
        <v>317</v>
      </c>
      <c r="BM272" s="203" t="s">
        <v>434</v>
      </c>
    </row>
    <row r="273" spans="1:65" s="2" customFormat="1" ht="11.25">
      <c r="A273" s="35"/>
      <c r="B273" s="36"/>
      <c r="C273" s="37"/>
      <c r="D273" s="205" t="s">
        <v>230</v>
      </c>
      <c r="E273" s="37"/>
      <c r="F273" s="206" t="s">
        <v>433</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230</v>
      </c>
      <c r="AU273" s="18" t="s">
        <v>93</v>
      </c>
    </row>
    <row r="274" spans="1:65" s="2" customFormat="1" ht="14.45" customHeight="1">
      <c r="A274" s="35"/>
      <c r="B274" s="36"/>
      <c r="C274" s="192" t="s">
        <v>435</v>
      </c>
      <c r="D274" s="192" t="s">
        <v>223</v>
      </c>
      <c r="E274" s="193" t="s">
        <v>436</v>
      </c>
      <c r="F274" s="194" t="s">
        <v>437</v>
      </c>
      <c r="G274" s="195" t="s">
        <v>386</v>
      </c>
      <c r="H274" s="253"/>
      <c r="I274" s="197"/>
      <c r="J274" s="198">
        <f>ROUND(I274*H274,2)</f>
        <v>0</v>
      </c>
      <c r="K274" s="194" t="s">
        <v>227</v>
      </c>
      <c r="L274" s="40"/>
      <c r="M274" s="199" t="s">
        <v>1</v>
      </c>
      <c r="N274" s="200" t="s">
        <v>46</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317</v>
      </c>
      <c r="AT274" s="203" t="s">
        <v>223</v>
      </c>
      <c r="AU274" s="203" t="s">
        <v>93</v>
      </c>
      <c r="AY274" s="18" t="s">
        <v>220</v>
      </c>
      <c r="BE274" s="204">
        <f>IF(N274="základní",J274,0)</f>
        <v>0</v>
      </c>
      <c r="BF274" s="204">
        <f>IF(N274="snížená",J274,0)</f>
        <v>0</v>
      </c>
      <c r="BG274" s="204">
        <f>IF(N274="zákl. přenesená",J274,0)</f>
        <v>0</v>
      </c>
      <c r="BH274" s="204">
        <f>IF(N274="sníž. přenesená",J274,0)</f>
        <v>0</v>
      </c>
      <c r="BI274" s="204">
        <f>IF(N274="nulová",J274,0)</f>
        <v>0</v>
      </c>
      <c r="BJ274" s="18" t="s">
        <v>93</v>
      </c>
      <c r="BK274" s="204">
        <f>ROUND(I274*H274,2)</f>
        <v>0</v>
      </c>
      <c r="BL274" s="18" t="s">
        <v>317</v>
      </c>
      <c r="BM274" s="203" t="s">
        <v>438</v>
      </c>
    </row>
    <row r="275" spans="1:65" s="2" customFormat="1" ht="19.5">
      <c r="A275" s="35"/>
      <c r="B275" s="36"/>
      <c r="C275" s="37"/>
      <c r="D275" s="205" t="s">
        <v>230</v>
      </c>
      <c r="E275" s="37"/>
      <c r="F275" s="206" t="s">
        <v>439</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230</v>
      </c>
      <c r="AU275" s="18" t="s">
        <v>93</v>
      </c>
    </row>
    <row r="276" spans="1:65" s="12" customFormat="1" ht="22.9" customHeight="1">
      <c r="B276" s="176"/>
      <c r="C276" s="177"/>
      <c r="D276" s="178" t="s">
        <v>79</v>
      </c>
      <c r="E276" s="190" t="s">
        <v>440</v>
      </c>
      <c r="F276" s="190" t="s">
        <v>441</v>
      </c>
      <c r="G276" s="177"/>
      <c r="H276" s="177"/>
      <c r="I276" s="180"/>
      <c r="J276" s="191">
        <f>BK276</f>
        <v>0</v>
      </c>
      <c r="K276" s="177"/>
      <c r="L276" s="182"/>
      <c r="M276" s="183"/>
      <c r="N276" s="184"/>
      <c r="O276" s="184"/>
      <c r="P276" s="185">
        <f>SUM(P277:P454)</f>
        <v>0</v>
      </c>
      <c r="Q276" s="184"/>
      <c r="R276" s="185">
        <f>SUM(R277:R454)</f>
        <v>19.196111931200001</v>
      </c>
      <c r="S276" s="184"/>
      <c r="T276" s="186">
        <f>SUM(T277:T454)</f>
        <v>0</v>
      </c>
      <c r="AR276" s="187" t="s">
        <v>93</v>
      </c>
      <c r="AT276" s="188" t="s">
        <v>79</v>
      </c>
      <c r="AU276" s="188" t="s">
        <v>87</v>
      </c>
      <c r="AY276" s="187" t="s">
        <v>220</v>
      </c>
      <c r="BK276" s="189">
        <f>SUM(BK277:BK454)</f>
        <v>0</v>
      </c>
    </row>
    <row r="277" spans="1:65" s="2" customFormat="1" ht="14.45" customHeight="1">
      <c r="A277" s="35"/>
      <c r="B277" s="36"/>
      <c r="C277" s="192" t="s">
        <v>442</v>
      </c>
      <c r="D277" s="192" t="s">
        <v>223</v>
      </c>
      <c r="E277" s="193" t="s">
        <v>443</v>
      </c>
      <c r="F277" s="194" t="s">
        <v>444</v>
      </c>
      <c r="G277" s="195" t="s">
        <v>226</v>
      </c>
      <c r="H277" s="196">
        <v>25.213999999999999</v>
      </c>
      <c r="I277" s="197"/>
      <c r="J277" s="198">
        <f>ROUND(I277*H277,2)</f>
        <v>0</v>
      </c>
      <c r="K277" s="194" t="s">
        <v>227</v>
      </c>
      <c r="L277" s="40"/>
      <c r="M277" s="199" t="s">
        <v>1</v>
      </c>
      <c r="N277" s="200" t="s">
        <v>46</v>
      </c>
      <c r="O277" s="72"/>
      <c r="P277" s="201">
        <f>O277*H277</f>
        <v>0</v>
      </c>
      <c r="Q277" s="201">
        <v>2.5510000000000001E-2</v>
      </c>
      <c r="R277" s="201">
        <f>Q277*H277</f>
        <v>0.64320913999999996</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445</v>
      </c>
    </row>
    <row r="278" spans="1:65" s="2" customFormat="1" ht="19.5">
      <c r="A278" s="35"/>
      <c r="B278" s="36"/>
      <c r="C278" s="37"/>
      <c r="D278" s="205" t="s">
        <v>230</v>
      </c>
      <c r="E278" s="37"/>
      <c r="F278" s="206" t="s">
        <v>446</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13" customFormat="1" ht="11.25">
      <c r="B279" s="210"/>
      <c r="C279" s="211"/>
      <c r="D279" s="205" t="s">
        <v>232</v>
      </c>
      <c r="E279" s="212" t="s">
        <v>1</v>
      </c>
      <c r="F279" s="213" t="s">
        <v>271</v>
      </c>
      <c r="G279" s="211"/>
      <c r="H279" s="212" t="s">
        <v>1</v>
      </c>
      <c r="I279" s="214"/>
      <c r="J279" s="211"/>
      <c r="K279" s="211"/>
      <c r="L279" s="215"/>
      <c r="M279" s="216"/>
      <c r="N279" s="217"/>
      <c r="O279" s="217"/>
      <c r="P279" s="217"/>
      <c r="Q279" s="217"/>
      <c r="R279" s="217"/>
      <c r="S279" s="217"/>
      <c r="T279" s="218"/>
      <c r="AT279" s="219" t="s">
        <v>232</v>
      </c>
      <c r="AU279" s="219" t="s">
        <v>93</v>
      </c>
      <c r="AV279" s="13" t="s">
        <v>87</v>
      </c>
      <c r="AW279" s="13" t="s">
        <v>35</v>
      </c>
      <c r="AX279" s="13" t="s">
        <v>80</v>
      </c>
      <c r="AY279" s="219" t="s">
        <v>220</v>
      </c>
    </row>
    <row r="280" spans="1:65" s="14" customFormat="1" ht="11.25">
      <c r="B280" s="220"/>
      <c r="C280" s="221"/>
      <c r="D280" s="205" t="s">
        <v>232</v>
      </c>
      <c r="E280" s="222" t="s">
        <v>1</v>
      </c>
      <c r="F280" s="223" t="s">
        <v>447</v>
      </c>
      <c r="G280" s="221"/>
      <c r="H280" s="224">
        <v>6.5039999999999996</v>
      </c>
      <c r="I280" s="225"/>
      <c r="J280" s="221"/>
      <c r="K280" s="221"/>
      <c r="L280" s="226"/>
      <c r="M280" s="227"/>
      <c r="N280" s="228"/>
      <c r="O280" s="228"/>
      <c r="P280" s="228"/>
      <c r="Q280" s="228"/>
      <c r="R280" s="228"/>
      <c r="S280" s="228"/>
      <c r="T280" s="229"/>
      <c r="AT280" s="230" t="s">
        <v>232</v>
      </c>
      <c r="AU280" s="230" t="s">
        <v>93</v>
      </c>
      <c r="AV280" s="14" t="s">
        <v>93</v>
      </c>
      <c r="AW280" s="14" t="s">
        <v>35</v>
      </c>
      <c r="AX280" s="14" t="s">
        <v>80</v>
      </c>
      <c r="AY280" s="230" t="s">
        <v>220</v>
      </c>
    </row>
    <row r="281" spans="1:65" s="14" customFormat="1" ht="11.25">
      <c r="B281" s="220"/>
      <c r="C281" s="221"/>
      <c r="D281" s="205" t="s">
        <v>232</v>
      </c>
      <c r="E281" s="222" t="s">
        <v>1</v>
      </c>
      <c r="F281" s="223" t="s">
        <v>448</v>
      </c>
      <c r="G281" s="221"/>
      <c r="H281" s="224">
        <v>18.71</v>
      </c>
      <c r="I281" s="225"/>
      <c r="J281" s="221"/>
      <c r="K281" s="221"/>
      <c r="L281" s="226"/>
      <c r="M281" s="227"/>
      <c r="N281" s="228"/>
      <c r="O281" s="228"/>
      <c r="P281" s="228"/>
      <c r="Q281" s="228"/>
      <c r="R281" s="228"/>
      <c r="S281" s="228"/>
      <c r="T281" s="229"/>
      <c r="AT281" s="230" t="s">
        <v>232</v>
      </c>
      <c r="AU281" s="230" t="s">
        <v>93</v>
      </c>
      <c r="AV281" s="14" t="s">
        <v>93</v>
      </c>
      <c r="AW281" s="14" t="s">
        <v>35</v>
      </c>
      <c r="AX281" s="14" t="s">
        <v>80</v>
      </c>
      <c r="AY281" s="230" t="s">
        <v>220</v>
      </c>
    </row>
    <row r="282" spans="1:65" s="15" customFormat="1" ht="11.25">
      <c r="B282" s="231"/>
      <c r="C282" s="232"/>
      <c r="D282" s="205" t="s">
        <v>232</v>
      </c>
      <c r="E282" s="233" t="s">
        <v>1</v>
      </c>
      <c r="F282" s="234" t="s">
        <v>236</v>
      </c>
      <c r="G282" s="232"/>
      <c r="H282" s="235">
        <v>25.213999999999999</v>
      </c>
      <c r="I282" s="236"/>
      <c r="J282" s="232"/>
      <c r="K282" s="232"/>
      <c r="L282" s="237"/>
      <c r="M282" s="238"/>
      <c r="N282" s="239"/>
      <c r="O282" s="239"/>
      <c r="P282" s="239"/>
      <c r="Q282" s="239"/>
      <c r="R282" s="239"/>
      <c r="S282" s="239"/>
      <c r="T282" s="240"/>
      <c r="AT282" s="241" t="s">
        <v>232</v>
      </c>
      <c r="AU282" s="241" t="s">
        <v>93</v>
      </c>
      <c r="AV282" s="15" t="s">
        <v>228</v>
      </c>
      <c r="AW282" s="15" t="s">
        <v>35</v>
      </c>
      <c r="AX282" s="15" t="s">
        <v>87</v>
      </c>
      <c r="AY282" s="241" t="s">
        <v>220</v>
      </c>
    </row>
    <row r="283" spans="1:65" s="2" customFormat="1" ht="14.45" customHeight="1">
      <c r="A283" s="35"/>
      <c r="B283" s="36"/>
      <c r="C283" s="192" t="s">
        <v>449</v>
      </c>
      <c r="D283" s="192" t="s">
        <v>223</v>
      </c>
      <c r="E283" s="193" t="s">
        <v>450</v>
      </c>
      <c r="F283" s="194" t="s">
        <v>451</v>
      </c>
      <c r="G283" s="195" t="s">
        <v>226</v>
      </c>
      <c r="H283" s="196">
        <v>35.524000000000001</v>
      </c>
      <c r="I283" s="197"/>
      <c r="J283" s="198">
        <f>ROUND(I283*H283,2)</f>
        <v>0</v>
      </c>
      <c r="K283" s="194" t="s">
        <v>227</v>
      </c>
      <c r="L283" s="40"/>
      <c r="M283" s="199" t="s">
        <v>1</v>
      </c>
      <c r="N283" s="200" t="s">
        <v>46</v>
      </c>
      <c r="O283" s="72"/>
      <c r="P283" s="201">
        <f>O283*H283</f>
        <v>0</v>
      </c>
      <c r="Q283" s="201">
        <v>2.614E-2</v>
      </c>
      <c r="R283" s="201">
        <f>Q283*H283</f>
        <v>0.92859736000000004</v>
      </c>
      <c r="S283" s="201">
        <v>0</v>
      </c>
      <c r="T283" s="202">
        <f>S283*H283</f>
        <v>0</v>
      </c>
      <c r="U283" s="35"/>
      <c r="V283" s="35"/>
      <c r="W283" s="35"/>
      <c r="X283" s="35"/>
      <c r="Y283" s="35"/>
      <c r="Z283" s="35"/>
      <c r="AA283" s="35"/>
      <c r="AB283" s="35"/>
      <c r="AC283" s="35"/>
      <c r="AD283" s="35"/>
      <c r="AE283" s="35"/>
      <c r="AR283" s="203" t="s">
        <v>317</v>
      </c>
      <c r="AT283" s="203" t="s">
        <v>223</v>
      </c>
      <c r="AU283" s="203" t="s">
        <v>93</v>
      </c>
      <c r="AY283" s="18" t="s">
        <v>220</v>
      </c>
      <c r="BE283" s="204">
        <f>IF(N283="základní",J283,0)</f>
        <v>0</v>
      </c>
      <c r="BF283" s="204">
        <f>IF(N283="snížená",J283,0)</f>
        <v>0</v>
      </c>
      <c r="BG283" s="204">
        <f>IF(N283="zákl. přenesená",J283,0)</f>
        <v>0</v>
      </c>
      <c r="BH283" s="204">
        <f>IF(N283="sníž. přenesená",J283,0)</f>
        <v>0</v>
      </c>
      <c r="BI283" s="204">
        <f>IF(N283="nulová",J283,0)</f>
        <v>0</v>
      </c>
      <c r="BJ283" s="18" t="s">
        <v>93</v>
      </c>
      <c r="BK283" s="204">
        <f>ROUND(I283*H283,2)</f>
        <v>0</v>
      </c>
      <c r="BL283" s="18" t="s">
        <v>317</v>
      </c>
      <c r="BM283" s="203" t="s">
        <v>452</v>
      </c>
    </row>
    <row r="284" spans="1:65" s="2" customFormat="1" ht="19.5">
      <c r="A284" s="35"/>
      <c r="B284" s="36"/>
      <c r="C284" s="37"/>
      <c r="D284" s="205" t="s">
        <v>230</v>
      </c>
      <c r="E284" s="37"/>
      <c r="F284" s="206" t="s">
        <v>453</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230</v>
      </c>
      <c r="AU284" s="18" t="s">
        <v>93</v>
      </c>
    </row>
    <row r="285" spans="1:65" s="13" customFormat="1" ht="11.25">
      <c r="B285" s="210"/>
      <c r="C285" s="211"/>
      <c r="D285" s="205" t="s">
        <v>232</v>
      </c>
      <c r="E285" s="212" t="s">
        <v>1</v>
      </c>
      <c r="F285" s="213" t="s">
        <v>271</v>
      </c>
      <c r="G285" s="211"/>
      <c r="H285" s="212" t="s">
        <v>1</v>
      </c>
      <c r="I285" s="214"/>
      <c r="J285" s="211"/>
      <c r="K285" s="211"/>
      <c r="L285" s="215"/>
      <c r="M285" s="216"/>
      <c r="N285" s="217"/>
      <c r="O285" s="217"/>
      <c r="P285" s="217"/>
      <c r="Q285" s="217"/>
      <c r="R285" s="217"/>
      <c r="S285" s="217"/>
      <c r="T285" s="218"/>
      <c r="AT285" s="219" t="s">
        <v>232</v>
      </c>
      <c r="AU285" s="219" t="s">
        <v>93</v>
      </c>
      <c r="AV285" s="13" t="s">
        <v>87</v>
      </c>
      <c r="AW285" s="13" t="s">
        <v>35</v>
      </c>
      <c r="AX285" s="13" t="s">
        <v>80</v>
      </c>
      <c r="AY285" s="219" t="s">
        <v>220</v>
      </c>
    </row>
    <row r="286" spans="1:65" s="14" customFormat="1" ht="11.25">
      <c r="B286" s="220"/>
      <c r="C286" s="221"/>
      <c r="D286" s="205" t="s">
        <v>232</v>
      </c>
      <c r="E286" s="222" t="s">
        <v>1</v>
      </c>
      <c r="F286" s="223" t="s">
        <v>454</v>
      </c>
      <c r="G286" s="221"/>
      <c r="H286" s="224">
        <v>13.609</v>
      </c>
      <c r="I286" s="225"/>
      <c r="J286" s="221"/>
      <c r="K286" s="221"/>
      <c r="L286" s="226"/>
      <c r="M286" s="227"/>
      <c r="N286" s="228"/>
      <c r="O286" s="228"/>
      <c r="P286" s="228"/>
      <c r="Q286" s="228"/>
      <c r="R286" s="228"/>
      <c r="S286" s="228"/>
      <c r="T286" s="229"/>
      <c r="AT286" s="230" t="s">
        <v>232</v>
      </c>
      <c r="AU286" s="230" t="s">
        <v>93</v>
      </c>
      <c r="AV286" s="14" t="s">
        <v>93</v>
      </c>
      <c r="AW286" s="14" t="s">
        <v>35</v>
      </c>
      <c r="AX286" s="14" t="s">
        <v>80</v>
      </c>
      <c r="AY286" s="230" t="s">
        <v>220</v>
      </c>
    </row>
    <row r="287" spans="1:65" s="14" customFormat="1" ht="11.25">
      <c r="B287" s="220"/>
      <c r="C287" s="221"/>
      <c r="D287" s="205" t="s">
        <v>232</v>
      </c>
      <c r="E287" s="222" t="s">
        <v>1</v>
      </c>
      <c r="F287" s="223" t="s">
        <v>455</v>
      </c>
      <c r="G287" s="221"/>
      <c r="H287" s="224">
        <v>21.914999999999999</v>
      </c>
      <c r="I287" s="225"/>
      <c r="J287" s="221"/>
      <c r="K287" s="221"/>
      <c r="L287" s="226"/>
      <c r="M287" s="227"/>
      <c r="N287" s="228"/>
      <c r="O287" s="228"/>
      <c r="P287" s="228"/>
      <c r="Q287" s="228"/>
      <c r="R287" s="228"/>
      <c r="S287" s="228"/>
      <c r="T287" s="229"/>
      <c r="AT287" s="230" t="s">
        <v>232</v>
      </c>
      <c r="AU287" s="230" t="s">
        <v>93</v>
      </c>
      <c r="AV287" s="14" t="s">
        <v>93</v>
      </c>
      <c r="AW287" s="14" t="s">
        <v>35</v>
      </c>
      <c r="AX287" s="14" t="s">
        <v>80</v>
      </c>
      <c r="AY287" s="230" t="s">
        <v>220</v>
      </c>
    </row>
    <row r="288" spans="1:65" s="15" customFormat="1" ht="11.25">
      <c r="B288" s="231"/>
      <c r="C288" s="232"/>
      <c r="D288" s="205" t="s">
        <v>232</v>
      </c>
      <c r="E288" s="233" t="s">
        <v>1</v>
      </c>
      <c r="F288" s="234" t="s">
        <v>236</v>
      </c>
      <c r="G288" s="232"/>
      <c r="H288" s="235">
        <v>35.524000000000001</v>
      </c>
      <c r="I288" s="236"/>
      <c r="J288" s="232"/>
      <c r="K288" s="232"/>
      <c r="L288" s="237"/>
      <c r="M288" s="238"/>
      <c r="N288" s="239"/>
      <c r="O288" s="239"/>
      <c r="P288" s="239"/>
      <c r="Q288" s="239"/>
      <c r="R288" s="239"/>
      <c r="S288" s="239"/>
      <c r="T288" s="240"/>
      <c r="AT288" s="241" t="s">
        <v>232</v>
      </c>
      <c r="AU288" s="241" t="s">
        <v>93</v>
      </c>
      <c r="AV288" s="15" t="s">
        <v>228</v>
      </c>
      <c r="AW288" s="15" t="s">
        <v>35</v>
      </c>
      <c r="AX288" s="15" t="s">
        <v>87</v>
      </c>
      <c r="AY288" s="241" t="s">
        <v>220</v>
      </c>
    </row>
    <row r="289" spans="1:65" s="2" customFormat="1" ht="14.45" customHeight="1">
      <c r="A289" s="35"/>
      <c r="B289" s="36"/>
      <c r="C289" s="192" t="s">
        <v>456</v>
      </c>
      <c r="D289" s="192" t="s">
        <v>223</v>
      </c>
      <c r="E289" s="193" t="s">
        <v>457</v>
      </c>
      <c r="F289" s="194" t="s">
        <v>458</v>
      </c>
      <c r="G289" s="195" t="s">
        <v>226</v>
      </c>
      <c r="H289" s="196">
        <v>5.9809999999999999</v>
      </c>
      <c r="I289" s="197"/>
      <c r="J289" s="198">
        <f>ROUND(I289*H289,2)</f>
        <v>0</v>
      </c>
      <c r="K289" s="194" t="s">
        <v>1</v>
      </c>
      <c r="L289" s="40"/>
      <c r="M289" s="199" t="s">
        <v>1</v>
      </c>
      <c r="N289" s="200" t="s">
        <v>46</v>
      </c>
      <c r="O289" s="72"/>
      <c r="P289" s="201">
        <f>O289*H289</f>
        <v>0</v>
      </c>
      <c r="Q289" s="201">
        <v>2.681E-2</v>
      </c>
      <c r="R289" s="201">
        <f>Q289*H289</f>
        <v>0.16035061</v>
      </c>
      <c r="S289" s="201">
        <v>0</v>
      </c>
      <c r="T289" s="202">
        <f>S289*H289</f>
        <v>0</v>
      </c>
      <c r="U289" s="35"/>
      <c r="V289" s="35"/>
      <c r="W289" s="35"/>
      <c r="X289" s="35"/>
      <c r="Y289" s="35"/>
      <c r="Z289" s="35"/>
      <c r="AA289" s="35"/>
      <c r="AB289" s="35"/>
      <c r="AC289" s="35"/>
      <c r="AD289" s="35"/>
      <c r="AE289" s="35"/>
      <c r="AR289" s="203" t="s">
        <v>317</v>
      </c>
      <c r="AT289" s="203" t="s">
        <v>223</v>
      </c>
      <c r="AU289" s="203" t="s">
        <v>93</v>
      </c>
      <c r="AY289" s="18" t="s">
        <v>220</v>
      </c>
      <c r="BE289" s="204">
        <f>IF(N289="základní",J289,0)</f>
        <v>0</v>
      </c>
      <c r="BF289" s="204">
        <f>IF(N289="snížená",J289,0)</f>
        <v>0</v>
      </c>
      <c r="BG289" s="204">
        <f>IF(N289="zákl. přenesená",J289,0)</f>
        <v>0</v>
      </c>
      <c r="BH289" s="204">
        <f>IF(N289="sníž. přenesená",J289,0)</f>
        <v>0</v>
      </c>
      <c r="BI289" s="204">
        <f>IF(N289="nulová",J289,0)</f>
        <v>0</v>
      </c>
      <c r="BJ289" s="18" t="s">
        <v>93</v>
      </c>
      <c r="BK289" s="204">
        <f>ROUND(I289*H289,2)</f>
        <v>0</v>
      </c>
      <c r="BL289" s="18" t="s">
        <v>317</v>
      </c>
      <c r="BM289" s="203" t="s">
        <v>459</v>
      </c>
    </row>
    <row r="290" spans="1:65" s="13" customFormat="1" ht="11.25">
      <c r="B290" s="210"/>
      <c r="C290" s="211"/>
      <c r="D290" s="205" t="s">
        <v>232</v>
      </c>
      <c r="E290" s="212" t="s">
        <v>1</v>
      </c>
      <c r="F290" s="213" t="s">
        <v>271</v>
      </c>
      <c r="G290" s="211"/>
      <c r="H290" s="212" t="s">
        <v>1</v>
      </c>
      <c r="I290" s="214"/>
      <c r="J290" s="211"/>
      <c r="K290" s="211"/>
      <c r="L290" s="215"/>
      <c r="M290" s="216"/>
      <c r="N290" s="217"/>
      <c r="O290" s="217"/>
      <c r="P290" s="217"/>
      <c r="Q290" s="217"/>
      <c r="R290" s="217"/>
      <c r="S290" s="217"/>
      <c r="T290" s="218"/>
      <c r="AT290" s="219" t="s">
        <v>232</v>
      </c>
      <c r="AU290" s="219" t="s">
        <v>93</v>
      </c>
      <c r="AV290" s="13" t="s">
        <v>87</v>
      </c>
      <c r="AW290" s="13" t="s">
        <v>35</v>
      </c>
      <c r="AX290" s="13" t="s">
        <v>80</v>
      </c>
      <c r="AY290" s="219" t="s">
        <v>220</v>
      </c>
    </row>
    <row r="291" spans="1:65" s="14" customFormat="1" ht="11.25">
      <c r="B291" s="220"/>
      <c r="C291" s="221"/>
      <c r="D291" s="205" t="s">
        <v>232</v>
      </c>
      <c r="E291" s="222" t="s">
        <v>1</v>
      </c>
      <c r="F291" s="223" t="s">
        <v>460</v>
      </c>
      <c r="G291" s="221"/>
      <c r="H291" s="224">
        <v>5.9809999999999999</v>
      </c>
      <c r="I291" s="225"/>
      <c r="J291" s="221"/>
      <c r="K291" s="221"/>
      <c r="L291" s="226"/>
      <c r="M291" s="227"/>
      <c r="N291" s="228"/>
      <c r="O291" s="228"/>
      <c r="P291" s="228"/>
      <c r="Q291" s="228"/>
      <c r="R291" s="228"/>
      <c r="S291" s="228"/>
      <c r="T291" s="229"/>
      <c r="AT291" s="230" t="s">
        <v>232</v>
      </c>
      <c r="AU291" s="230" t="s">
        <v>93</v>
      </c>
      <c r="AV291" s="14" t="s">
        <v>93</v>
      </c>
      <c r="AW291" s="14" t="s">
        <v>35</v>
      </c>
      <c r="AX291" s="14" t="s">
        <v>80</v>
      </c>
      <c r="AY291" s="230" t="s">
        <v>220</v>
      </c>
    </row>
    <row r="292" spans="1:65" s="13" customFormat="1" ht="11.25">
      <c r="B292" s="210"/>
      <c r="C292" s="211"/>
      <c r="D292" s="205" t="s">
        <v>232</v>
      </c>
      <c r="E292" s="212" t="s">
        <v>1</v>
      </c>
      <c r="F292" s="213" t="s">
        <v>461</v>
      </c>
      <c r="G292" s="211"/>
      <c r="H292" s="212" t="s">
        <v>1</v>
      </c>
      <c r="I292" s="214"/>
      <c r="J292" s="211"/>
      <c r="K292" s="211"/>
      <c r="L292" s="215"/>
      <c r="M292" s="216"/>
      <c r="N292" s="217"/>
      <c r="O292" s="217"/>
      <c r="P292" s="217"/>
      <c r="Q292" s="217"/>
      <c r="R292" s="217"/>
      <c r="S292" s="217"/>
      <c r="T292" s="218"/>
      <c r="AT292" s="219" t="s">
        <v>232</v>
      </c>
      <c r="AU292" s="219" t="s">
        <v>93</v>
      </c>
      <c r="AV292" s="13" t="s">
        <v>87</v>
      </c>
      <c r="AW292" s="13" t="s">
        <v>35</v>
      </c>
      <c r="AX292" s="13" t="s">
        <v>80</v>
      </c>
      <c r="AY292" s="219" t="s">
        <v>220</v>
      </c>
    </row>
    <row r="293" spans="1:65" s="15" customFormat="1" ht="11.25">
      <c r="B293" s="231"/>
      <c r="C293" s="232"/>
      <c r="D293" s="205" t="s">
        <v>232</v>
      </c>
      <c r="E293" s="233" t="s">
        <v>1</v>
      </c>
      <c r="F293" s="234" t="s">
        <v>236</v>
      </c>
      <c r="G293" s="232"/>
      <c r="H293" s="235">
        <v>5.9809999999999999</v>
      </c>
      <c r="I293" s="236"/>
      <c r="J293" s="232"/>
      <c r="K293" s="232"/>
      <c r="L293" s="237"/>
      <c r="M293" s="238"/>
      <c r="N293" s="239"/>
      <c r="O293" s="239"/>
      <c r="P293" s="239"/>
      <c r="Q293" s="239"/>
      <c r="R293" s="239"/>
      <c r="S293" s="239"/>
      <c r="T293" s="240"/>
      <c r="AT293" s="241" t="s">
        <v>232</v>
      </c>
      <c r="AU293" s="241" t="s">
        <v>93</v>
      </c>
      <c r="AV293" s="15" t="s">
        <v>228</v>
      </c>
      <c r="AW293" s="15" t="s">
        <v>35</v>
      </c>
      <c r="AX293" s="15" t="s">
        <v>87</v>
      </c>
      <c r="AY293" s="241" t="s">
        <v>220</v>
      </c>
    </row>
    <row r="294" spans="1:65" s="2" customFormat="1" ht="14.45" customHeight="1">
      <c r="A294" s="35"/>
      <c r="B294" s="36"/>
      <c r="C294" s="192" t="s">
        <v>462</v>
      </c>
      <c r="D294" s="192" t="s">
        <v>223</v>
      </c>
      <c r="E294" s="193" t="s">
        <v>463</v>
      </c>
      <c r="F294" s="194" t="s">
        <v>464</v>
      </c>
      <c r="G294" s="195" t="s">
        <v>226</v>
      </c>
      <c r="H294" s="196">
        <v>154.04400000000001</v>
      </c>
      <c r="I294" s="197"/>
      <c r="J294" s="198">
        <f>ROUND(I294*H294,2)</f>
        <v>0</v>
      </c>
      <c r="K294" s="194" t="s">
        <v>227</v>
      </c>
      <c r="L294" s="40"/>
      <c r="M294" s="199" t="s">
        <v>1</v>
      </c>
      <c r="N294" s="200" t="s">
        <v>46</v>
      </c>
      <c r="O294" s="72"/>
      <c r="P294" s="201">
        <f>O294*H294</f>
        <v>0</v>
      </c>
      <c r="Q294" s="201">
        <v>2.0000000000000001E-4</v>
      </c>
      <c r="R294" s="201">
        <f>Q294*H294</f>
        <v>3.0808800000000004E-2</v>
      </c>
      <c r="S294" s="201">
        <v>0</v>
      </c>
      <c r="T294" s="202">
        <f>S294*H294</f>
        <v>0</v>
      </c>
      <c r="U294" s="35"/>
      <c r="V294" s="35"/>
      <c r="W294" s="35"/>
      <c r="X294" s="35"/>
      <c r="Y294" s="35"/>
      <c r="Z294" s="35"/>
      <c r="AA294" s="35"/>
      <c r="AB294" s="35"/>
      <c r="AC294" s="35"/>
      <c r="AD294" s="35"/>
      <c r="AE294" s="35"/>
      <c r="AR294" s="203" t="s">
        <v>317</v>
      </c>
      <c r="AT294" s="203" t="s">
        <v>223</v>
      </c>
      <c r="AU294" s="203" t="s">
        <v>93</v>
      </c>
      <c r="AY294" s="18" t="s">
        <v>220</v>
      </c>
      <c r="BE294" s="204">
        <f>IF(N294="základní",J294,0)</f>
        <v>0</v>
      </c>
      <c r="BF294" s="204">
        <f>IF(N294="snížená",J294,0)</f>
        <v>0</v>
      </c>
      <c r="BG294" s="204">
        <f>IF(N294="zákl. přenesená",J294,0)</f>
        <v>0</v>
      </c>
      <c r="BH294" s="204">
        <f>IF(N294="sníž. přenesená",J294,0)</f>
        <v>0</v>
      </c>
      <c r="BI294" s="204">
        <f>IF(N294="nulová",J294,0)</f>
        <v>0</v>
      </c>
      <c r="BJ294" s="18" t="s">
        <v>93</v>
      </c>
      <c r="BK294" s="204">
        <f>ROUND(I294*H294,2)</f>
        <v>0</v>
      </c>
      <c r="BL294" s="18" t="s">
        <v>317</v>
      </c>
      <c r="BM294" s="203" t="s">
        <v>465</v>
      </c>
    </row>
    <row r="295" spans="1:65" s="2" customFormat="1" ht="19.5">
      <c r="A295" s="35"/>
      <c r="B295" s="36"/>
      <c r="C295" s="37"/>
      <c r="D295" s="205" t="s">
        <v>230</v>
      </c>
      <c r="E295" s="37"/>
      <c r="F295" s="206" t="s">
        <v>466</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230</v>
      </c>
      <c r="AU295" s="18" t="s">
        <v>93</v>
      </c>
    </row>
    <row r="296" spans="1:65" s="13" customFormat="1" ht="11.25">
      <c r="B296" s="210"/>
      <c r="C296" s="211"/>
      <c r="D296" s="205" t="s">
        <v>232</v>
      </c>
      <c r="E296" s="212" t="s">
        <v>1</v>
      </c>
      <c r="F296" s="213" t="s">
        <v>467</v>
      </c>
      <c r="G296" s="211"/>
      <c r="H296" s="212" t="s">
        <v>1</v>
      </c>
      <c r="I296" s="214"/>
      <c r="J296" s="211"/>
      <c r="K296" s="211"/>
      <c r="L296" s="215"/>
      <c r="M296" s="216"/>
      <c r="N296" s="217"/>
      <c r="O296" s="217"/>
      <c r="P296" s="217"/>
      <c r="Q296" s="217"/>
      <c r="R296" s="217"/>
      <c r="S296" s="217"/>
      <c r="T296" s="218"/>
      <c r="AT296" s="219" t="s">
        <v>232</v>
      </c>
      <c r="AU296" s="219" t="s">
        <v>93</v>
      </c>
      <c r="AV296" s="13" t="s">
        <v>87</v>
      </c>
      <c r="AW296" s="13" t="s">
        <v>35</v>
      </c>
      <c r="AX296" s="13" t="s">
        <v>80</v>
      </c>
      <c r="AY296" s="219" t="s">
        <v>220</v>
      </c>
    </row>
    <row r="297" spans="1:65" s="14" customFormat="1" ht="11.25">
      <c r="B297" s="220"/>
      <c r="C297" s="221"/>
      <c r="D297" s="205" t="s">
        <v>232</v>
      </c>
      <c r="E297" s="222" t="s">
        <v>1</v>
      </c>
      <c r="F297" s="223" t="s">
        <v>468</v>
      </c>
      <c r="G297" s="221"/>
      <c r="H297" s="224">
        <v>19.875</v>
      </c>
      <c r="I297" s="225"/>
      <c r="J297" s="221"/>
      <c r="K297" s="221"/>
      <c r="L297" s="226"/>
      <c r="M297" s="227"/>
      <c r="N297" s="228"/>
      <c r="O297" s="228"/>
      <c r="P297" s="228"/>
      <c r="Q297" s="228"/>
      <c r="R297" s="228"/>
      <c r="S297" s="228"/>
      <c r="T297" s="229"/>
      <c r="AT297" s="230" t="s">
        <v>232</v>
      </c>
      <c r="AU297" s="230" t="s">
        <v>93</v>
      </c>
      <c r="AV297" s="14" t="s">
        <v>93</v>
      </c>
      <c r="AW297" s="14" t="s">
        <v>35</v>
      </c>
      <c r="AX297" s="14" t="s">
        <v>80</v>
      </c>
      <c r="AY297" s="230" t="s">
        <v>220</v>
      </c>
    </row>
    <row r="298" spans="1:65" s="14" customFormat="1" ht="11.25">
      <c r="B298" s="220"/>
      <c r="C298" s="221"/>
      <c r="D298" s="205" t="s">
        <v>232</v>
      </c>
      <c r="E298" s="222" t="s">
        <v>1</v>
      </c>
      <c r="F298" s="223" t="s">
        <v>469</v>
      </c>
      <c r="G298" s="221"/>
      <c r="H298" s="224">
        <v>44.692999999999998</v>
      </c>
      <c r="I298" s="225"/>
      <c r="J298" s="221"/>
      <c r="K298" s="221"/>
      <c r="L298" s="226"/>
      <c r="M298" s="227"/>
      <c r="N298" s="228"/>
      <c r="O298" s="228"/>
      <c r="P298" s="228"/>
      <c r="Q298" s="228"/>
      <c r="R298" s="228"/>
      <c r="S298" s="228"/>
      <c r="T298" s="229"/>
      <c r="AT298" s="230" t="s">
        <v>232</v>
      </c>
      <c r="AU298" s="230" t="s">
        <v>93</v>
      </c>
      <c r="AV298" s="14" t="s">
        <v>93</v>
      </c>
      <c r="AW298" s="14" t="s">
        <v>35</v>
      </c>
      <c r="AX298" s="14" t="s">
        <v>80</v>
      </c>
      <c r="AY298" s="230" t="s">
        <v>220</v>
      </c>
    </row>
    <row r="299" spans="1:65" s="14" customFormat="1" ht="11.25">
      <c r="B299" s="220"/>
      <c r="C299" s="221"/>
      <c r="D299" s="205" t="s">
        <v>232</v>
      </c>
      <c r="E299" s="222" t="s">
        <v>1</v>
      </c>
      <c r="F299" s="223" t="s">
        <v>470</v>
      </c>
      <c r="G299" s="221"/>
      <c r="H299" s="224">
        <v>30.45</v>
      </c>
      <c r="I299" s="225"/>
      <c r="J299" s="221"/>
      <c r="K299" s="221"/>
      <c r="L299" s="226"/>
      <c r="M299" s="227"/>
      <c r="N299" s="228"/>
      <c r="O299" s="228"/>
      <c r="P299" s="228"/>
      <c r="Q299" s="228"/>
      <c r="R299" s="228"/>
      <c r="S299" s="228"/>
      <c r="T299" s="229"/>
      <c r="AT299" s="230" t="s">
        <v>232</v>
      </c>
      <c r="AU299" s="230" t="s">
        <v>93</v>
      </c>
      <c r="AV299" s="14" t="s">
        <v>93</v>
      </c>
      <c r="AW299" s="14" t="s">
        <v>35</v>
      </c>
      <c r="AX299" s="14" t="s">
        <v>80</v>
      </c>
      <c r="AY299" s="230" t="s">
        <v>220</v>
      </c>
    </row>
    <row r="300" spans="1:65" s="14" customFormat="1" ht="11.25">
      <c r="B300" s="220"/>
      <c r="C300" s="221"/>
      <c r="D300" s="205" t="s">
        <v>232</v>
      </c>
      <c r="E300" s="222" t="s">
        <v>1</v>
      </c>
      <c r="F300" s="223" t="s">
        <v>471</v>
      </c>
      <c r="G300" s="221"/>
      <c r="H300" s="224">
        <v>47.063000000000002</v>
      </c>
      <c r="I300" s="225"/>
      <c r="J300" s="221"/>
      <c r="K300" s="221"/>
      <c r="L300" s="226"/>
      <c r="M300" s="227"/>
      <c r="N300" s="228"/>
      <c r="O300" s="228"/>
      <c r="P300" s="228"/>
      <c r="Q300" s="228"/>
      <c r="R300" s="228"/>
      <c r="S300" s="228"/>
      <c r="T300" s="229"/>
      <c r="AT300" s="230" t="s">
        <v>232</v>
      </c>
      <c r="AU300" s="230" t="s">
        <v>93</v>
      </c>
      <c r="AV300" s="14" t="s">
        <v>93</v>
      </c>
      <c r="AW300" s="14" t="s">
        <v>35</v>
      </c>
      <c r="AX300" s="14" t="s">
        <v>80</v>
      </c>
      <c r="AY300" s="230" t="s">
        <v>220</v>
      </c>
    </row>
    <row r="301" spans="1:65" s="14" customFormat="1" ht="11.25">
      <c r="B301" s="220"/>
      <c r="C301" s="221"/>
      <c r="D301" s="205" t="s">
        <v>232</v>
      </c>
      <c r="E301" s="222" t="s">
        <v>1</v>
      </c>
      <c r="F301" s="223" t="s">
        <v>472</v>
      </c>
      <c r="G301" s="221"/>
      <c r="H301" s="224">
        <v>11.962999999999999</v>
      </c>
      <c r="I301" s="225"/>
      <c r="J301" s="221"/>
      <c r="K301" s="221"/>
      <c r="L301" s="226"/>
      <c r="M301" s="227"/>
      <c r="N301" s="228"/>
      <c r="O301" s="228"/>
      <c r="P301" s="228"/>
      <c r="Q301" s="228"/>
      <c r="R301" s="228"/>
      <c r="S301" s="228"/>
      <c r="T301" s="229"/>
      <c r="AT301" s="230" t="s">
        <v>232</v>
      </c>
      <c r="AU301" s="230" t="s">
        <v>93</v>
      </c>
      <c r="AV301" s="14" t="s">
        <v>93</v>
      </c>
      <c r="AW301" s="14" t="s">
        <v>35</v>
      </c>
      <c r="AX301" s="14" t="s">
        <v>80</v>
      </c>
      <c r="AY301" s="230" t="s">
        <v>220</v>
      </c>
    </row>
    <row r="302" spans="1:65" s="15" customFormat="1" ht="11.25">
      <c r="B302" s="231"/>
      <c r="C302" s="232"/>
      <c r="D302" s="205" t="s">
        <v>232</v>
      </c>
      <c r="E302" s="233" t="s">
        <v>1</v>
      </c>
      <c r="F302" s="234" t="s">
        <v>236</v>
      </c>
      <c r="G302" s="232"/>
      <c r="H302" s="235">
        <v>154.04400000000001</v>
      </c>
      <c r="I302" s="236"/>
      <c r="J302" s="232"/>
      <c r="K302" s="232"/>
      <c r="L302" s="237"/>
      <c r="M302" s="238"/>
      <c r="N302" s="239"/>
      <c r="O302" s="239"/>
      <c r="P302" s="239"/>
      <c r="Q302" s="239"/>
      <c r="R302" s="239"/>
      <c r="S302" s="239"/>
      <c r="T302" s="240"/>
      <c r="AT302" s="241" t="s">
        <v>232</v>
      </c>
      <c r="AU302" s="241" t="s">
        <v>93</v>
      </c>
      <c r="AV302" s="15" t="s">
        <v>228</v>
      </c>
      <c r="AW302" s="15" t="s">
        <v>35</v>
      </c>
      <c r="AX302" s="15" t="s">
        <v>87</v>
      </c>
      <c r="AY302" s="241" t="s">
        <v>220</v>
      </c>
    </row>
    <row r="303" spans="1:65" s="2" customFormat="1" ht="14.45" customHeight="1">
      <c r="A303" s="35"/>
      <c r="B303" s="36"/>
      <c r="C303" s="192" t="s">
        <v>473</v>
      </c>
      <c r="D303" s="192" t="s">
        <v>223</v>
      </c>
      <c r="E303" s="193" t="s">
        <v>474</v>
      </c>
      <c r="F303" s="194" t="s">
        <v>475</v>
      </c>
      <c r="G303" s="195" t="s">
        <v>226</v>
      </c>
      <c r="H303" s="196">
        <v>154.04400000000001</v>
      </c>
      <c r="I303" s="197"/>
      <c r="J303" s="198">
        <f>ROUND(I303*H303,2)</f>
        <v>0</v>
      </c>
      <c r="K303" s="194" t="s">
        <v>227</v>
      </c>
      <c r="L303" s="40"/>
      <c r="M303" s="199" t="s">
        <v>1</v>
      </c>
      <c r="N303" s="200" t="s">
        <v>46</v>
      </c>
      <c r="O303" s="72"/>
      <c r="P303" s="201">
        <f>O303*H303</f>
        <v>0</v>
      </c>
      <c r="Q303" s="201">
        <v>3.2000000000000002E-3</v>
      </c>
      <c r="R303" s="201">
        <f>Q303*H303</f>
        <v>0.49294080000000007</v>
      </c>
      <c r="S303" s="201">
        <v>0</v>
      </c>
      <c r="T303" s="202">
        <f>S303*H303</f>
        <v>0</v>
      </c>
      <c r="U303" s="35"/>
      <c r="V303" s="35"/>
      <c r="W303" s="35"/>
      <c r="X303" s="35"/>
      <c r="Y303" s="35"/>
      <c r="Z303" s="35"/>
      <c r="AA303" s="35"/>
      <c r="AB303" s="35"/>
      <c r="AC303" s="35"/>
      <c r="AD303" s="35"/>
      <c r="AE303" s="35"/>
      <c r="AR303" s="203" t="s">
        <v>317</v>
      </c>
      <c r="AT303" s="203" t="s">
        <v>223</v>
      </c>
      <c r="AU303" s="203" t="s">
        <v>93</v>
      </c>
      <c r="AY303" s="18" t="s">
        <v>220</v>
      </c>
      <c r="BE303" s="204">
        <f>IF(N303="základní",J303,0)</f>
        <v>0</v>
      </c>
      <c r="BF303" s="204">
        <f>IF(N303="snížená",J303,0)</f>
        <v>0</v>
      </c>
      <c r="BG303" s="204">
        <f>IF(N303="zákl. přenesená",J303,0)</f>
        <v>0</v>
      </c>
      <c r="BH303" s="204">
        <f>IF(N303="sníž. přenesená",J303,0)</f>
        <v>0</v>
      </c>
      <c r="BI303" s="204">
        <f>IF(N303="nulová",J303,0)</f>
        <v>0</v>
      </c>
      <c r="BJ303" s="18" t="s">
        <v>93</v>
      </c>
      <c r="BK303" s="204">
        <f>ROUND(I303*H303,2)</f>
        <v>0</v>
      </c>
      <c r="BL303" s="18" t="s">
        <v>317</v>
      </c>
      <c r="BM303" s="203" t="s">
        <v>476</v>
      </c>
    </row>
    <row r="304" spans="1:65" s="2" customFormat="1" ht="11.25">
      <c r="A304" s="35"/>
      <c r="B304" s="36"/>
      <c r="C304" s="37"/>
      <c r="D304" s="205" t="s">
        <v>230</v>
      </c>
      <c r="E304" s="37"/>
      <c r="F304" s="206" t="s">
        <v>477</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230</v>
      </c>
      <c r="AU304" s="18" t="s">
        <v>93</v>
      </c>
    </row>
    <row r="305" spans="1:65" s="13" customFormat="1" ht="11.25">
      <c r="B305" s="210"/>
      <c r="C305" s="211"/>
      <c r="D305" s="205" t="s">
        <v>232</v>
      </c>
      <c r="E305" s="212" t="s">
        <v>1</v>
      </c>
      <c r="F305" s="213" t="s">
        <v>467</v>
      </c>
      <c r="G305" s="211"/>
      <c r="H305" s="212" t="s">
        <v>1</v>
      </c>
      <c r="I305" s="214"/>
      <c r="J305" s="211"/>
      <c r="K305" s="211"/>
      <c r="L305" s="215"/>
      <c r="M305" s="216"/>
      <c r="N305" s="217"/>
      <c r="O305" s="217"/>
      <c r="P305" s="217"/>
      <c r="Q305" s="217"/>
      <c r="R305" s="217"/>
      <c r="S305" s="217"/>
      <c r="T305" s="218"/>
      <c r="AT305" s="219" t="s">
        <v>232</v>
      </c>
      <c r="AU305" s="219" t="s">
        <v>93</v>
      </c>
      <c r="AV305" s="13" t="s">
        <v>87</v>
      </c>
      <c r="AW305" s="13" t="s">
        <v>35</v>
      </c>
      <c r="AX305" s="13" t="s">
        <v>80</v>
      </c>
      <c r="AY305" s="219" t="s">
        <v>220</v>
      </c>
    </row>
    <row r="306" spans="1:65" s="14" customFormat="1" ht="11.25">
      <c r="B306" s="220"/>
      <c r="C306" s="221"/>
      <c r="D306" s="205" t="s">
        <v>232</v>
      </c>
      <c r="E306" s="222" t="s">
        <v>1</v>
      </c>
      <c r="F306" s="223" t="s">
        <v>468</v>
      </c>
      <c r="G306" s="221"/>
      <c r="H306" s="224">
        <v>19.875</v>
      </c>
      <c r="I306" s="225"/>
      <c r="J306" s="221"/>
      <c r="K306" s="221"/>
      <c r="L306" s="226"/>
      <c r="M306" s="227"/>
      <c r="N306" s="228"/>
      <c r="O306" s="228"/>
      <c r="P306" s="228"/>
      <c r="Q306" s="228"/>
      <c r="R306" s="228"/>
      <c r="S306" s="228"/>
      <c r="T306" s="229"/>
      <c r="AT306" s="230" t="s">
        <v>232</v>
      </c>
      <c r="AU306" s="230" t="s">
        <v>93</v>
      </c>
      <c r="AV306" s="14" t="s">
        <v>93</v>
      </c>
      <c r="AW306" s="14" t="s">
        <v>35</v>
      </c>
      <c r="AX306" s="14" t="s">
        <v>80</v>
      </c>
      <c r="AY306" s="230" t="s">
        <v>220</v>
      </c>
    </row>
    <row r="307" spans="1:65" s="14" customFormat="1" ht="11.25">
      <c r="B307" s="220"/>
      <c r="C307" s="221"/>
      <c r="D307" s="205" t="s">
        <v>232</v>
      </c>
      <c r="E307" s="222" t="s">
        <v>1</v>
      </c>
      <c r="F307" s="223" t="s">
        <v>469</v>
      </c>
      <c r="G307" s="221"/>
      <c r="H307" s="224">
        <v>44.692999999999998</v>
      </c>
      <c r="I307" s="225"/>
      <c r="J307" s="221"/>
      <c r="K307" s="221"/>
      <c r="L307" s="226"/>
      <c r="M307" s="227"/>
      <c r="N307" s="228"/>
      <c r="O307" s="228"/>
      <c r="P307" s="228"/>
      <c r="Q307" s="228"/>
      <c r="R307" s="228"/>
      <c r="S307" s="228"/>
      <c r="T307" s="229"/>
      <c r="AT307" s="230" t="s">
        <v>232</v>
      </c>
      <c r="AU307" s="230" t="s">
        <v>93</v>
      </c>
      <c r="AV307" s="14" t="s">
        <v>93</v>
      </c>
      <c r="AW307" s="14" t="s">
        <v>35</v>
      </c>
      <c r="AX307" s="14" t="s">
        <v>80</v>
      </c>
      <c r="AY307" s="230" t="s">
        <v>220</v>
      </c>
    </row>
    <row r="308" spans="1:65" s="14" customFormat="1" ht="11.25">
      <c r="B308" s="220"/>
      <c r="C308" s="221"/>
      <c r="D308" s="205" t="s">
        <v>232</v>
      </c>
      <c r="E308" s="222" t="s">
        <v>1</v>
      </c>
      <c r="F308" s="223" t="s">
        <v>470</v>
      </c>
      <c r="G308" s="221"/>
      <c r="H308" s="224">
        <v>30.45</v>
      </c>
      <c r="I308" s="225"/>
      <c r="J308" s="221"/>
      <c r="K308" s="221"/>
      <c r="L308" s="226"/>
      <c r="M308" s="227"/>
      <c r="N308" s="228"/>
      <c r="O308" s="228"/>
      <c r="P308" s="228"/>
      <c r="Q308" s="228"/>
      <c r="R308" s="228"/>
      <c r="S308" s="228"/>
      <c r="T308" s="229"/>
      <c r="AT308" s="230" t="s">
        <v>232</v>
      </c>
      <c r="AU308" s="230" t="s">
        <v>93</v>
      </c>
      <c r="AV308" s="14" t="s">
        <v>93</v>
      </c>
      <c r="AW308" s="14" t="s">
        <v>35</v>
      </c>
      <c r="AX308" s="14" t="s">
        <v>80</v>
      </c>
      <c r="AY308" s="230" t="s">
        <v>220</v>
      </c>
    </row>
    <row r="309" spans="1:65" s="14" customFormat="1" ht="11.25">
      <c r="B309" s="220"/>
      <c r="C309" s="221"/>
      <c r="D309" s="205" t="s">
        <v>232</v>
      </c>
      <c r="E309" s="222" t="s">
        <v>1</v>
      </c>
      <c r="F309" s="223" t="s">
        <v>471</v>
      </c>
      <c r="G309" s="221"/>
      <c r="H309" s="224">
        <v>47.063000000000002</v>
      </c>
      <c r="I309" s="225"/>
      <c r="J309" s="221"/>
      <c r="K309" s="221"/>
      <c r="L309" s="226"/>
      <c r="M309" s="227"/>
      <c r="N309" s="228"/>
      <c r="O309" s="228"/>
      <c r="P309" s="228"/>
      <c r="Q309" s="228"/>
      <c r="R309" s="228"/>
      <c r="S309" s="228"/>
      <c r="T309" s="229"/>
      <c r="AT309" s="230" t="s">
        <v>232</v>
      </c>
      <c r="AU309" s="230" t="s">
        <v>93</v>
      </c>
      <c r="AV309" s="14" t="s">
        <v>93</v>
      </c>
      <c r="AW309" s="14" t="s">
        <v>35</v>
      </c>
      <c r="AX309" s="14" t="s">
        <v>80</v>
      </c>
      <c r="AY309" s="230" t="s">
        <v>220</v>
      </c>
    </row>
    <row r="310" spans="1:65" s="14" customFormat="1" ht="11.25">
      <c r="B310" s="220"/>
      <c r="C310" s="221"/>
      <c r="D310" s="205" t="s">
        <v>232</v>
      </c>
      <c r="E310" s="222" t="s">
        <v>1</v>
      </c>
      <c r="F310" s="223" t="s">
        <v>472</v>
      </c>
      <c r="G310" s="221"/>
      <c r="H310" s="224">
        <v>11.962999999999999</v>
      </c>
      <c r="I310" s="225"/>
      <c r="J310" s="221"/>
      <c r="K310" s="221"/>
      <c r="L310" s="226"/>
      <c r="M310" s="227"/>
      <c r="N310" s="228"/>
      <c r="O310" s="228"/>
      <c r="P310" s="228"/>
      <c r="Q310" s="228"/>
      <c r="R310" s="228"/>
      <c r="S310" s="228"/>
      <c r="T310" s="229"/>
      <c r="AT310" s="230" t="s">
        <v>232</v>
      </c>
      <c r="AU310" s="230" t="s">
        <v>93</v>
      </c>
      <c r="AV310" s="14" t="s">
        <v>93</v>
      </c>
      <c r="AW310" s="14" t="s">
        <v>35</v>
      </c>
      <c r="AX310" s="14" t="s">
        <v>80</v>
      </c>
      <c r="AY310" s="230" t="s">
        <v>220</v>
      </c>
    </row>
    <row r="311" spans="1:65" s="15" customFormat="1" ht="11.25">
      <c r="B311" s="231"/>
      <c r="C311" s="232"/>
      <c r="D311" s="205" t="s">
        <v>232</v>
      </c>
      <c r="E311" s="233" t="s">
        <v>1</v>
      </c>
      <c r="F311" s="234" t="s">
        <v>236</v>
      </c>
      <c r="G311" s="232"/>
      <c r="H311" s="235">
        <v>154.04400000000001</v>
      </c>
      <c r="I311" s="236"/>
      <c r="J311" s="232"/>
      <c r="K311" s="232"/>
      <c r="L311" s="237"/>
      <c r="M311" s="238"/>
      <c r="N311" s="239"/>
      <c r="O311" s="239"/>
      <c r="P311" s="239"/>
      <c r="Q311" s="239"/>
      <c r="R311" s="239"/>
      <c r="S311" s="239"/>
      <c r="T311" s="240"/>
      <c r="AT311" s="241" t="s">
        <v>232</v>
      </c>
      <c r="AU311" s="241" t="s">
        <v>93</v>
      </c>
      <c r="AV311" s="15" t="s">
        <v>228</v>
      </c>
      <c r="AW311" s="15" t="s">
        <v>35</v>
      </c>
      <c r="AX311" s="15" t="s">
        <v>87</v>
      </c>
      <c r="AY311" s="241" t="s">
        <v>220</v>
      </c>
    </row>
    <row r="312" spans="1:65" s="2" customFormat="1" ht="14.45" customHeight="1">
      <c r="A312" s="35"/>
      <c r="B312" s="36"/>
      <c r="C312" s="192" t="s">
        <v>478</v>
      </c>
      <c r="D312" s="192" t="s">
        <v>223</v>
      </c>
      <c r="E312" s="193" t="s">
        <v>479</v>
      </c>
      <c r="F312" s="194" t="s">
        <v>480</v>
      </c>
      <c r="G312" s="195" t="s">
        <v>226</v>
      </c>
      <c r="H312" s="196">
        <v>21.742999999999999</v>
      </c>
      <c r="I312" s="197"/>
      <c r="J312" s="198">
        <f>ROUND(I312*H312,2)</f>
        <v>0</v>
      </c>
      <c r="K312" s="194" t="s">
        <v>1</v>
      </c>
      <c r="L312" s="40"/>
      <c r="M312" s="199" t="s">
        <v>1</v>
      </c>
      <c r="N312" s="200" t="s">
        <v>46</v>
      </c>
      <c r="O312" s="72"/>
      <c r="P312" s="201">
        <f>O312*H312</f>
        <v>0</v>
      </c>
      <c r="Q312" s="201">
        <v>1.4800000000000001E-2</v>
      </c>
      <c r="R312" s="201">
        <f>Q312*H312</f>
        <v>0.32179639999999998</v>
      </c>
      <c r="S312" s="201">
        <v>0</v>
      </c>
      <c r="T312" s="202">
        <f>S312*H312</f>
        <v>0</v>
      </c>
      <c r="U312" s="35"/>
      <c r="V312" s="35"/>
      <c r="W312" s="35"/>
      <c r="X312" s="35"/>
      <c r="Y312" s="35"/>
      <c r="Z312" s="35"/>
      <c r="AA312" s="35"/>
      <c r="AB312" s="35"/>
      <c r="AC312" s="35"/>
      <c r="AD312" s="35"/>
      <c r="AE312" s="35"/>
      <c r="AR312" s="203" t="s">
        <v>317</v>
      </c>
      <c r="AT312" s="203" t="s">
        <v>223</v>
      </c>
      <c r="AU312" s="203" t="s">
        <v>93</v>
      </c>
      <c r="AY312" s="18" t="s">
        <v>220</v>
      </c>
      <c r="BE312" s="204">
        <f>IF(N312="základní",J312,0)</f>
        <v>0</v>
      </c>
      <c r="BF312" s="204">
        <f>IF(N312="snížená",J312,0)</f>
        <v>0</v>
      </c>
      <c r="BG312" s="204">
        <f>IF(N312="zákl. přenesená",J312,0)</f>
        <v>0</v>
      </c>
      <c r="BH312" s="204">
        <f>IF(N312="sníž. přenesená",J312,0)</f>
        <v>0</v>
      </c>
      <c r="BI312" s="204">
        <f>IF(N312="nulová",J312,0)</f>
        <v>0</v>
      </c>
      <c r="BJ312" s="18" t="s">
        <v>93</v>
      </c>
      <c r="BK312" s="204">
        <f>ROUND(I312*H312,2)</f>
        <v>0</v>
      </c>
      <c r="BL312" s="18" t="s">
        <v>317</v>
      </c>
      <c r="BM312" s="203" t="s">
        <v>481</v>
      </c>
    </row>
    <row r="313" spans="1:65" s="13" customFormat="1" ht="11.25">
      <c r="B313" s="210"/>
      <c r="C313" s="211"/>
      <c r="D313" s="205" t="s">
        <v>232</v>
      </c>
      <c r="E313" s="212" t="s">
        <v>1</v>
      </c>
      <c r="F313" s="213" t="s">
        <v>271</v>
      </c>
      <c r="G313" s="211"/>
      <c r="H313" s="212" t="s">
        <v>1</v>
      </c>
      <c r="I313" s="214"/>
      <c r="J313" s="211"/>
      <c r="K313" s="211"/>
      <c r="L313" s="215"/>
      <c r="M313" s="216"/>
      <c r="N313" s="217"/>
      <c r="O313" s="217"/>
      <c r="P313" s="217"/>
      <c r="Q313" s="217"/>
      <c r="R313" s="217"/>
      <c r="S313" s="217"/>
      <c r="T313" s="218"/>
      <c r="AT313" s="219" t="s">
        <v>232</v>
      </c>
      <c r="AU313" s="219" t="s">
        <v>93</v>
      </c>
      <c r="AV313" s="13" t="s">
        <v>87</v>
      </c>
      <c r="AW313" s="13" t="s">
        <v>35</v>
      </c>
      <c r="AX313" s="13" t="s">
        <v>80</v>
      </c>
      <c r="AY313" s="219" t="s">
        <v>220</v>
      </c>
    </row>
    <row r="314" spans="1:65" s="14" customFormat="1" ht="11.25">
      <c r="B314" s="220"/>
      <c r="C314" s="221"/>
      <c r="D314" s="205" t="s">
        <v>232</v>
      </c>
      <c r="E314" s="222" t="s">
        <v>1</v>
      </c>
      <c r="F314" s="223" t="s">
        <v>482</v>
      </c>
      <c r="G314" s="221"/>
      <c r="H314" s="224">
        <v>7.125</v>
      </c>
      <c r="I314" s="225"/>
      <c r="J314" s="221"/>
      <c r="K314" s="221"/>
      <c r="L314" s="226"/>
      <c r="M314" s="227"/>
      <c r="N314" s="228"/>
      <c r="O314" s="228"/>
      <c r="P314" s="228"/>
      <c r="Q314" s="228"/>
      <c r="R314" s="228"/>
      <c r="S314" s="228"/>
      <c r="T314" s="229"/>
      <c r="AT314" s="230" t="s">
        <v>232</v>
      </c>
      <c r="AU314" s="230" t="s">
        <v>93</v>
      </c>
      <c r="AV314" s="14" t="s">
        <v>93</v>
      </c>
      <c r="AW314" s="14" t="s">
        <v>35</v>
      </c>
      <c r="AX314" s="14" t="s">
        <v>80</v>
      </c>
      <c r="AY314" s="230" t="s">
        <v>220</v>
      </c>
    </row>
    <row r="315" spans="1:65" s="14" customFormat="1" ht="11.25">
      <c r="B315" s="220"/>
      <c r="C315" s="221"/>
      <c r="D315" s="205" t="s">
        <v>232</v>
      </c>
      <c r="E315" s="222" t="s">
        <v>1</v>
      </c>
      <c r="F315" s="223" t="s">
        <v>483</v>
      </c>
      <c r="G315" s="221"/>
      <c r="H315" s="224">
        <v>14.618</v>
      </c>
      <c r="I315" s="225"/>
      <c r="J315" s="221"/>
      <c r="K315" s="221"/>
      <c r="L315" s="226"/>
      <c r="M315" s="227"/>
      <c r="N315" s="228"/>
      <c r="O315" s="228"/>
      <c r="P315" s="228"/>
      <c r="Q315" s="228"/>
      <c r="R315" s="228"/>
      <c r="S315" s="228"/>
      <c r="T315" s="229"/>
      <c r="AT315" s="230" t="s">
        <v>232</v>
      </c>
      <c r="AU315" s="230" t="s">
        <v>93</v>
      </c>
      <c r="AV315" s="14" t="s">
        <v>93</v>
      </c>
      <c r="AW315" s="14" t="s">
        <v>35</v>
      </c>
      <c r="AX315" s="14" t="s">
        <v>80</v>
      </c>
      <c r="AY315" s="230" t="s">
        <v>220</v>
      </c>
    </row>
    <row r="316" spans="1:65" s="15" customFormat="1" ht="11.25">
      <c r="B316" s="231"/>
      <c r="C316" s="232"/>
      <c r="D316" s="205" t="s">
        <v>232</v>
      </c>
      <c r="E316" s="233" t="s">
        <v>1</v>
      </c>
      <c r="F316" s="234" t="s">
        <v>236</v>
      </c>
      <c r="G316" s="232"/>
      <c r="H316" s="235">
        <v>21.743000000000002</v>
      </c>
      <c r="I316" s="236"/>
      <c r="J316" s="232"/>
      <c r="K316" s="232"/>
      <c r="L316" s="237"/>
      <c r="M316" s="238"/>
      <c r="N316" s="239"/>
      <c r="O316" s="239"/>
      <c r="P316" s="239"/>
      <c r="Q316" s="239"/>
      <c r="R316" s="239"/>
      <c r="S316" s="239"/>
      <c r="T316" s="240"/>
      <c r="AT316" s="241" t="s">
        <v>232</v>
      </c>
      <c r="AU316" s="241" t="s">
        <v>93</v>
      </c>
      <c r="AV316" s="15" t="s">
        <v>228</v>
      </c>
      <c r="AW316" s="15" t="s">
        <v>35</v>
      </c>
      <c r="AX316" s="15" t="s">
        <v>87</v>
      </c>
      <c r="AY316" s="241" t="s">
        <v>220</v>
      </c>
    </row>
    <row r="317" spans="1:65" s="2" customFormat="1" ht="14.45" customHeight="1">
      <c r="A317" s="35"/>
      <c r="B317" s="36"/>
      <c r="C317" s="192" t="s">
        <v>484</v>
      </c>
      <c r="D317" s="192" t="s">
        <v>223</v>
      </c>
      <c r="E317" s="193" t="s">
        <v>485</v>
      </c>
      <c r="F317" s="194" t="s">
        <v>486</v>
      </c>
      <c r="G317" s="195" t="s">
        <v>226</v>
      </c>
      <c r="H317" s="196">
        <v>27.488</v>
      </c>
      <c r="I317" s="197"/>
      <c r="J317" s="198">
        <f>ROUND(I317*H317,2)</f>
        <v>0</v>
      </c>
      <c r="K317" s="194" t="s">
        <v>1</v>
      </c>
      <c r="L317" s="40"/>
      <c r="M317" s="199" t="s">
        <v>1</v>
      </c>
      <c r="N317" s="200" t="s">
        <v>46</v>
      </c>
      <c r="O317" s="72"/>
      <c r="P317" s="201">
        <f>O317*H317</f>
        <v>0</v>
      </c>
      <c r="Q317" s="201">
        <v>1.481E-2</v>
      </c>
      <c r="R317" s="201">
        <f>Q317*H317</f>
        <v>0.40709728000000001</v>
      </c>
      <c r="S317" s="201">
        <v>0</v>
      </c>
      <c r="T317" s="202">
        <f>S317*H317</f>
        <v>0</v>
      </c>
      <c r="U317" s="35"/>
      <c r="V317" s="35"/>
      <c r="W317" s="35"/>
      <c r="X317" s="35"/>
      <c r="Y317" s="35"/>
      <c r="Z317" s="35"/>
      <c r="AA317" s="35"/>
      <c r="AB317" s="35"/>
      <c r="AC317" s="35"/>
      <c r="AD317" s="35"/>
      <c r="AE317" s="35"/>
      <c r="AR317" s="203" t="s">
        <v>317</v>
      </c>
      <c r="AT317" s="203" t="s">
        <v>223</v>
      </c>
      <c r="AU317" s="203" t="s">
        <v>93</v>
      </c>
      <c r="AY317" s="18" t="s">
        <v>220</v>
      </c>
      <c r="BE317" s="204">
        <f>IF(N317="základní",J317,0)</f>
        <v>0</v>
      </c>
      <c r="BF317" s="204">
        <f>IF(N317="snížená",J317,0)</f>
        <v>0</v>
      </c>
      <c r="BG317" s="204">
        <f>IF(N317="zákl. přenesená",J317,0)</f>
        <v>0</v>
      </c>
      <c r="BH317" s="204">
        <f>IF(N317="sníž. přenesená",J317,0)</f>
        <v>0</v>
      </c>
      <c r="BI317" s="204">
        <f>IF(N317="nulová",J317,0)</f>
        <v>0</v>
      </c>
      <c r="BJ317" s="18" t="s">
        <v>93</v>
      </c>
      <c r="BK317" s="204">
        <f>ROUND(I317*H317,2)</f>
        <v>0</v>
      </c>
      <c r="BL317" s="18" t="s">
        <v>317</v>
      </c>
      <c r="BM317" s="203" t="s">
        <v>487</v>
      </c>
    </row>
    <row r="318" spans="1:65" s="13" customFormat="1" ht="11.25">
      <c r="B318" s="210"/>
      <c r="C318" s="211"/>
      <c r="D318" s="205" t="s">
        <v>232</v>
      </c>
      <c r="E318" s="212" t="s">
        <v>1</v>
      </c>
      <c r="F318" s="213" t="s">
        <v>271</v>
      </c>
      <c r="G318" s="211"/>
      <c r="H318" s="212" t="s">
        <v>1</v>
      </c>
      <c r="I318" s="214"/>
      <c r="J318" s="211"/>
      <c r="K318" s="211"/>
      <c r="L318" s="215"/>
      <c r="M318" s="216"/>
      <c r="N318" s="217"/>
      <c r="O318" s="217"/>
      <c r="P318" s="217"/>
      <c r="Q318" s="217"/>
      <c r="R318" s="217"/>
      <c r="S318" s="217"/>
      <c r="T318" s="218"/>
      <c r="AT318" s="219" t="s">
        <v>232</v>
      </c>
      <c r="AU318" s="219" t="s">
        <v>93</v>
      </c>
      <c r="AV318" s="13" t="s">
        <v>87</v>
      </c>
      <c r="AW318" s="13" t="s">
        <v>35</v>
      </c>
      <c r="AX318" s="13" t="s">
        <v>80</v>
      </c>
      <c r="AY318" s="219" t="s">
        <v>220</v>
      </c>
    </row>
    <row r="319" spans="1:65" s="14" customFormat="1" ht="11.25">
      <c r="B319" s="220"/>
      <c r="C319" s="221"/>
      <c r="D319" s="205" t="s">
        <v>232</v>
      </c>
      <c r="E319" s="222" t="s">
        <v>1</v>
      </c>
      <c r="F319" s="223" t="s">
        <v>488</v>
      </c>
      <c r="G319" s="221"/>
      <c r="H319" s="224">
        <v>13.35</v>
      </c>
      <c r="I319" s="225"/>
      <c r="J319" s="221"/>
      <c r="K319" s="221"/>
      <c r="L319" s="226"/>
      <c r="M319" s="227"/>
      <c r="N319" s="228"/>
      <c r="O319" s="228"/>
      <c r="P319" s="228"/>
      <c r="Q319" s="228"/>
      <c r="R319" s="228"/>
      <c r="S319" s="228"/>
      <c r="T319" s="229"/>
      <c r="AT319" s="230" t="s">
        <v>232</v>
      </c>
      <c r="AU319" s="230" t="s">
        <v>93</v>
      </c>
      <c r="AV319" s="14" t="s">
        <v>93</v>
      </c>
      <c r="AW319" s="14" t="s">
        <v>35</v>
      </c>
      <c r="AX319" s="14" t="s">
        <v>80</v>
      </c>
      <c r="AY319" s="230" t="s">
        <v>220</v>
      </c>
    </row>
    <row r="320" spans="1:65" s="14" customFormat="1" ht="11.25">
      <c r="B320" s="220"/>
      <c r="C320" s="221"/>
      <c r="D320" s="205" t="s">
        <v>232</v>
      </c>
      <c r="E320" s="222" t="s">
        <v>1</v>
      </c>
      <c r="F320" s="223" t="s">
        <v>489</v>
      </c>
      <c r="G320" s="221"/>
      <c r="H320" s="224">
        <v>14.138</v>
      </c>
      <c r="I320" s="225"/>
      <c r="J320" s="221"/>
      <c r="K320" s="221"/>
      <c r="L320" s="226"/>
      <c r="M320" s="227"/>
      <c r="N320" s="228"/>
      <c r="O320" s="228"/>
      <c r="P320" s="228"/>
      <c r="Q320" s="228"/>
      <c r="R320" s="228"/>
      <c r="S320" s="228"/>
      <c r="T320" s="229"/>
      <c r="AT320" s="230" t="s">
        <v>232</v>
      </c>
      <c r="AU320" s="230" t="s">
        <v>93</v>
      </c>
      <c r="AV320" s="14" t="s">
        <v>93</v>
      </c>
      <c r="AW320" s="14" t="s">
        <v>35</v>
      </c>
      <c r="AX320" s="14" t="s">
        <v>80</v>
      </c>
      <c r="AY320" s="230" t="s">
        <v>220</v>
      </c>
    </row>
    <row r="321" spans="1:65" s="15" customFormat="1" ht="11.25">
      <c r="B321" s="231"/>
      <c r="C321" s="232"/>
      <c r="D321" s="205" t="s">
        <v>232</v>
      </c>
      <c r="E321" s="233" t="s">
        <v>1</v>
      </c>
      <c r="F321" s="234" t="s">
        <v>236</v>
      </c>
      <c r="G321" s="232"/>
      <c r="H321" s="235">
        <v>27.488</v>
      </c>
      <c r="I321" s="236"/>
      <c r="J321" s="232"/>
      <c r="K321" s="232"/>
      <c r="L321" s="237"/>
      <c r="M321" s="238"/>
      <c r="N321" s="239"/>
      <c r="O321" s="239"/>
      <c r="P321" s="239"/>
      <c r="Q321" s="239"/>
      <c r="R321" s="239"/>
      <c r="S321" s="239"/>
      <c r="T321" s="240"/>
      <c r="AT321" s="241" t="s">
        <v>232</v>
      </c>
      <c r="AU321" s="241" t="s">
        <v>93</v>
      </c>
      <c r="AV321" s="15" t="s">
        <v>228</v>
      </c>
      <c r="AW321" s="15" t="s">
        <v>35</v>
      </c>
      <c r="AX321" s="15" t="s">
        <v>87</v>
      </c>
      <c r="AY321" s="241" t="s">
        <v>220</v>
      </c>
    </row>
    <row r="322" spans="1:65" s="2" customFormat="1" ht="14.45" customHeight="1">
      <c r="A322" s="35"/>
      <c r="B322" s="36"/>
      <c r="C322" s="192" t="s">
        <v>490</v>
      </c>
      <c r="D322" s="192" t="s">
        <v>223</v>
      </c>
      <c r="E322" s="193" t="s">
        <v>491</v>
      </c>
      <c r="F322" s="194" t="s">
        <v>492</v>
      </c>
      <c r="G322" s="195" t="s">
        <v>226</v>
      </c>
      <c r="H322" s="196">
        <v>14.888</v>
      </c>
      <c r="I322" s="197"/>
      <c r="J322" s="198">
        <f>ROUND(I322*H322,2)</f>
        <v>0</v>
      </c>
      <c r="K322" s="194" t="s">
        <v>1</v>
      </c>
      <c r="L322" s="40"/>
      <c r="M322" s="199" t="s">
        <v>1</v>
      </c>
      <c r="N322" s="200" t="s">
        <v>46</v>
      </c>
      <c r="O322" s="72"/>
      <c r="P322" s="201">
        <f>O322*H322</f>
        <v>0</v>
      </c>
      <c r="Q322" s="201">
        <v>1.481E-2</v>
      </c>
      <c r="R322" s="201">
        <f>Q322*H322</f>
        <v>0.22049128000000001</v>
      </c>
      <c r="S322" s="201">
        <v>0</v>
      </c>
      <c r="T322" s="202">
        <f>S322*H322</f>
        <v>0</v>
      </c>
      <c r="U322" s="35"/>
      <c r="V322" s="35"/>
      <c r="W322" s="35"/>
      <c r="X322" s="35"/>
      <c r="Y322" s="35"/>
      <c r="Z322" s="35"/>
      <c r="AA322" s="35"/>
      <c r="AB322" s="35"/>
      <c r="AC322" s="35"/>
      <c r="AD322" s="35"/>
      <c r="AE322" s="35"/>
      <c r="AR322" s="203" t="s">
        <v>317</v>
      </c>
      <c r="AT322" s="203" t="s">
        <v>223</v>
      </c>
      <c r="AU322" s="203" t="s">
        <v>93</v>
      </c>
      <c r="AY322" s="18" t="s">
        <v>220</v>
      </c>
      <c r="BE322" s="204">
        <f>IF(N322="základní",J322,0)</f>
        <v>0</v>
      </c>
      <c r="BF322" s="204">
        <f>IF(N322="snížená",J322,0)</f>
        <v>0</v>
      </c>
      <c r="BG322" s="204">
        <f>IF(N322="zákl. přenesená",J322,0)</f>
        <v>0</v>
      </c>
      <c r="BH322" s="204">
        <f>IF(N322="sníž. přenesená",J322,0)</f>
        <v>0</v>
      </c>
      <c r="BI322" s="204">
        <f>IF(N322="nulová",J322,0)</f>
        <v>0</v>
      </c>
      <c r="BJ322" s="18" t="s">
        <v>93</v>
      </c>
      <c r="BK322" s="204">
        <f>ROUND(I322*H322,2)</f>
        <v>0</v>
      </c>
      <c r="BL322" s="18" t="s">
        <v>317</v>
      </c>
      <c r="BM322" s="203" t="s">
        <v>493</v>
      </c>
    </row>
    <row r="323" spans="1:65" s="13" customFormat="1" ht="11.25">
      <c r="B323" s="210"/>
      <c r="C323" s="211"/>
      <c r="D323" s="205" t="s">
        <v>232</v>
      </c>
      <c r="E323" s="212" t="s">
        <v>1</v>
      </c>
      <c r="F323" s="213" t="s">
        <v>271</v>
      </c>
      <c r="G323" s="211"/>
      <c r="H323" s="212" t="s">
        <v>1</v>
      </c>
      <c r="I323" s="214"/>
      <c r="J323" s="211"/>
      <c r="K323" s="211"/>
      <c r="L323" s="215"/>
      <c r="M323" s="216"/>
      <c r="N323" s="217"/>
      <c r="O323" s="217"/>
      <c r="P323" s="217"/>
      <c r="Q323" s="217"/>
      <c r="R323" s="217"/>
      <c r="S323" s="217"/>
      <c r="T323" s="218"/>
      <c r="AT323" s="219" t="s">
        <v>232</v>
      </c>
      <c r="AU323" s="219" t="s">
        <v>93</v>
      </c>
      <c r="AV323" s="13" t="s">
        <v>87</v>
      </c>
      <c r="AW323" s="13" t="s">
        <v>35</v>
      </c>
      <c r="AX323" s="13" t="s">
        <v>80</v>
      </c>
      <c r="AY323" s="219" t="s">
        <v>220</v>
      </c>
    </row>
    <row r="324" spans="1:65" s="14" customFormat="1" ht="11.25">
      <c r="B324" s="220"/>
      <c r="C324" s="221"/>
      <c r="D324" s="205" t="s">
        <v>232</v>
      </c>
      <c r="E324" s="222" t="s">
        <v>1</v>
      </c>
      <c r="F324" s="223" t="s">
        <v>494</v>
      </c>
      <c r="G324" s="221"/>
      <c r="H324" s="224">
        <v>6.8250000000000002</v>
      </c>
      <c r="I324" s="225"/>
      <c r="J324" s="221"/>
      <c r="K324" s="221"/>
      <c r="L324" s="226"/>
      <c r="M324" s="227"/>
      <c r="N324" s="228"/>
      <c r="O324" s="228"/>
      <c r="P324" s="228"/>
      <c r="Q324" s="228"/>
      <c r="R324" s="228"/>
      <c r="S324" s="228"/>
      <c r="T324" s="229"/>
      <c r="AT324" s="230" t="s">
        <v>232</v>
      </c>
      <c r="AU324" s="230" t="s">
        <v>93</v>
      </c>
      <c r="AV324" s="14" t="s">
        <v>93</v>
      </c>
      <c r="AW324" s="14" t="s">
        <v>35</v>
      </c>
      <c r="AX324" s="14" t="s">
        <v>80</v>
      </c>
      <c r="AY324" s="230" t="s">
        <v>220</v>
      </c>
    </row>
    <row r="325" spans="1:65" s="14" customFormat="1" ht="11.25">
      <c r="B325" s="220"/>
      <c r="C325" s="221"/>
      <c r="D325" s="205" t="s">
        <v>232</v>
      </c>
      <c r="E325" s="222" t="s">
        <v>1</v>
      </c>
      <c r="F325" s="223" t="s">
        <v>495</v>
      </c>
      <c r="G325" s="221"/>
      <c r="H325" s="224">
        <v>8.0630000000000006</v>
      </c>
      <c r="I325" s="225"/>
      <c r="J325" s="221"/>
      <c r="K325" s="221"/>
      <c r="L325" s="226"/>
      <c r="M325" s="227"/>
      <c r="N325" s="228"/>
      <c r="O325" s="228"/>
      <c r="P325" s="228"/>
      <c r="Q325" s="228"/>
      <c r="R325" s="228"/>
      <c r="S325" s="228"/>
      <c r="T325" s="229"/>
      <c r="AT325" s="230" t="s">
        <v>232</v>
      </c>
      <c r="AU325" s="230" t="s">
        <v>93</v>
      </c>
      <c r="AV325" s="14" t="s">
        <v>93</v>
      </c>
      <c r="AW325" s="14" t="s">
        <v>35</v>
      </c>
      <c r="AX325" s="14" t="s">
        <v>80</v>
      </c>
      <c r="AY325" s="230" t="s">
        <v>220</v>
      </c>
    </row>
    <row r="326" spans="1:65" s="15" customFormat="1" ht="11.25">
      <c r="B326" s="231"/>
      <c r="C326" s="232"/>
      <c r="D326" s="205" t="s">
        <v>232</v>
      </c>
      <c r="E326" s="233" t="s">
        <v>1</v>
      </c>
      <c r="F326" s="234" t="s">
        <v>236</v>
      </c>
      <c r="G326" s="232"/>
      <c r="H326" s="235">
        <v>14.888000000000002</v>
      </c>
      <c r="I326" s="236"/>
      <c r="J326" s="232"/>
      <c r="K326" s="232"/>
      <c r="L326" s="237"/>
      <c r="M326" s="238"/>
      <c r="N326" s="239"/>
      <c r="O326" s="239"/>
      <c r="P326" s="239"/>
      <c r="Q326" s="239"/>
      <c r="R326" s="239"/>
      <c r="S326" s="239"/>
      <c r="T326" s="240"/>
      <c r="AT326" s="241" t="s">
        <v>232</v>
      </c>
      <c r="AU326" s="241" t="s">
        <v>93</v>
      </c>
      <c r="AV326" s="15" t="s">
        <v>228</v>
      </c>
      <c r="AW326" s="15" t="s">
        <v>35</v>
      </c>
      <c r="AX326" s="15" t="s">
        <v>87</v>
      </c>
      <c r="AY326" s="241" t="s">
        <v>220</v>
      </c>
    </row>
    <row r="327" spans="1:65" s="2" customFormat="1" ht="14.45" customHeight="1">
      <c r="A327" s="35"/>
      <c r="B327" s="36"/>
      <c r="C327" s="192" t="s">
        <v>496</v>
      </c>
      <c r="D327" s="192" t="s">
        <v>223</v>
      </c>
      <c r="E327" s="193" t="s">
        <v>497</v>
      </c>
      <c r="F327" s="194" t="s">
        <v>498</v>
      </c>
      <c r="G327" s="195" t="s">
        <v>226</v>
      </c>
      <c r="H327" s="196">
        <v>3.8439999999999999</v>
      </c>
      <c r="I327" s="197"/>
      <c r="J327" s="198">
        <f>ROUND(I327*H327,2)</f>
        <v>0</v>
      </c>
      <c r="K327" s="194" t="s">
        <v>1</v>
      </c>
      <c r="L327" s="40"/>
      <c r="M327" s="199" t="s">
        <v>1</v>
      </c>
      <c r="N327" s="200" t="s">
        <v>46</v>
      </c>
      <c r="O327" s="72"/>
      <c r="P327" s="201">
        <f>O327*H327</f>
        <v>0</v>
      </c>
      <c r="Q327" s="201">
        <v>1.28764E-2</v>
      </c>
      <c r="R327" s="201">
        <f>Q327*H327</f>
        <v>4.9496881599999994E-2</v>
      </c>
      <c r="S327" s="201">
        <v>0</v>
      </c>
      <c r="T327" s="202">
        <f>S327*H327</f>
        <v>0</v>
      </c>
      <c r="U327" s="35"/>
      <c r="V327" s="35"/>
      <c r="W327" s="35"/>
      <c r="X327" s="35"/>
      <c r="Y327" s="35"/>
      <c r="Z327" s="35"/>
      <c r="AA327" s="35"/>
      <c r="AB327" s="35"/>
      <c r="AC327" s="35"/>
      <c r="AD327" s="35"/>
      <c r="AE327" s="35"/>
      <c r="AR327" s="203" t="s">
        <v>317</v>
      </c>
      <c r="AT327" s="203" t="s">
        <v>223</v>
      </c>
      <c r="AU327" s="203" t="s">
        <v>93</v>
      </c>
      <c r="AY327" s="18" t="s">
        <v>220</v>
      </c>
      <c r="BE327" s="204">
        <f>IF(N327="základní",J327,0)</f>
        <v>0</v>
      </c>
      <c r="BF327" s="204">
        <f>IF(N327="snížená",J327,0)</f>
        <v>0</v>
      </c>
      <c r="BG327" s="204">
        <f>IF(N327="zákl. přenesená",J327,0)</f>
        <v>0</v>
      </c>
      <c r="BH327" s="204">
        <f>IF(N327="sníž. přenesená",J327,0)</f>
        <v>0</v>
      </c>
      <c r="BI327" s="204">
        <f>IF(N327="nulová",J327,0)</f>
        <v>0</v>
      </c>
      <c r="BJ327" s="18" t="s">
        <v>93</v>
      </c>
      <c r="BK327" s="204">
        <f>ROUND(I327*H327,2)</f>
        <v>0</v>
      </c>
      <c r="BL327" s="18" t="s">
        <v>317</v>
      </c>
      <c r="BM327" s="203" t="s">
        <v>499</v>
      </c>
    </row>
    <row r="328" spans="1:65" s="13" customFormat="1" ht="11.25">
      <c r="B328" s="210"/>
      <c r="C328" s="211"/>
      <c r="D328" s="205" t="s">
        <v>232</v>
      </c>
      <c r="E328" s="212" t="s">
        <v>1</v>
      </c>
      <c r="F328" s="213" t="s">
        <v>271</v>
      </c>
      <c r="G328" s="211"/>
      <c r="H328" s="212" t="s">
        <v>1</v>
      </c>
      <c r="I328" s="214"/>
      <c r="J328" s="211"/>
      <c r="K328" s="211"/>
      <c r="L328" s="215"/>
      <c r="M328" s="216"/>
      <c r="N328" s="217"/>
      <c r="O328" s="217"/>
      <c r="P328" s="217"/>
      <c r="Q328" s="217"/>
      <c r="R328" s="217"/>
      <c r="S328" s="217"/>
      <c r="T328" s="218"/>
      <c r="AT328" s="219" t="s">
        <v>232</v>
      </c>
      <c r="AU328" s="219" t="s">
        <v>93</v>
      </c>
      <c r="AV328" s="13" t="s">
        <v>87</v>
      </c>
      <c r="AW328" s="13" t="s">
        <v>35</v>
      </c>
      <c r="AX328" s="13" t="s">
        <v>80</v>
      </c>
      <c r="AY328" s="219" t="s">
        <v>220</v>
      </c>
    </row>
    <row r="329" spans="1:65" s="14" customFormat="1" ht="11.25">
      <c r="B329" s="220"/>
      <c r="C329" s="221"/>
      <c r="D329" s="205" t="s">
        <v>232</v>
      </c>
      <c r="E329" s="222" t="s">
        <v>1</v>
      </c>
      <c r="F329" s="223" t="s">
        <v>500</v>
      </c>
      <c r="G329" s="221"/>
      <c r="H329" s="224">
        <v>3.8439999999999999</v>
      </c>
      <c r="I329" s="225"/>
      <c r="J329" s="221"/>
      <c r="K329" s="221"/>
      <c r="L329" s="226"/>
      <c r="M329" s="227"/>
      <c r="N329" s="228"/>
      <c r="O329" s="228"/>
      <c r="P329" s="228"/>
      <c r="Q329" s="228"/>
      <c r="R329" s="228"/>
      <c r="S329" s="228"/>
      <c r="T329" s="229"/>
      <c r="AT329" s="230" t="s">
        <v>232</v>
      </c>
      <c r="AU329" s="230" t="s">
        <v>93</v>
      </c>
      <c r="AV329" s="14" t="s">
        <v>93</v>
      </c>
      <c r="AW329" s="14" t="s">
        <v>35</v>
      </c>
      <c r="AX329" s="14" t="s">
        <v>87</v>
      </c>
      <c r="AY329" s="230" t="s">
        <v>220</v>
      </c>
    </row>
    <row r="330" spans="1:65" s="2" customFormat="1" ht="14.45" customHeight="1">
      <c r="A330" s="35"/>
      <c r="B330" s="36"/>
      <c r="C330" s="192" t="s">
        <v>501</v>
      </c>
      <c r="D330" s="192" t="s">
        <v>223</v>
      </c>
      <c r="E330" s="193" t="s">
        <v>502</v>
      </c>
      <c r="F330" s="194" t="s">
        <v>503</v>
      </c>
      <c r="G330" s="195" t="s">
        <v>226</v>
      </c>
      <c r="H330" s="196">
        <v>148.51900000000001</v>
      </c>
      <c r="I330" s="197"/>
      <c r="J330" s="198">
        <f>ROUND(I330*H330,2)</f>
        <v>0</v>
      </c>
      <c r="K330" s="194" t="s">
        <v>227</v>
      </c>
      <c r="L330" s="40"/>
      <c r="M330" s="199" t="s">
        <v>1</v>
      </c>
      <c r="N330" s="200" t="s">
        <v>46</v>
      </c>
      <c r="O330" s="72"/>
      <c r="P330" s="201">
        <f>O330*H330</f>
        <v>0</v>
      </c>
      <c r="Q330" s="201">
        <v>1E-4</v>
      </c>
      <c r="R330" s="201">
        <f>Q330*H330</f>
        <v>1.4851900000000001E-2</v>
      </c>
      <c r="S330" s="201">
        <v>0</v>
      </c>
      <c r="T330" s="202">
        <f>S330*H330</f>
        <v>0</v>
      </c>
      <c r="U330" s="35"/>
      <c r="V330" s="35"/>
      <c r="W330" s="35"/>
      <c r="X330" s="35"/>
      <c r="Y330" s="35"/>
      <c r="Z330" s="35"/>
      <c r="AA330" s="35"/>
      <c r="AB330" s="35"/>
      <c r="AC330" s="35"/>
      <c r="AD330" s="35"/>
      <c r="AE330" s="35"/>
      <c r="AR330" s="203" t="s">
        <v>317</v>
      </c>
      <c r="AT330" s="203" t="s">
        <v>223</v>
      </c>
      <c r="AU330" s="203" t="s">
        <v>93</v>
      </c>
      <c r="AY330" s="18" t="s">
        <v>220</v>
      </c>
      <c r="BE330" s="204">
        <f>IF(N330="základní",J330,0)</f>
        <v>0</v>
      </c>
      <c r="BF330" s="204">
        <f>IF(N330="snížená",J330,0)</f>
        <v>0</v>
      </c>
      <c r="BG330" s="204">
        <f>IF(N330="zákl. přenesená",J330,0)</f>
        <v>0</v>
      </c>
      <c r="BH330" s="204">
        <f>IF(N330="sníž. přenesená",J330,0)</f>
        <v>0</v>
      </c>
      <c r="BI330" s="204">
        <f>IF(N330="nulová",J330,0)</f>
        <v>0</v>
      </c>
      <c r="BJ330" s="18" t="s">
        <v>93</v>
      </c>
      <c r="BK330" s="204">
        <f>ROUND(I330*H330,2)</f>
        <v>0</v>
      </c>
      <c r="BL330" s="18" t="s">
        <v>317</v>
      </c>
      <c r="BM330" s="203" t="s">
        <v>504</v>
      </c>
    </row>
    <row r="331" spans="1:65" s="2" customFormat="1" ht="19.5">
      <c r="A331" s="35"/>
      <c r="B331" s="36"/>
      <c r="C331" s="37"/>
      <c r="D331" s="205" t="s">
        <v>230</v>
      </c>
      <c r="E331" s="37"/>
      <c r="F331" s="206" t="s">
        <v>505</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230</v>
      </c>
      <c r="AU331" s="18" t="s">
        <v>93</v>
      </c>
    </row>
    <row r="332" spans="1:65" s="13" customFormat="1" ht="11.25">
      <c r="B332" s="210"/>
      <c r="C332" s="211"/>
      <c r="D332" s="205" t="s">
        <v>232</v>
      </c>
      <c r="E332" s="212" t="s">
        <v>1</v>
      </c>
      <c r="F332" s="213" t="s">
        <v>506</v>
      </c>
      <c r="G332" s="211"/>
      <c r="H332" s="212" t="s">
        <v>1</v>
      </c>
      <c r="I332" s="214"/>
      <c r="J332" s="211"/>
      <c r="K332" s="211"/>
      <c r="L332" s="215"/>
      <c r="M332" s="216"/>
      <c r="N332" s="217"/>
      <c r="O332" s="217"/>
      <c r="P332" s="217"/>
      <c r="Q332" s="217"/>
      <c r="R332" s="217"/>
      <c r="S332" s="217"/>
      <c r="T332" s="218"/>
      <c r="AT332" s="219" t="s">
        <v>232</v>
      </c>
      <c r="AU332" s="219" t="s">
        <v>93</v>
      </c>
      <c r="AV332" s="13" t="s">
        <v>87</v>
      </c>
      <c r="AW332" s="13" t="s">
        <v>35</v>
      </c>
      <c r="AX332" s="13" t="s">
        <v>80</v>
      </c>
      <c r="AY332" s="219" t="s">
        <v>220</v>
      </c>
    </row>
    <row r="333" spans="1:65" s="14" customFormat="1" ht="11.25">
      <c r="B333" s="220"/>
      <c r="C333" s="221"/>
      <c r="D333" s="205" t="s">
        <v>232</v>
      </c>
      <c r="E333" s="222" t="s">
        <v>1</v>
      </c>
      <c r="F333" s="223" t="s">
        <v>507</v>
      </c>
      <c r="G333" s="221"/>
      <c r="H333" s="224">
        <v>89.965999999999994</v>
      </c>
      <c r="I333" s="225"/>
      <c r="J333" s="221"/>
      <c r="K333" s="221"/>
      <c r="L333" s="226"/>
      <c r="M333" s="227"/>
      <c r="N333" s="228"/>
      <c r="O333" s="228"/>
      <c r="P333" s="228"/>
      <c r="Q333" s="228"/>
      <c r="R333" s="228"/>
      <c r="S333" s="228"/>
      <c r="T333" s="229"/>
      <c r="AT333" s="230" t="s">
        <v>232</v>
      </c>
      <c r="AU333" s="230" t="s">
        <v>93</v>
      </c>
      <c r="AV333" s="14" t="s">
        <v>93</v>
      </c>
      <c r="AW333" s="14" t="s">
        <v>35</v>
      </c>
      <c r="AX333" s="14" t="s">
        <v>80</v>
      </c>
      <c r="AY333" s="230" t="s">
        <v>220</v>
      </c>
    </row>
    <row r="334" spans="1:65" s="13" customFormat="1" ht="11.25">
      <c r="B334" s="210"/>
      <c r="C334" s="211"/>
      <c r="D334" s="205" t="s">
        <v>232</v>
      </c>
      <c r="E334" s="212" t="s">
        <v>1</v>
      </c>
      <c r="F334" s="213" t="s">
        <v>508</v>
      </c>
      <c r="G334" s="211"/>
      <c r="H334" s="212" t="s">
        <v>1</v>
      </c>
      <c r="I334" s="214"/>
      <c r="J334" s="211"/>
      <c r="K334" s="211"/>
      <c r="L334" s="215"/>
      <c r="M334" s="216"/>
      <c r="N334" s="217"/>
      <c r="O334" s="217"/>
      <c r="P334" s="217"/>
      <c r="Q334" s="217"/>
      <c r="R334" s="217"/>
      <c r="S334" s="217"/>
      <c r="T334" s="218"/>
      <c r="AT334" s="219" t="s">
        <v>232</v>
      </c>
      <c r="AU334" s="219" t="s">
        <v>93</v>
      </c>
      <c r="AV334" s="13" t="s">
        <v>87</v>
      </c>
      <c r="AW334" s="13" t="s">
        <v>35</v>
      </c>
      <c r="AX334" s="13" t="s">
        <v>80</v>
      </c>
      <c r="AY334" s="219" t="s">
        <v>220</v>
      </c>
    </row>
    <row r="335" spans="1:65" s="14" customFormat="1" ht="11.25">
      <c r="B335" s="220"/>
      <c r="C335" s="221"/>
      <c r="D335" s="205" t="s">
        <v>232</v>
      </c>
      <c r="E335" s="222" t="s">
        <v>1</v>
      </c>
      <c r="F335" s="223" t="s">
        <v>509</v>
      </c>
      <c r="G335" s="221"/>
      <c r="H335" s="224">
        <v>46.673000000000002</v>
      </c>
      <c r="I335" s="225"/>
      <c r="J335" s="221"/>
      <c r="K335" s="221"/>
      <c r="L335" s="226"/>
      <c r="M335" s="227"/>
      <c r="N335" s="228"/>
      <c r="O335" s="228"/>
      <c r="P335" s="228"/>
      <c r="Q335" s="228"/>
      <c r="R335" s="228"/>
      <c r="S335" s="228"/>
      <c r="T335" s="229"/>
      <c r="AT335" s="230" t="s">
        <v>232</v>
      </c>
      <c r="AU335" s="230" t="s">
        <v>93</v>
      </c>
      <c r="AV335" s="14" t="s">
        <v>93</v>
      </c>
      <c r="AW335" s="14" t="s">
        <v>35</v>
      </c>
      <c r="AX335" s="14" t="s">
        <v>80</v>
      </c>
      <c r="AY335" s="230" t="s">
        <v>220</v>
      </c>
    </row>
    <row r="336" spans="1:65" s="13" customFormat="1" ht="11.25">
      <c r="B336" s="210"/>
      <c r="C336" s="211"/>
      <c r="D336" s="205" t="s">
        <v>232</v>
      </c>
      <c r="E336" s="212" t="s">
        <v>1</v>
      </c>
      <c r="F336" s="213" t="s">
        <v>510</v>
      </c>
      <c r="G336" s="211"/>
      <c r="H336" s="212" t="s">
        <v>1</v>
      </c>
      <c r="I336" s="214"/>
      <c r="J336" s="211"/>
      <c r="K336" s="211"/>
      <c r="L336" s="215"/>
      <c r="M336" s="216"/>
      <c r="N336" s="217"/>
      <c r="O336" s="217"/>
      <c r="P336" s="217"/>
      <c r="Q336" s="217"/>
      <c r="R336" s="217"/>
      <c r="S336" s="217"/>
      <c r="T336" s="218"/>
      <c r="AT336" s="219" t="s">
        <v>232</v>
      </c>
      <c r="AU336" s="219" t="s">
        <v>93</v>
      </c>
      <c r="AV336" s="13" t="s">
        <v>87</v>
      </c>
      <c r="AW336" s="13" t="s">
        <v>35</v>
      </c>
      <c r="AX336" s="13" t="s">
        <v>80</v>
      </c>
      <c r="AY336" s="219" t="s">
        <v>220</v>
      </c>
    </row>
    <row r="337" spans="1:65" s="14" customFormat="1" ht="11.25">
      <c r="B337" s="220"/>
      <c r="C337" s="221"/>
      <c r="D337" s="205" t="s">
        <v>232</v>
      </c>
      <c r="E337" s="222" t="s">
        <v>1</v>
      </c>
      <c r="F337" s="223" t="s">
        <v>511</v>
      </c>
      <c r="G337" s="221"/>
      <c r="H337" s="224">
        <v>11.88</v>
      </c>
      <c r="I337" s="225"/>
      <c r="J337" s="221"/>
      <c r="K337" s="221"/>
      <c r="L337" s="226"/>
      <c r="M337" s="227"/>
      <c r="N337" s="228"/>
      <c r="O337" s="228"/>
      <c r="P337" s="228"/>
      <c r="Q337" s="228"/>
      <c r="R337" s="228"/>
      <c r="S337" s="228"/>
      <c r="T337" s="229"/>
      <c r="AT337" s="230" t="s">
        <v>232</v>
      </c>
      <c r="AU337" s="230" t="s">
        <v>93</v>
      </c>
      <c r="AV337" s="14" t="s">
        <v>93</v>
      </c>
      <c r="AW337" s="14" t="s">
        <v>35</v>
      </c>
      <c r="AX337" s="14" t="s">
        <v>80</v>
      </c>
      <c r="AY337" s="230" t="s">
        <v>220</v>
      </c>
    </row>
    <row r="338" spans="1:65" s="15" customFormat="1" ht="11.25">
      <c r="B338" s="231"/>
      <c r="C338" s="232"/>
      <c r="D338" s="205" t="s">
        <v>232</v>
      </c>
      <c r="E338" s="233" t="s">
        <v>1</v>
      </c>
      <c r="F338" s="234" t="s">
        <v>236</v>
      </c>
      <c r="G338" s="232"/>
      <c r="H338" s="235">
        <v>148.51900000000001</v>
      </c>
      <c r="I338" s="236"/>
      <c r="J338" s="232"/>
      <c r="K338" s="232"/>
      <c r="L338" s="237"/>
      <c r="M338" s="238"/>
      <c r="N338" s="239"/>
      <c r="O338" s="239"/>
      <c r="P338" s="239"/>
      <c r="Q338" s="239"/>
      <c r="R338" s="239"/>
      <c r="S338" s="239"/>
      <c r="T338" s="240"/>
      <c r="AT338" s="241" t="s">
        <v>232</v>
      </c>
      <c r="AU338" s="241" t="s">
        <v>93</v>
      </c>
      <c r="AV338" s="15" t="s">
        <v>228</v>
      </c>
      <c r="AW338" s="15" t="s">
        <v>35</v>
      </c>
      <c r="AX338" s="15" t="s">
        <v>87</v>
      </c>
      <c r="AY338" s="241" t="s">
        <v>220</v>
      </c>
    </row>
    <row r="339" spans="1:65" s="2" customFormat="1" ht="14.45" customHeight="1">
      <c r="A339" s="35"/>
      <c r="B339" s="36"/>
      <c r="C339" s="192" t="s">
        <v>512</v>
      </c>
      <c r="D339" s="192" t="s">
        <v>223</v>
      </c>
      <c r="E339" s="193" t="s">
        <v>513</v>
      </c>
      <c r="F339" s="194" t="s">
        <v>514</v>
      </c>
      <c r="G339" s="195" t="s">
        <v>226</v>
      </c>
      <c r="H339" s="196">
        <v>148.51900000000001</v>
      </c>
      <c r="I339" s="197"/>
      <c r="J339" s="198">
        <f>ROUND(I339*H339,2)</f>
        <v>0</v>
      </c>
      <c r="K339" s="194" t="s">
        <v>227</v>
      </c>
      <c r="L339" s="40"/>
      <c r="M339" s="199" t="s">
        <v>1</v>
      </c>
      <c r="N339" s="200" t="s">
        <v>46</v>
      </c>
      <c r="O339" s="72"/>
      <c r="P339" s="201">
        <f>O339*H339</f>
        <v>0</v>
      </c>
      <c r="Q339" s="201">
        <v>1.6000000000000001E-3</v>
      </c>
      <c r="R339" s="201">
        <f>Q339*H339</f>
        <v>0.23763040000000002</v>
      </c>
      <c r="S339" s="201">
        <v>0</v>
      </c>
      <c r="T339" s="202">
        <f>S339*H339</f>
        <v>0</v>
      </c>
      <c r="U339" s="35"/>
      <c r="V339" s="35"/>
      <c r="W339" s="35"/>
      <c r="X339" s="35"/>
      <c r="Y339" s="35"/>
      <c r="Z339" s="35"/>
      <c r="AA339" s="35"/>
      <c r="AB339" s="35"/>
      <c r="AC339" s="35"/>
      <c r="AD339" s="35"/>
      <c r="AE339" s="35"/>
      <c r="AR339" s="203" t="s">
        <v>317</v>
      </c>
      <c r="AT339" s="203" t="s">
        <v>223</v>
      </c>
      <c r="AU339" s="203" t="s">
        <v>93</v>
      </c>
      <c r="AY339" s="18" t="s">
        <v>220</v>
      </c>
      <c r="BE339" s="204">
        <f>IF(N339="základní",J339,0)</f>
        <v>0</v>
      </c>
      <c r="BF339" s="204">
        <f>IF(N339="snížená",J339,0)</f>
        <v>0</v>
      </c>
      <c r="BG339" s="204">
        <f>IF(N339="zákl. přenesená",J339,0)</f>
        <v>0</v>
      </c>
      <c r="BH339" s="204">
        <f>IF(N339="sníž. přenesená",J339,0)</f>
        <v>0</v>
      </c>
      <c r="BI339" s="204">
        <f>IF(N339="nulová",J339,0)</f>
        <v>0</v>
      </c>
      <c r="BJ339" s="18" t="s">
        <v>93</v>
      </c>
      <c r="BK339" s="204">
        <f>ROUND(I339*H339,2)</f>
        <v>0</v>
      </c>
      <c r="BL339" s="18" t="s">
        <v>317</v>
      </c>
      <c r="BM339" s="203" t="s">
        <v>515</v>
      </c>
    </row>
    <row r="340" spans="1:65" s="2" customFormat="1" ht="11.25">
      <c r="A340" s="35"/>
      <c r="B340" s="36"/>
      <c r="C340" s="37"/>
      <c r="D340" s="205" t="s">
        <v>230</v>
      </c>
      <c r="E340" s="37"/>
      <c r="F340" s="206" t="s">
        <v>516</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230</v>
      </c>
      <c r="AU340" s="18" t="s">
        <v>93</v>
      </c>
    </row>
    <row r="341" spans="1:65" s="13" customFormat="1" ht="11.25">
      <c r="B341" s="210"/>
      <c r="C341" s="211"/>
      <c r="D341" s="205" t="s">
        <v>232</v>
      </c>
      <c r="E341" s="212" t="s">
        <v>1</v>
      </c>
      <c r="F341" s="213" t="s">
        <v>506</v>
      </c>
      <c r="G341" s="211"/>
      <c r="H341" s="212" t="s">
        <v>1</v>
      </c>
      <c r="I341" s="214"/>
      <c r="J341" s="211"/>
      <c r="K341" s="211"/>
      <c r="L341" s="215"/>
      <c r="M341" s="216"/>
      <c r="N341" s="217"/>
      <c r="O341" s="217"/>
      <c r="P341" s="217"/>
      <c r="Q341" s="217"/>
      <c r="R341" s="217"/>
      <c r="S341" s="217"/>
      <c r="T341" s="218"/>
      <c r="AT341" s="219" t="s">
        <v>232</v>
      </c>
      <c r="AU341" s="219" t="s">
        <v>93</v>
      </c>
      <c r="AV341" s="13" t="s">
        <v>87</v>
      </c>
      <c r="AW341" s="13" t="s">
        <v>35</v>
      </c>
      <c r="AX341" s="13" t="s">
        <v>80</v>
      </c>
      <c r="AY341" s="219" t="s">
        <v>220</v>
      </c>
    </row>
    <row r="342" spans="1:65" s="14" customFormat="1" ht="11.25">
      <c r="B342" s="220"/>
      <c r="C342" s="221"/>
      <c r="D342" s="205" t="s">
        <v>232</v>
      </c>
      <c r="E342" s="222" t="s">
        <v>1</v>
      </c>
      <c r="F342" s="223" t="s">
        <v>507</v>
      </c>
      <c r="G342" s="221"/>
      <c r="H342" s="224">
        <v>89.965999999999994</v>
      </c>
      <c r="I342" s="225"/>
      <c r="J342" s="221"/>
      <c r="K342" s="221"/>
      <c r="L342" s="226"/>
      <c r="M342" s="227"/>
      <c r="N342" s="228"/>
      <c r="O342" s="228"/>
      <c r="P342" s="228"/>
      <c r="Q342" s="228"/>
      <c r="R342" s="228"/>
      <c r="S342" s="228"/>
      <c r="T342" s="229"/>
      <c r="AT342" s="230" t="s">
        <v>232</v>
      </c>
      <c r="AU342" s="230" t="s">
        <v>93</v>
      </c>
      <c r="AV342" s="14" t="s">
        <v>93</v>
      </c>
      <c r="AW342" s="14" t="s">
        <v>35</v>
      </c>
      <c r="AX342" s="14" t="s">
        <v>80</v>
      </c>
      <c r="AY342" s="230" t="s">
        <v>220</v>
      </c>
    </row>
    <row r="343" spans="1:65" s="13" customFormat="1" ht="11.25">
      <c r="B343" s="210"/>
      <c r="C343" s="211"/>
      <c r="D343" s="205" t="s">
        <v>232</v>
      </c>
      <c r="E343" s="212" t="s">
        <v>1</v>
      </c>
      <c r="F343" s="213" t="s">
        <v>508</v>
      </c>
      <c r="G343" s="211"/>
      <c r="H343" s="212" t="s">
        <v>1</v>
      </c>
      <c r="I343" s="214"/>
      <c r="J343" s="211"/>
      <c r="K343" s="211"/>
      <c r="L343" s="215"/>
      <c r="M343" s="216"/>
      <c r="N343" s="217"/>
      <c r="O343" s="217"/>
      <c r="P343" s="217"/>
      <c r="Q343" s="217"/>
      <c r="R343" s="217"/>
      <c r="S343" s="217"/>
      <c r="T343" s="218"/>
      <c r="AT343" s="219" t="s">
        <v>232</v>
      </c>
      <c r="AU343" s="219" t="s">
        <v>93</v>
      </c>
      <c r="AV343" s="13" t="s">
        <v>87</v>
      </c>
      <c r="AW343" s="13" t="s">
        <v>35</v>
      </c>
      <c r="AX343" s="13" t="s">
        <v>80</v>
      </c>
      <c r="AY343" s="219" t="s">
        <v>220</v>
      </c>
    </row>
    <row r="344" spans="1:65" s="14" customFormat="1" ht="11.25">
      <c r="B344" s="220"/>
      <c r="C344" s="221"/>
      <c r="D344" s="205" t="s">
        <v>232</v>
      </c>
      <c r="E344" s="222" t="s">
        <v>1</v>
      </c>
      <c r="F344" s="223" t="s">
        <v>509</v>
      </c>
      <c r="G344" s="221"/>
      <c r="H344" s="224">
        <v>46.673000000000002</v>
      </c>
      <c r="I344" s="225"/>
      <c r="J344" s="221"/>
      <c r="K344" s="221"/>
      <c r="L344" s="226"/>
      <c r="M344" s="227"/>
      <c r="N344" s="228"/>
      <c r="O344" s="228"/>
      <c r="P344" s="228"/>
      <c r="Q344" s="228"/>
      <c r="R344" s="228"/>
      <c r="S344" s="228"/>
      <c r="T344" s="229"/>
      <c r="AT344" s="230" t="s">
        <v>232</v>
      </c>
      <c r="AU344" s="230" t="s">
        <v>93</v>
      </c>
      <c r="AV344" s="14" t="s">
        <v>93</v>
      </c>
      <c r="AW344" s="14" t="s">
        <v>35</v>
      </c>
      <c r="AX344" s="14" t="s">
        <v>80</v>
      </c>
      <c r="AY344" s="230" t="s">
        <v>220</v>
      </c>
    </row>
    <row r="345" spans="1:65" s="13" customFormat="1" ht="11.25">
      <c r="B345" s="210"/>
      <c r="C345" s="211"/>
      <c r="D345" s="205" t="s">
        <v>232</v>
      </c>
      <c r="E345" s="212" t="s">
        <v>1</v>
      </c>
      <c r="F345" s="213" t="s">
        <v>510</v>
      </c>
      <c r="G345" s="211"/>
      <c r="H345" s="212" t="s">
        <v>1</v>
      </c>
      <c r="I345" s="214"/>
      <c r="J345" s="211"/>
      <c r="K345" s="211"/>
      <c r="L345" s="215"/>
      <c r="M345" s="216"/>
      <c r="N345" s="217"/>
      <c r="O345" s="217"/>
      <c r="P345" s="217"/>
      <c r="Q345" s="217"/>
      <c r="R345" s="217"/>
      <c r="S345" s="217"/>
      <c r="T345" s="218"/>
      <c r="AT345" s="219" t="s">
        <v>232</v>
      </c>
      <c r="AU345" s="219" t="s">
        <v>93</v>
      </c>
      <c r="AV345" s="13" t="s">
        <v>87</v>
      </c>
      <c r="AW345" s="13" t="s">
        <v>35</v>
      </c>
      <c r="AX345" s="13" t="s">
        <v>80</v>
      </c>
      <c r="AY345" s="219" t="s">
        <v>220</v>
      </c>
    </row>
    <row r="346" spans="1:65" s="14" customFormat="1" ht="11.25">
      <c r="B346" s="220"/>
      <c r="C346" s="221"/>
      <c r="D346" s="205" t="s">
        <v>232</v>
      </c>
      <c r="E346" s="222" t="s">
        <v>1</v>
      </c>
      <c r="F346" s="223" t="s">
        <v>511</v>
      </c>
      <c r="G346" s="221"/>
      <c r="H346" s="224">
        <v>11.88</v>
      </c>
      <c r="I346" s="225"/>
      <c r="J346" s="221"/>
      <c r="K346" s="221"/>
      <c r="L346" s="226"/>
      <c r="M346" s="227"/>
      <c r="N346" s="228"/>
      <c r="O346" s="228"/>
      <c r="P346" s="228"/>
      <c r="Q346" s="228"/>
      <c r="R346" s="228"/>
      <c r="S346" s="228"/>
      <c r="T346" s="229"/>
      <c r="AT346" s="230" t="s">
        <v>232</v>
      </c>
      <c r="AU346" s="230" t="s">
        <v>93</v>
      </c>
      <c r="AV346" s="14" t="s">
        <v>93</v>
      </c>
      <c r="AW346" s="14" t="s">
        <v>35</v>
      </c>
      <c r="AX346" s="14" t="s">
        <v>80</v>
      </c>
      <c r="AY346" s="230" t="s">
        <v>220</v>
      </c>
    </row>
    <row r="347" spans="1:65" s="15" customFormat="1" ht="11.25">
      <c r="B347" s="231"/>
      <c r="C347" s="232"/>
      <c r="D347" s="205" t="s">
        <v>232</v>
      </c>
      <c r="E347" s="233" t="s">
        <v>1</v>
      </c>
      <c r="F347" s="234" t="s">
        <v>236</v>
      </c>
      <c r="G347" s="232"/>
      <c r="H347" s="235">
        <v>148.51900000000001</v>
      </c>
      <c r="I347" s="236"/>
      <c r="J347" s="232"/>
      <c r="K347" s="232"/>
      <c r="L347" s="237"/>
      <c r="M347" s="238"/>
      <c r="N347" s="239"/>
      <c r="O347" s="239"/>
      <c r="P347" s="239"/>
      <c r="Q347" s="239"/>
      <c r="R347" s="239"/>
      <c r="S347" s="239"/>
      <c r="T347" s="240"/>
      <c r="AT347" s="241" t="s">
        <v>232</v>
      </c>
      <c r="AU347" s="241" t="s">
        <v>93</v>
      </c>
      <c r="AV347" s="15" t="s">
        <v>228</v>
      </c>
      <c r="AW347" s="15" t="s">
        <v>35</v>
      </c>
      <c r="AX347" s="15" t="s">
        <v>87</v>
      </c>
      <c r="AY347" s="241" t="s">
        <v>220</v>
      </c>
    </row>
    <row r="348" spans="1:65" s="2" customFormat="1" ht="14.45" customHeight="1">
      <c r="A348" s="35"/>
      <c r="B348" s="36"/>
      <c r="C348" s="192" t="s">
        <v>517</v>
      </c>
      <c r="D348" s="192" t="s">
        <v>223</v>
      </c>
      <c r="E348" s="193" t="s">
        <v>518</v>
      </c>
      <c r="F348" s="194" t="s">
        <v>519</v>
      </c>
      <c r="G348" s="195" t="s">
        <v>226</v>
      </c>
      <c r="H348" s="196">
        <v>2.4380000000000002</v>
      </c>
      <c r="I348" s="197"/>
      <c r="J348" s="198">
        <f>ROUND(I348*H348,2)</f>
        <v>0</v>
      </c>
      <c r="K348" s="194" t="s">
        <v>1</v>
      </c>
      <c r="L348" s="40"/>
      <c r="M348" s="199" t="s">
        <v>1</v>
      </c>
      <c r="N348" s="200" t="s">
        <v>46</v>
      </c>
      <c r="O348" s="72"/>
      <c r="P348" s="201">
        <f>O348*H348</f>
        <v>0</v>
      </c>
      <c r="Q348" s="201">
        <v>1.61742E-2</v>
      </c>
      <c r="R348" s="201">
        <f>Q348*H348</f>
        <v>3.9432699600000003E-2</v>
      </c>
      <c r="S348" s="201">
        <v>0</v>
      </c>
      <c r="T348" s="202">
        <f>S348*H348</f>
        <v>0</v>
      </c>
      <c r="U348" s="35"/>
      <c r="V348" s="35"/>
      <c r="W348" s="35"/>
      <c r="X348" s="35"/>
      <c r="Y348" s="35"/>
      <c r="Z348" s="35"/>
      <c r="AA348" s="35"/>
      <c r="AB348" s="35"/>
      <c r="AC348" s="35"/>
      <c r="AD348" s="35"/>
      <c r="AE348" s="35"/>
      <c r="AR348" s="203" t="s">
        <v>317</v>
      </c>
      <c r="AT348" s="203" t="s">
        <v>223</v>
      </c>
      <c r="AU348" s="203" t="s">
        <v>93</v>
      </c>
      <c r="AY348" s="18" t="s">
        <v>220</v>
      </c>
      <c r="BE348" s="204">
        <f>IF(N348="základní",J348,0)</f>
        <v>0</v>
      </c>
      <c r="BF348" s="204">
        <f>IF(N348="snížená",J348,0)</f>
        <v>0</v>
      </c>
      <c r="BG348" s="204">
        <f>IF(N348="zákl. přenesená",J348,0)</f>
        <v>0</v>
      </c>
      <c r="BH348" s="204">
        <f>IF(N348="sníž. přenesená",J348,0)</f>
        <v>0</v>
      </c>
      <c r="BI348" s="204">
        <f>IF(N348="nulová",J348,0)</f>
        <v>0</v>
      </c>
      <c r="BJ348" s="18" t="s">
        <v>93</v>
      </c>
      <c r="BK348" s="204">
        <f>ROUND(I348*H348,2)</f>
        <v>0</v>
      </c>
      <c r="BL348" s="18" t="s">
        <v>317</v>
      </c>
      <c r="BM348" s="203" t="s">
        <v>520</v>
      </c>
    </row>
    <row r="349" spans="1:65" s="13" customFormat="1" ht="11.25">
      <c r="B349" s="210"/>
      <c r="C349" s="211"/>
      <c r="D349" s="205" t="s">
        <v>232</v>
      </c>
      <c r="E349" s="212" t="s">
        <v>1</v>
      </c>
      <c r="F349" s="213" t="s">
        <v>271</v>
      </c>
      <c r="G349" s="211"/>
      <c r="H349" s="212" t="s">
        <v>1</v>
      </c>
      <c r="I349" s="214"/>
      <c r="J349" s="211"/>
      <c r="K349" s="211"/>
      <c r="L349" s="215"/>
      <c r="M349" s="216"/>
      <c r="N349" s="217"/>
      <c r="O349" s="217"/>
      <c r="P349" s="217"/>
      <c r="Q349" s="217"/>
      <c r="R349" s="217"/>
      <c r="S349" s="217"/>
      <c r="T349" s="218"/>
      <c r="AT349" s="219" t="s">
        <v>232</v>
      </c>
      <c r="AU349" s="219" t="s">
        <v>93</v>
      </c>
      <c r="AV349" s="13" t="s">
        <v>87</v>
      </c>
      <c r="AW349" s="13" t="s">
        <v>35</v>
      </c>
      <c r="AX349" s="13" t="s">
        <v>80</v>
      </c>
      <c r="AY349" s="219" t="s">
        <v>220</v>
      </c>
    </row>
    <row r="350" spans="1:65" s="14" customFormat="1" ht="11.25">
      <c r="B350" s="220"/>
      <c r="C350" s="221"/>
      <c r="D350" s="205" t="s">
        <v>232</v>
      </c>
      <c r="E350" s="222" t="s">
        <v>1</v>
      </c>
      <c r="F350" s="223" t="s">
        <v>521</v>
      </c>
      <c r="G350" s="221"/>
      <c r="H350" s="224">
        <v>2.4380000000000002</v>
      </c>
      <c r="I350" s="225"/>
      <c r="J350" s="221"/>
      <c r="K350" s="221"/>
      <c r="L350" s="226"/>
      <c r="M350" s="227"/>
      <c r="N350" s="228"/>
      <c r="O350" s="228"/>
      <c r="P350" s="228"/>
      <c r="Q350" s="228"/>
      <c r="R350" s="228"/>
      <c r="S350" s="228"/>
      <c r="T350" s="229"/>
      <c r="AT350" s="230" t="s">
        <v>232</v>
      </c>
      <c r="AU350" s="230" t="s">
        <v>93</v>
      </c>
      <c r="AV350" s="14" t="s">
        <v>93</v>
      </c>
      <c r="AW350" s="14" t="s">
        <v>35</v>
      </c>
      <c r="AX350" s="14" t="s">
        <v>87</v>
      </c>
      <c r="AY350" s="230" t="s">
        <v>220</v>
      </c>
    </row>
    <row r="351" spans="1:65" s="2" customFormat="1" ht="14.45" customHeight="1">
      <c r="A351" s="35"/>
      <c r="B351" s="36"/>
      <c r="C351" s="192" t="s">
        <v>522</v>
      </c>
      <c r="D351" s="192" t="s">
        <v>223</v>
      </c>
      <c r="E351" s="193" t="s">
        <v>523</v>
      </c>
      <c r="F351" s="194" t="s">
        <v>524</v>
      </c>
      <c r="G351" s="195" t="s">
        <v>226</v>
      </c>
      <c r="H351" s="196">
        <v>10.388999999999999</v>
      </c>
      <c r="I351" s="197"/>
      <c r="J351" s="198">
        <f>ROUND(I351*H351,2)</f>
        <v>0</v>
      </c>
      <c r="K351" s="194" t="s">
        <v>1</v>
      </c>
      <c r="L351" s="40"/>
      <c r="M351" s="199" t="s">
        <v>1</v>
      </c>
      <c r="N351" s="200" t="s">
        <v>46</v>
      </c>
      <c r="O351" s="72"/>
      <c r="P351" s="201">
        <f>O351*H351</f>
        <v>0</v>
      </c>
      <c r="Q351" s="201">
        <v>1.932E-2</v>
      </c>
      <c r="R351" s="201">
        <f>Q351*H351</f>
        <v>0.20071548</v>
      </c>
      <c r="S351" s="201">
        <v>0</v>
      </c>
      <c r="T351" s="202">
        <f>S351*H351</f>
        <v>0</v>
      </c>
      <c r="U351" s="35"/>
      <c r="V351" s="35"/>
      <c r="W351" s="35"/>
      <c r="X351" s="35"/>
      <c r="Y351" s="35"/>
      <c r="Z351" s="35"/>
      <c r="AA351" s="35"/>
      <c r="AB351" s="35"/>
      <c r="AC351" s="35"/>
      <c r="AD351" s="35"/>
      <c r="AE351" s="35"/>
      <c r="AR351" s="203" t="s">
        <v>317</v>
      </c>
      <c r="AT351" s="203" t="s">
        <v>223</v>
      </c>
      <c r="AU351" s="203" t="s">
        <v>93</v>
      </c>
      <c r="AY351" s="18" t="s">
        <v>220</v>
      </c>
      <c r="BE351" s="204">
        <f>IF(N351="základní",J351,0)</f>
        <v>0</v>
      </c>
      <c r="BF351" s="204">
        <f>IF(N351="snížená",J351,0)</f>
        <v>0</v>
      </c>
      <c r="BG351" s="204">
        <f>IF(N351="zákl. přenesená",J351,0)</f>
        <v>0</v>
      </c>
      <c r="BH351" s="204">
        <f>IF(N351="sníž. přenesená",J351,0)</f>
        <v>0</v>
      </c>
      <c r="BI351" s="204">
        <f>IF(N351="nulová",J351,0)</f>
        <v>0</v>
      </c>
      <c r="BJ351" s="18" t="s">
        <v>93</v>
      </c>
      <c r="BK351" s="204">
        <f>ROUND(I351*H351,2)</f>
        <v>0</v>
      </c>
      <c r="BL351" s="18" t="s">
        <v>317</v>
      </c>
      <c r="BM351" s="203" t="s">
        <v>525</v>
      </c>
    </row>
    <row r="352" spans="1:65" s="13" customFormat="1" ht="11.25">
      <c r="B352" s="210"/>
      <c r="C352" s="211"/>
      <c r="D352" s="205" t="s">
        <v>232</v>
      </c>
      <c r="E352" s="212" t="s">
        <v>1</v>
      </c>
      <c r="F352" s="213" t="s">
        <v>271</v>
      </c>
      <c r="G352" s="211"/>
      <c r="H352" s="212" t="s">
        <v>1</v>
      </c>
      <c r="I352" s="214"/>
      <c r="J352" s="211"/>
      <c r="K352" s="211"/>
      <c r="L352" s="215"/>
      <c r="M352" s="216"/>
      <c r="N352" s="217"/>
      <c r="O352" s="217"/>
      <c r="P352" s="217"/>
      <c r="Q352" s="217"/>
      <c r="R352" s="217"/>
      <c r="S352" s="217"/>
      <c r="T352" s="218"/>
      <c r="AT352" s="219" t="s">
        <v>232</v>
      </c>
      <c r="AU352" s="219" t="s">
        <v>93</v>
      </c>
      <c r="AV352" s="13" t="s">
        <v>87</v>
      </c>
      <c r="AW352" s="13" t="s">
        <v>35</v>
      </c>
      <c r="AX352" s="13" t="s">
        <v>80</v>
      </c>
      <c r="AY352" s="219" t="s">
        <v>220</v>
      </c>
    </row>
    <row r="353" spans="1:65" s="14" customFormat="1" ht="11.25">
      <c r="B353" s="220"/>
      <c r="C353" s="221"/>
      <c r="D353" s="205" t="s">
        <v>232</v>
      </c>
      <c r="E353" s="222" t="s">
        <v>1</v>
      </c>
      <c r="F353" s="223" t="s">
        <v>526</v>
      </c>
      <c r="G353" s="221"/>
      <c r="H353" s="224">
        <v>6.7939999999999996</v>
      </c>
      <c r="I353" s="225"/>
      <c r="J353" s="221"/>
      <c r="K353" s="221"/>
      <c r="L353" s="226"/>
      <c r="M353" s="227"/>
      <c r="N353" s="228"/>
      <c r="O353" s="228"/>
      <c r="P353" s="228"/>
      <c r="Q353" s="228"/>
      <c r="R353" s="228"/>
      <c r="S353" s="228"/>
      <c r="T353" s="229"/>
      <c r="AT353" s="230" t="s">
        <v>232</v>
      </c>
      <c r="AU353" s="230" t="s">
        <v>93</v>
      </c>
      <c r="AV353" s="14" t="s">
        <v>93</v>
      </c>
      <c r="AW353" s="14" t="s">
        <v>35</v>
      </c>
      <c r="AX353" s="14" t="s">
        <v>80</v>
      </c>
      <c r="AY353" s="230" t="s">
        <v>220</v>
      </c>
    </row>
    <row r="354" spans="1:65" s="14" customFormat="1" ht="11.25">
      <c r="B354" s="220"/>
      <c r="C354" s="221"/>
      <c r="D354" s="205" t="s">
        <v>232</v>
      </c>
      <c r="E354" s="222" t="s">
        <v>1</v>
      </c>
      <c r="F354" s="223" t="s">
        <v>527</v>
      </c>
      <c r="G354" s="221"/>
      <c r="H354" s="224">
        <v>3.5950000000000002</v>
      </c>
      <c r="I354" s="225"/>
      <c r="J354" s="221"/>
      <c r="K354" s="221"/>
      <c r="L354" s="226"/>
      <c r="M354" s="227"/>
      <c r="N354" s="228"/>
      <c r="O354" s="228"/>
      <c r="P354" s="228"/>
      <c r="Q354" s="228"/>
      <c r="R354" s="228"/>
      <c r="S354" s="228"/>
      <c r="T354" s="229"/>
      <c r="AT354" s="230" t="s">
        <v>232</v>
      </c>
      <c r="AU354" s="230" t="s">
        <v>93</v>
      </c>
      <c r="AV354" s="14" t="s">
        <v>93</v>
      </c>
      <c r="AW354" s="14" t="s">
        <v>35</v>
      </c>
      <c r="AX354" s="14" t="s">
        <v>80</v>
      </c>
      <c r="AY354" s="230" t="s">
        <v>220</v>
      </c>
    </row>
    <row r="355" spans="1:65" s="15" customFormat="1" ht="11.25">
      <c r="B355" s="231"/>
      <c r="C355" s="232"/>
      <c r="D355" s="205" t="s">
        <v>232</v>
      </c>
      <c r="E355" s="233" t="s">
        <v>1</v>
      </c>
      <c r="F355" s="234" t="s">
        <v>236</v>
      </c>
      <c r="G355" s="232"/>
      <c r="H355" s="235">
        <v>10.388999999999999</v>
      </c>
      <c r="I355" s="236"/>
      <c r="J355" s="232"/>
      <c r="K355" s="232"/>
      <c r="L355" s="237"/>
      <c r="M355" s="238"/>
      <c r="N355" s="239"/>
      <c r="O355" s="239"/>
      <c r="P355" s="239"/>
      <c r="Q355" s="239"/>
      <c r="R355" s="239"/>
      <c r="S355" s="239"/>
      <c r="T355" s="240"/>
      <c r="AT355" s="241" t="s">
        <v>232</v>
      </c>
      <c r="AU355" s="241" t="s">
        <v>93</v>
      </c>
      <c r="AV355" s="15" t="s">
        <v>228</v>
      </c>
      <c r="AW355" s="15" t="s">
        <v>35</v>
      </c>
      <c r="AX355" s="15" t="s">
        <v>87</v>
      </c>
      <c r="AY355" s="241" t="s">
        <v>220</v>
      </c>
    </row>
    <row r="356" spans="1:65" s="2" customFormat="1" ht="14.45" customHeight="1">
      <c r="A356" s="35"/>
      <c r="B356" s="36"/>
      <c r="C356" s="192" t="s">
        <v>528</v>
      </c>
      <c r="D356" s="192" t="s">
        <v>223</v>
      </c>
      <c r="E356" s="193" t="s">
        <v>529</v>
      </c>
      <c r="F356" s="194" t="s">
        <v>530</v>
      </c>
      <c r="G356" s="195" t="s">
        <v>226</v>
      </c>
      <c r="H356" s="196">
        <v>9.1839999999999993</v>
      </c>
      <c r="I356" s="197"/>
      <c r="J356" s="198">
        <f>ROUND(I356*H356,2)</f>
        <v>0</v>
      </c>
      <c r="K356" s="194" t="s">
        <v>1</v>
      </c>
      <c r="L356" s="40"/>
      <c r="M356" s="199" t="s">
        <v>1</v>
      </c>
      <c r="N356" s="200" t="s">
        <v>46</v>
      </c>
      <c r="O356" s="72"/>
      <c r="P356" s="201">
        <f>O356*H356</f>
        <v>0</v>
      </c>
      <c r="Q356" s="201">
        <v>2.0670000000000001E-2</v>
      </c>
      <c r="R356" s="201">
        <f>Q356*H356</f>
        <v>0.18983327999999999</v>
      </c>
      <c r="S356" s="201">
        <v>0</v>
      </c>
      <c r="T356" s="202">
        <f>S356*H356</f>
        <v>0</v>
      </c>
      <c r="U356" s="35"/>
      <c r="V356" s="35"/>
      <c r="W356" s="35"/>
      <c r="X356" s="35"/>
      <c r="Y356" s="35"/>
      <c r="Z356" s="35"/>
      <c r="AA356" s="35"/>
      <c r="AB356" s="35"/>
      <c r="AC356" s="35"/>
      <c r="AD356" s="35"/>
      <c r="AE356" s="35"/>
      <c r="AR356" s="203" t="s">
        <v>317</v>
      </c>
      <c r="AT356" s="203" t="s">
        <v>223</v>
      </c>
      <c r="AU356" s="203" t="s">
        <v>93</v>
      </c>
      <c r="AY356" s="18" t="s">
        <v>220</v>
      </c>
      <c r="BE356" s="204">
        <f>IF(N356="základní",J356,0)</f>
        <v>0</v>
      </c>
      <c r="BF356" s="204">
        <f>IF(N356="snížená",J356,0)</f>
        <v>0</v>
      </c>
      <c r="BG356" s="204">
        <f>IF(N356="zákl. přenesená",J356,0)</f>
        <v>0</v>
      </c>
      <c r="BH356" s="204">
        <f>IF(N356="sníž. přenesená",J356,0)</f>
        <v>0</v>
      </c>
      <c r="BI356" s="204">
        <f>IF(N356="nulová",J356,0)</f>
        <v>0</v>
      </c>
      <c r="BJ356" s="18" t="s">
        <v>93</v>
      </c>
      <c r="BK356" s="204">
        <f>ROUND(I356*H356,2)</f>
        <v>0</v>
      </c>
      <c r="BL356" s="18" t="s">
        <v>317</v>
      </c>
      <c r="BM356" s="203" t="s">
        <v>531</v>
      </c>
    </row>
    <row r="357" spans="1:65" s="13" customFormat="1" ht="11.25">
      <c r="B357" s="210"/>
      <c r="C357" s="211"/>
      <c r="D357" s="205" t="s">
        <v>232</v>
      </c>
      <c r="E357" s="212" t="s">
        <v>1</v>
      </c>
      <c r="F357" s="213" t="s">
        <v>271</v>
      </c>
      <c r="G357" s="211"/>
      <c r="H357" s="212" t="s">
        <v>1</v>
      </c>
      <c r="I357" s="214"/>
      <c r="J357" s="211"/>
      <c r="K357" s="211"/>
      <c r="L357" s="215"/>
      <c r="M357" s="216"/>
      <c r="N357" s="217"/>
      <c r="O357" s="217"/>
      <c r="P357" s="217"/>
      <c r="Q357" s="217"/>
      <c r="R357" s="217"/>
      <c r="S357" s="217"/>
      <c r="T357" s="218"/>
      <c r="AT357" s="219" t="s">
        <v>232</v>
      </c>
      <c r="AU357" s="219" t="s">
        <v>93</v>
      </c>
      <c r="AV357" s="13" t="s">
        <v>87</v>
      </c>
      <c r="AW357" s="13" t="s">
        <v>35</v>
      </c>
      <c r="AX357" s="13" t="s">
        <v>80</v>
      </c>
      <c r="AY357" s="219" t="s">
        <v>220</v>
      </c>
    </row>
    <row r="358" spans="1:65" s="14" customFormat="1" ht="11.25">
      <c r="B358" s="220"/>
      <c r="C358" s="221"/>
      <c r="D358" s="205" t="s">
        <v>232</v>
      </c>
      <c r="E358" s="222" t="s">
        <v>1</v>
      </c>
      <c r="F358" s="223" t="s">
        <v>532</v>
      </c>
      <c r="G358" s="221"/>
      <c r="H358" s="224">
        <v>9.1839999999999993</v>
      </c>
      <c r="I358" s="225"/>
      <c r="J358" s="221"/>
      <c r="K358" s="221"/>
      <c r="L358" s="226"/>
      <c r="M358" s="227"/>
      <c r="N358" s="228"/>
      <c r="O358" s="228"/>
      <c r="P358" s="228"/>
      <c r="Q358" s="228"/>
      <c r="R358" s="228"/>
      <c r="S358" s="228"/>
      <c r="T358" s="229"/>
      <c r="AT358" s="230" t="s">
        <v>232</v>
      </c>
      <c r="AU358" s="230" t="s">
        <v>93</v>
      </c>
      <c r="AV358" s="14" t="s">
        <v>93</v>
      </c>
      <c r="AW358" s="14" t="s">
        <v>35</v>
      </c>
      <c r="AX358" s="14" t="s">
        <v>87</v>
      </c>
      <c r="AY358" s="230" t="s">
        <v>220</v>
      </c>
    </row>
    <row r="359" spans="1:65" s="2" customFormat="1" ht="14.45" customHeight="1">
      <c r="A359" s="35"/>
      <c r="B359" s="36"/>
      <c r="C359" s="192" t="s">
        <v>533</v>
      </c>
      <c r="D359" s="192" t="s">
        <v>223</v>
      </c>
      <c r="E359" s="193" t="s">
        <v>534</v>
      </c>
      <c r="F359" s="194" t="s">
        <v>535</v>
      </c>
      <c r="G359" s="195" t="s">
        <v>226</v>
      </c>
      <c r="H359" s="196">
        <v>157.86099999999999</v>
      </c>
      <c r="I359" s="197"/>
      <c r="J359" s="198">
        <f>ROUND(I359*H359,2)</f>
        <v>0</v>
      </c>
      <c r="K359" s="194" t="s">
        <v>227</v>
      </c>
      <c r="L359" s="40"/>
      <c r="M359" s="199" t="s">
        <v>1</v>
      </c>
      <c r="N359" s="200" t="s">
        <v>46</v>
      </c>
      <c r="O359" s="72"/>
      <c r="P359" s="201">
        <f>O359*H359</f>
        <v>0</v>
      </c>
      <c r="Q359" s="201">
        <v>1E-4</v>
      </c>
      <c r="R359" s="201">
        <f>Q359*H359</f>
        <v>1.5786100000000001E-2</v>
      </c>
      <c r="S359" s="201">
        <v>0</v>
      </c>
      <c r="T359" s="202">
        <f>S359*H359</f>
        <v>0</v>
      </c>
      <c r="U359" s="35"/>
      <c r="V359" s="35"/>
      <c r="W359" s="35"/>
      <c r="X359" s="35"/>
      <c r="Y359" s="35"/>
      <c r="Z359" s="35"/>
      <c r="AA359" s="35"/>
      <c r="AB359" s="35"/>
      <c r="AC359" s="35"/>
      <c r="AD359" s="35"/>
      <c r="AE359" s="35"/>
      <c r="AR359" s="203" t="s">
        <v>317</v>
      </c>
      <c r="AT359" s="203" t="s">
        <v>223</v>
      </c>
      <c r="AU359" s="203" t="s">
        <v>93</v>
      </c>
      <c r="AY359" s="18" t="s">
        <v>220</v>
      </c>
      <c r="BE359" s="204">
        <f>IF(N359="základní",J359,0)</f>
        <v>0</v>
      </c>
      <c r="BF359" s="204">
        <f>IF(N359="snížená",J359,0)</f>
        <v>0</v>
      </c>
      <c r="BG359" s="204">
        <f>IF(N359="zákl. přenesená",J359,0)</f>
        <v>0</v>
      </c>
      <c r="BH359" s="204">
        <f>IF(N359="sníž. přenesená",J359,0)</f>
        <v>0</v>
      </c>
      <c r="BI359" s="204">
        <f>IF(N359="nulová",J359,0)</f>
        <v>0</v>
      </c>
      <c r="BJ359" s="18" t="s">
        <v>93</v>
      </c>
      <c r="BK359" s="204">
        <f>ROUND(I359*H359,2)</f>
        <v>0</v>
      </c>
      <c r="BL359" s="18" t="s">
        <v>317</v>
      </c>
      <c r="BM359" s="203" t="s">
        <v>536</v>
      </c>
    </row>
    <row r="360" spans="1:65" s="2" customFormat="1" ht="11.25">
      <c r="A360" s="35"/>
      <c r="B360" s="36"/>
      <c r="C360" s="37"/>
      <c r="D360" s="205" t="s">
        <v>230</v>
      </c>
      <c r="E360" s="37"/>
      <c r="F360" s="206" t="s">
        <v>537</v>
      </c>
      <c r="G360" s="37"/>
      <c r="H360" s="37"/>
      <c r="I360" s="207"/>
      <c r="J360" s="37"/>
      <c r="K360" s="37"/>
      <c r="L360" s="40"/>
      <c r="M360" s="208"/>
      <c r="N360" s="209"/>
      <c r="O360" s="72"/>
      <c r="P360" s="72"/>
      <c r="Q360" s="72"/>
      <c r="R360" s="72"/>
      <c r="S360" s="72"/>
      <c r="T360" s="73"/>
      <c r="U360" s="35"/>
      <c r="V360" s="35"/>
      <c r="W360" s="35"/>
      <c r="X360" s="35"/>
      <c r="Y360" s="35"/>
      <c r="Z360" s="35"/>
      <c r="AA360" s="35"/>
      <c r="AB360" s="35"/>
      <c r="AC360" s="35"/>
      <c r="AD360" s="35"/>
      <c r="AE360" s="35"/>
      <c r="AT360" s="18" t="s">
        <v>230</v>
      </c>
      <c r="AU360" s="18" t="s">
        <v>93</v>
      </c>
    </row>
    <row r="361" spans="1:65" s="13" customFormat="1" ht="11.25">
      <c r="B361" s="210"/>
      <c r="C361" s="211"/>
      <c r="D361" s="205" t="s">
        <v>232</v>
      </c>
      <c r="E361" s="212" t="s">
        <v>1</v>
      </c>
      <c r="F361" s="213" t="s">
        <v>376</v>
      </c>
      <c r="G361" s="211"/>
      <c r="H361" s="212" t="s">
        <v>1</v>
      </c>
      <c r="I361" s="214"/>
      <c r="J361" s="211"/>
      <c r="K361" s="211"/>
      <c r="L361" s="215"/>
      <c r="M361" s="216"/>
      <c r="N361" s="217"/>
      <c r="O361" s="217"/>
      <c r="P361" s="217"/>
      <c r="Q361" s="217"/>
      <c r="R361" s="217"/>
      <c r="S361" s="217"/>
      <c r="T361" s="218"/>
      <c r="AT361" s="219" t="s">
        <v>232</v>
      </c>
      <c r="AU361" s="219" t="s">
        <v>93</v>
      </c>
      <c r="AV361" s="13" t="s">
        <v>87</v>
      </c>
      <c r="AW361" s="13" t="s">
        <v>35</v>
      </c>
      <c r="AX361" s="13" t="s">
        <v>80</v>
      </c>
      <c r="AY361" s="219" t="s">
        <v>220</v>
      </c>
    </row>
    <row r="362" spans="1:65" s="14" customFormat="1" ht="11.25">
      <c r="B362" s="220"/>
      <c r="C362" s="221"/>
      <c r="D362" s="205" t="s">
        <v>232</v>
      </c>
      <c r="E362" s="222" t="s">
        <v>1</v>
      </c>
      <c r="F362" s="223" t="s">
        <v>377</v>
      </c>
      <c r="G362" s="221"/>
      <c r="H362" s="224">
        <v>68.016999999999996</v>
      </c>
      <c r="I362" s="225"/>
      <c r="J362" s="221"/>
      <c r="K362" s="221"/>
      <c r="L362" s="226"/>
      <c r="M362" s="227"/>
      <c r="N362" s="228"/>
      <c r="O362" s="228"/>
      <c r="P362" s="228"/>
      <c r="Q362" s="228"/>
      <c r="R362" s="228"/>
      <c r="S362" s="228"/>
      <c r="T362" s="229"/>
      <c r="AT362" s="230" t="s">
        <v>232</v>
      </c>
      <c r="AU362" s="230" t="s">
        <v>93</v>
      </c>
      <c r="AV362" s="14" t="s">
        <v>93</v>
      </c>
      <c r="AW362" s="14" t="s">
        <v>35</v>
      </c>
      <c r="AX362" s="14" t="s">
        <v>80</v>
      </c>
      <c r="AY362" s="230" t="s">
        <v>220</v>
      </c>
    </row>
    <row r="363" spans="1:65" s="14" customFormat="1" ht="11.25">
      <c r="B363" s="220"/>
      <c r="C363" s="221"/>
      <c r="D363" s="205" t="s">
        <v>232</v>
      </c>
      <c r="E363" s="222" t="s">
        <v>1</v>
      </c>
      <c r="F363" s="223" t="s">
        <v>538</v>
      </c>
      <c r="G363" s="221"/>
      <c r="H363" s="224">
        <v>59.784999999999997</v>
      </c>
      <c r="I363" s="225"/>
      <c r="J363" s="221"/>
      <c r="K363" s="221"/>
      <c r="L363" s="226"/>
      <c r="M363" s="227"/>
      <c r="N363" s="228"/>
      <c r="O363" s="228"/>
      <c r="P363" s="228"/>
      <c r="Q363" s="228"/>
      <c r="R363" s="228"/>
      <c r="S363" s="228"/>
      <c r="T363" s="229"/>
      <c r="AT363" s="230" t="s">
        <v>232</v>
      </c>
      <c r="AU363" s="230" t="s">
        <v>93</v>
      </c>
      <c r="AV363" s="14" t="s">
        <v>93</v>
      </c>
      <c r="AW363" s="14" t="s">
        <v>35</v>
      </c>
      <c r="AX363" s="14" t="s">
        <v>80</v>
      </c>
      <c r="AY363" s="230" t="s">
        <v>220</v>
      </c>
    </row>
    <row r="364" spans="1:65" s="14" customFormat="1" ht="11.25">
      <c r="B364" s="220"/>
      <c r="C364" s="221"/>
      <c r="D364" s="205" t="s">
        <v>232</v>
      </c>
      <c r="E364" s="222" t="s">
        <v>1</v>
      </c>
      <c r="F364" s="223" t="s">
        <v>539</v>
      </c>
      <c r="G364" s="221"/>
      <c r="H364" s="224">
        <v>30.059000000000001</v>
      </c>
      <c r="I364" s="225"/>
      <c r="J364" s="221"/>
      <c r="K364" s="221"/>
      <c r="L364" s="226"/>
      <c r="M364" s="227"/>
      <c r="N364" s="228"/>
      <c r="O364" s="228"/>
      <c r="P364" s="228"/>
      <c r="Q364" s="228"/>
      <c r="R364" s="228"/>
      <c r="S364" s="228"/>
      <c r="T364" s="229"/>
      <c r="AT364" s="230" t="s">
        <v>232</v>
      </c>
      <c r="AU364" s="230" t="s">
        <v>93</v>
      </c>
      <c r="AV364" s="14" t="s">
        <v>93</v>
      </c>
      <c r="AW364" s="14" t="s">
        <v>35</v>
      </c>
      <c r="AX364" s="14" t="s">
        <v>80</v>
      </c>
      <c r="AY364" s="230" t="s">
        <v>220</v>
      </c>
    </row>
    <row r="365" spans="1:65" s="15" customFormat="1" ht="11.25">
      <c r="B365" s="231"/>
      <c r="C365" s="232"/>
      <c r="D365" s="205" t="s">
        <v>232</v>
      </c>
      <c r="E365" s="233" t="s">
        <v>1</v>
      </c>
      <c r="F365" s="234" t="s">
        <v>236</v>
      </c>
      <c r="G365" s="232"/>
      <c r="H365" s="235">
        <v>157.86099999999999</v>
      </c>
      <c r="I365" s="236"/>
      <c r="J365" s="232"/>
      <c r="K365" s="232"/>
      <c r="L365" s="237"/>
      <c r="M365" s="238"/>
      <c r="N365" s="239"/>
      <c r="O365" s="239"/>
      <c r="P365" s="239"/>
      <c r="Q365" s="239"/>
      <c r="R365" s="239"/>
      <c r="S365" s="239"/>
      <c r="T365" s="240"/>
      <c r="AT365" s="241" t="s">
        <v>232</v>
      </c>
      <c r="AU365" s="241" t="s">
        <v>93</v>
      </c>
      <c r="AV365" s="15" t="s">
        <v>228</v>
      </c>
      <c r="AW365" s="15" t="s">
        <v>35</v>
      </c>
      <c r="AX365" s="15" t="s">
        <v>87</v>
      </c>
      <c r="AY365" s="241" t="s">
        <v>220</v>
      </c>
    </row>
    <row r="366" spans="1:65" s="2" customFormat="1" ht="14.45" customHeight="1">
      <c r="A366" s="35"/>
      <c r="B366" s="36"/>
      <c r="C366" s="192" t="s">
        <v>540</v>
      </c>
      <c r="D366" s="192" t="s">
        <v>223</v>
      </c>
      <c r="E366" s="193" t="s">
        <v>541</v>
      </c>
      <c r="F366" s="194" t="s">
        <v>542</v>
      </c>
      <c r="G366" s="195" t="s">
        <v>226</v>
      </c>
      <c r="H366" s="196">
        <v>157.86099999999999</v>
      </c>
      <c r="I366" s="197"/>
      <c r="J366" s="198">
        <f>ROUND(I366*H366,2)</f>
        <v>0</v>
      </c>
      <c r="K366" s="194" t="s">
        <v>227</v>
      </c>
      <c r="L366" s="40"/>
      <c r="M366" s="199" t="s">
        <v>1</v>
      </c>
      <c r="N366" s="200" t="s">
        <v>46</v>
      </c>
      <c r="O366" s="72"/>
      <c r="P366" s="201">
        <f>O366*H366</f>
        <v>0</v>
      </c>
      <c r="Q366" s="201">
        <v>0</v>
      </c>
      <c r="R366" s="201">
        <f>Q366*H366</f>
        <v>0</v>
      </c>
      <c r="S366" s="201">
        <v>0</v>
      </c>
      <c r="T366" s="202">
        <f>S366*H366</f>
        <v>0</v>
      </c>
      <c r="U366" s="35"/>
      <c r="V366" s="35"/>
      <c r="W366" s="35"/>
      <c r="X366" s="35"/>
      <c r="Y366" s="35"/>
      <c r="Z366" s="35"/>
      <c r="AA366" s="35"/>
      <c r="AB366" s="35"/>
      <c r="AC366" s="35"/>
      <c r="AD366" s="35"/>
      <c r="AE366" s="35"/>
      <c r="AR366" s="203" t="s">
        <v>317</v>
      </c>
      <c r="AT366" s="203" t="s">
        <v>223</v>
      </c>
      <c r="AU366" s="203" t="s">
        <v>93</v>
      </c>
      <c r="AY366" s="18" t="s">
        <v>220</v>
      </c>
      <c r="BE366" s="204">
        <f>IF(N366="základní",J366,0)</f>
        <v>0</v>
      </c>
      <c r="BF366" s="204">
        <f>IF(N366="snížená",J366,0)</f>
        <v>0</v>
      </c>
      <c r="BG366" s="204">
        <f>IF(N366="zákl. přenesená",J366,0)</f>
        <v>0</v>
      </c>
      <c r="BH366" s="204">
        <f>IF(N366="sníž. přenesená",J366,0)</f>
        <v>0</v>
      </c>
      <c r="BI366" s="204">
        <f>IF(N366="nulová",J366,0)</f>
        <v>0</v>
      </c>
      <c r="BJ366" s="18" t="s">
        <v>93</v>
      </c>
      <c r="BK366" s="204">
        <f>ROUND(I366*H366,2)</f>
        <v>0</v>
      </c>
      <c r="BL366" s="18" t="s">
        <v>317</v>
      </c>
      <c r="BM366" s="203" t="s">
        <v>543</v>
      </c>
    </row>
    <row r="367" spans="1:65" s="2" customFormat="1" ht="11.25">
      <c r="A367" s="35"/>
      <c r="B367" s="36"/>
      <c r="C367" s="37"/>
      <c r="D367" s="205" t="s">
        <v>230</v>
      </c>
      <c r="E367" s="37"/>
      <c r="F367" s="206" t="s">
        <v>544</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230</v>
      </c>
      <c r="AU367" s="18" t="s">
        <v>93</v>
      </c>
    </row>
    <row r="368" spans="1:65" s="13" customFormat="1" ht="11.25">
      <c r="B368" s="210"/>
      <c r="C368" s="211"/>
      <c r="D368" s="205" t="s">
        <v>232</v>
      </c>
      <c r="E368" s="212" t="s">
        <v>1</v>
      </c>
      <c r="F368" s="213" t="s">
        <v>376</v>
      </c>
      <c r="G368" s="211"/>
      <c r="H368" s="212" t="s">
        <v>1</v>
      </c>
      <c r="I368" s="214"/>
      <c r="J368" s="211"/>
      <c r="K368" s="211"/>
      <c r="L368" s="215"/>
      <c r="M368" s="216"/>
      <c r="N368" s="217"/>
      <c r="O368" s="217"/>
      <c r="P368" s="217"/>
      <c r="Q368" s="217"/>
      <c r="R368" s="217"/>
      <c r="S368" s="217"/>
      <c r="T368" s="218"/>
      <c r="AT368" s="219" t="s">
        <v>232</v>
      </c>
      <c r="AU368" s="219" t="s">
        <v>93</v>
      </c>
      <c r="AV368" s="13" t="s">
        <v>87</v>
      </c>
      <c r="AW368" s="13" t="s">
        <v>35</v>
      </c>
      <c r="AX368" s="13" t="s">
        <v>80</v>
      </c>
      <c r="AY368" s="219" t="s">
        <v>220</v>
      </c>
    </row>
    <row r="369" spans="1:65" s="14" customFormat="1" ht="11.25">
      <c r="B369" s="220"/>
      <c r="C369" s="221"/>
      <c r="D369" s="205" t="s">
        <v>232</v>
      </c>
      <c r="E369" s="222" t="s">
        <v>1</v>
      </c>
      <c r="F369" s="223" t="s">
        <v>377</v>
      </c>
      <c r="G369" s="221"/>
      <c r="H369" s="224">
        <v>68.016999999999996</v>
      </c>
      <c r="I369" s="225"/>
      <c r="J369" s="221"/>
      <c r="K369" s="221"/>
      <c r="L369" s="226"/>
      <c r="M369" s="227"/>
      <c r="N369" s="228"/>
      <c r="O369" s="228"/>
      <c r="P369" s="228"/>
      <c r="Q369" s="228"/>
      <c r="R369" s="228"/>
      <c r="S369" s="228"/>
      <c r="T369" s="229"/>
      <c r="AT369" s="230" t="s">
        <v>232</v>
      </c>
      <c r="AU369" s="230" t="s">
        <v>93</v>
      </c>
      <c r="AV369" s="14" t="s">
        <v>93</v>
      </c>
      <c r="AW369" s="14" t="s">
        <v>35</v>
      </c>
      <c r="AX369" s="14" t="s">
        <v>80</v>
      </c>
      <c r="AY369" s="230" t="s">
        <v>220</v>
      </c>
    </row>
    <row r="370" spans="1:65" s="14" customFormat="1" ht="11.25">
      <c r="B370" s="220"/>
      <c r="C370" s="221"/>
      <c r="D370" s="205" t="s">
        <v>232</v>
      </c>
      <c r="E370" s="222" t="s">
        <v>1</v>
      </c>
      <c r="F370" s="223" t="s">
        <v>538</v>
      </c>
      <c r="G370" s="221"/>
      <c r="H370" s="224">
        <v>59.784999999999997</v>
      </c>
      <c r="I370" s="225"/>
      <c r="J370" s="221"/>
      <c r="K370" s="221"/>
      <c r="L370" s="226"/>
      <c r="M370" s="227"/>
      <c r="N370" s="228"/>
      <c r="O370" s="228"/>
      <c r="P370" s="228"/>
      <c r="Q370" s="228"/>
      <c r="R370" s="228"/>
      <c r="S370" s="228"/>
      <c r="T370" s="229"/>
      <c r="AT370" s="230" t="s">
        <v>232</v>
      </c>
      <c r="AU370" s="230" t="s">
        <v>93</v>
      </c>
      <c r="AV370" s="14" t="s">
        <v>93</v>
      </c>
      <c r="AW370" s="14" t="s">
        <v>35</v>
      </c>
      <c r="AX370" s="14" t="s">
        <v>80</v>
      </c>
      <c r="AY370" s="230" t="s">
        <v>220</v>
      </c>
    </row>
    <row r="371" spans="1:65" s="14" customFormat="1" ht="11.25">
      <c r="B371" s="220"/>
      <c r="C371" s="221"/>
      <c r="D371" s="205" t="s">
        <v>232</v>
      </c>
      <c r="E371" s="222" t="s">
        <v>1</v>
      </c>
      <c r="F371" s="223" t="s">
        <v>539</v>
      </c>
      <c r="G371" s="221"/>
      <c r="H371" s="224">
        <v>30.059000000000001</v>
      </c>
      <c r="I371" s="225"/>
      <c r="J371" s="221"/>
      <c r="K371" s="221"/>
      <c r="L371" s="226"/>
      <c r="M371" s="227"/>
      <c r="N371" s="228"/>
      <c r="O371" s="228"/>
      <c r="P371" s="228"/>
      <c r="Q371" s="228"/>
      <c r="R371" s="228"/>
      <c r="S371" s="228"/>
      <c r="T371" s="229"/>
      <c r="AT371" s="230" t="s">
        <v>232</v>
      </c>
      <c r="AU371" s="230" t="s">
        <v>93</v>
      </c>
      <c r="AV371" s="14" t="s">
        <v>93</v>
      </c>
      <c r="AW371" s="14" t="s">
        <v>35</v>
      </c>
      <c r="AX371" s="14" t="s">
        <v>80</v>
      </c>
      <c r="AY371" s="230" t="s">
        <v>220</v>
      </c>
    </row>
    <row r="372" spans="1:65" s="15" customFormat="1" ht="11.25">
      <c r="B372" s="231"/>
      <c r="C372" s="232"/>
      <c r="D372" s="205" t="s">
        <v>232</v>
      </c>
      <c r="E372" s="233" t="s">
        <v>1</v>
      </c>
      <c r="F372" s="234" t="s">
        <v>236</v>
      </c>
      <c r="G372" s="232"/>
      <c r="H372" s="235">
        <v>157.86099999999999</v>
      </c>
      <c r="I372" s="236"/>
      <c r="J372" s="232"/>
      <c r="K372" s="232"/>
      <c r="L372" s="237"/>
      <c r="M372" s="238"/>
      <c r="N372" s="239"/>
      <c r="O372" s="239"/>
      <c r="P372" s="239"/>
      <c r="Q372" s="239"/>
      <c r="R372" s="239"/>
      <c r="S372" s="239"/>
      <c r="T372" s="240"/>
      <c r="AT372" s="241" t="s">
        <v>232</v>
      </c>
      <c r="AU372" s="241" t="s">
        <v>93</v>
      </c>
      <c r="AV372" s="15" t="s">
        <v>228</v>
      </c>
      <c r="AW372" s="15" t="s">
        <v>35</v>
      </c>
      <c r="AX372" s="15" t="s">
        <v>87</v>
      </c>
      <c r="AY372" s="241" t="s">
        <v>220</v>
      </c>
    </row>
    <row r="373" spans="1:65" s="2" customFormat="1" ht="14.45" customHeight="1">
      <c r="A373" s="35"/>
      <c r="B373" s="36"/>
      <c r="C373" s="243" t="s">
        <v>545</v>
      </c>
      <c r="D373" s="243" t="s">
        <v>359</v>
      </c>
      <c r="E373" s="244" t="s">
        <v>546</v>
      </c>
      <c r="F373" s="245" t="s">
        <v>547</v>
      </c>
      <c r="G373" s="246" t="s">
        <v>226</v>
      </c>
      <c r="H373" s="247">
        <v>173.64699999999999</v>
      </c>
      <c r="I373" s="248"/>
      <c r="J373" s="249">
        <f>ROUND(I373*H373,2)</f>
        <v>0</v>
      </c>
      <c r="K373" s="245" t="s">
        <v>1</v>
      </c>
      <c r="L373" s="250"/>
      <c r="M373" s="251" t="s">
        <v>1</v>
      </c>
      <c r="N373" s="252" t="s">
        <v>46</v>
      </c>
      <c r="O373" s="72"/>
      <c r="P373" s="201">
        <f>O373*H373</f>
        <v>0</v>
      </c>
      <c r="Q373" s="201">
        <v>8.0000000000000007E-5</v>
      </c>
      <c r="R373" s="201">
        <f>Q373*H373</f>
        <v>1.3891760000000001E-2</v>
      </c>
      <c r="S373" s="201">
        <v>0</v>
      </c>
      <c r="T373" s="202">
        <f>S373*H373</f>
        <v>0</v>
      </c>
      <c r="U373" s="35"/>
      <c r="V373" s="35"/>
      <c r="W373" s="35"/>
      <c r="X373" s="35"/>
      <c r="Y373" s="35"/>
      <c r="Z373" s="35"/>
      <c r="AA373" s="35"/>
      <c r="AB373" s="35"/>
      <c r="AC373" s="35"/>
      <c r="AD373" s="35"/>
      <c r="AE373" s="35"/>
      <c r="AR373" s="203" t="s">
        <v>362</v>
      </c>
      <c r="AT373" s="203" t="s">
        <v>359</v>
      </c>
      <c r="AU373" s="203" t="s">
        <v>93</v>
      </c>
      <c r="AY373" s="18" t="s">
        <v>220</v>
      </c>
      <c r="BE373" s="204">
        <f>IF(N373="základní",J373,0)</f>
        <v>0</v>
      </c>
      <c r="BF373" s="204">
        <f>IF(N373="snížená",J373,0)</f>
        <v>0</v>
      </c>
      <c r="BG373" s="204">
        <f>IF(N373="zákl. přenesená",J373,0)</f>
        <v>0</v>
      </c>
      <c r="BH373" s="204">
        <f>IF(N373="sníž. přenesená",J373,0)</f>
        <v>0</v>
      </c>
      <c r="BI373" s="204">
        <f>IF(N373="nulová",J373,0)</f>
        <v>0</v>
      </c>
      <c r="BJ373" s="18" t="s">
        <v>93</v>
      </c>
      <c r="BK373" s="204">
        <f>ROUND(I373*H373,2)</f>
        <v>0</v>
      </c>
      <c r="BL373" s="18" t="s">
        <v>317</v>
      </c>
      <c r="BM373" s="203" t="s">
        <v>548</v>
      </c>
    </row>
    <row r="374" spans="1:65" s="14" customFormat="1" ht="11.25">
      <c r="B374" s="220"/>
      <c r="C374" s="221"/>
      <c r="D374" s="205" t="s">
        <v>232</v>
      </c>
      <c r="E374" s="221"/>
      <c r="F374" s="223" t="s">
        <v>549</v>
      </c>
      <c r="G374" s="221"/>
      <c r="H374" s="224">
        <v>173.64699999999999</v>
      </c>
      <c r="I374" s="225"/>
      <c r="J374" s="221"/>
      <c r="K374" s="221"/>
      <c r="L374" s="226"/>
      <c r="M374" s="227"/>
      <c r="N374" s="228"/>
      <c r="O374" s="228"/>
      <c r="P374" s="228"/>
      <c r="Q374" s="228"/>
      <c r="R374" s="228"/>
      <c r="S374" s="228"/>
      <c r="T374" s="229"/>
      <c r="AT374" s="230" t="s">
        <v>232</v>
      </c>
      <c r="AU374" s="230" t="s">
        <v>93</v>
      </c>
      <c r="AV374" s="14" t="s">
        <v>93</v>
      </c>
      <c r="AW374" s="14" t="s">
        <v>4</v>
      </c>
      <c r="AX374" s="14" t="s">
        <v>87</v>
      </c>
      <c r="AY374" s="230" t="s">
        <v>220</v>
      </c>
    </row>
    <row r="375" spans="1:65" s="2" customFormat="1" ht="14.45" customHeight="1">
      <c r="A375" s="35"/>
      <c r="B375" s="36"/>
      <c r="C375" s="192" t="s">
        <v>550</v>
      </c>
      <c r="D375" s="192" t="s">
        <v>223</v>
      </c>
      <c r="E375" s="193" t="s">
        <v>551</v>
      </c>
      <c r="F375" s="194" t="s">
        <v>552</v>
      </c>
      <c r="G375" s="195" t="s">
        <v>226</v>
      </c>
      <c r="H375" s="196">
        <v>68.016999999999996</v>
      </c>
      <c r="I375" s="197"/>
      <c r="J375" s="198">
        <f>ROUND(I375*H375,2)</f>
        <v>0</v>
      </c>
      <c r="K375" s="194" t="s">
        <v>227</v>
      </c>
      <c r="L375" s="40"/>
      <c r="M375" s="199" t="s">
        <v>1</v>
      </c>
      <c r="N375" s="200" t="s">
        <v>46</v>
      </c>
      <c r="O375" s="72"/>
      <c r="P375" s="201">
        <f>O375*H375</f>
        <v>0</v>
      </c>
      <c r="Q375" s="201">
        <v>0</v>
      </c>
      <c r="R375" s="201">
        <f>Q375*H375</f>
        <v>0</v>
      </c>
      <c r="S375" s="201">
        <v>0</v>
      </c>
      <c r="T375" s="202">
        <f>S375*H375</f>
        <v>0</v>
      </c>
      <c r="U375" s="35"/>
      <c r="V375" s="35"/>
      <c r="W375" s="35"/>
      <c r="X375" s="35"/>
      <c r="Y375" s="35"/>
      <c r="Z375" s="35"/>
      <c r="AA375" s="35"/>
      <c r="AB375" s="35"/>
      <c r="AC375" s="35"/>
      <c r="AD375" s="35"/>
      <c r="AE375" s="35"/>
      <c r="AR375" s="203" t="s">
        <v>317</v>
      </c>
      <c r="AT375" s="203" t="s">
        <v>223</v>
      </c>
      <c r="AU375" s="203" t="s">
        <v>93</v>
      </c>
      <c r="AY375" s="18" t="s">
        <v>220</v>
      </c>
      <c r="BE375" s="204">
        <f>IF(N375="základní",J375,0)</f>
        <v>0</v>
      </c>
      <c r="BF375" s="204">
        <f>IF(N375="snížená",J375,0)</f>
        <v>0</v>
      </c>
      <c r="BG375" s="204">
        <f>IF(N375="zákl. přenesená",J375,0)</f>
        <v>0</v>
      </c>
      <c r="BH375" s="204">
        <f>IF(N375="sníž. přenesená",J375,0)</f>
        <v>0</v>
      </c>
      <c r="BI375" s="204">
        <f>IF(N375="nulová",J375,0)</f>
        <v>0</v>
      </c>
      <c r="BJ375" s="18" t="s">
        <v>93</v>
      </c>
      <c r="BK375" s="204">
        <f>ROUND(I375*H375,2)</f>
        <v>0</v>
      </c>
      <c r="BL375" s="18" t="s">
        <v>317</v>
      </c>
      <c r="BM375" s="203" t="s">
        <v>553</v>
      </c>
    </row>
    <row r="376" spans="1:65" s="2" customFormat="1" ht="19.5">
      <c r="A376" s="35"/>
      <c r="B376" s="36"/>
      <c r="C376" s="37"/>
      <c r="D376" s="205" t="s">
        <v>230</v>
      </c>
      <c r="E376" s="37"/>
      <c r="F376" s="206" t="s">
        <v>554</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230</v>
      </c>
      <c r="AU376" s="18" t="s">
        <v>93</v>
      </c>
    </row>
    <row r="377" spans="1:65" s="13" customFormat="1" ht="11.25">
      <c r="B377" s="210"/>
      <c r="C377" s="211"/>
      <c r="D377" s="205" t="s">
        <v>232</v>
      </c>
      <c r="E377" s="212" t="s">
        <v>1</v>
      </c>
      <c r="F377" s="213" t="s">
        <v>376</v>
      </c>
      <c r="G377" s="211"/>
      <c r="H377" s="212" t="s">
        <v>1</v>
      </c>
      <c r="I377" s="214"/>
      <c r="J377" s="211"/>
      <c r="K377" s="211"/>
      <c r="L377" s="215"/>
      <c r="M377" s="216"/>
      <c r="N377" s="217"/>
      <c r="O377" s="217"/>
      <c r="P377" s="217"/>
      <c r="Q377" s="217"/>
      <c r="R377" s="217"/>
      <c r="S377" s="217"/>
      <c r="T377" s="218"/>
      <c r="AT377" s="219" t="s">
        <v>232</v>
      </c>
      <c r="AU377" s="219" t="s">
        <v>93</v>
      </c>
      <c r="AV377" s="13" t="s">
        <v>87</v>
      </c>
      <c r="AW377" s="13" t="s">
        <v>35</v>
      </c>
      <c r="AX377" s="13" t="s">
        <v>80</v>
      </c>
      <c r="AY377" s="219" t="s">
        <v>220</v>
      </c>
    </row>
    <row r="378" spans="1:65" s="14" customFormat="1" ht="11.25">
      <c r="B378" s="220"/>
      <c r="C378" s="221"/>
      <c r="D378" s="205" t="s">
        <v>232</v>
      </c>
      <c r="E378" s="222" t="s">
        <v>1</v>
      </c>
      <c r="F378" s="223" t="s">
        <v>377</v>
      </c>
      <c r="G378" s="221"/>
      <c r="H378" s="224">
        <v>68.016999999999996</v>
      </c>
      <c r="I378" s="225"/>
      <c r="J378" s="221"/>
      <c r="K378" s="221"/>
      <c r="L378" s="226"/>
      <c r="M378" s="227"/>
      <c r="N378" s="228"/>
      <c r="O378" s="228"/>
      <c r="P378" s="228"/>
      <c r="Q378" s="228"/>
      <c r="R378" s="228"/>
      <c r="S378" s="228"/>
      <c r="T378" s="229"/>
      <c r="AT378" s="230" t="s">
        <v>232</v>
      </c>
      <c r="AU378" s="230" t="s">
        <v>93</v>
      </c>
      <c r="AV378" s="14" t="s">
        <v>93</v>
      </c>
      <c r="AW378" s="14" t="s">
        <v>35</v>
      </c>
      <c r="AX378" s="14" t="s">
        <v>87</v>
      </c>
      <c r="AY378" s="230" t="s">
        <v>220</v>
      </c>
    </row>
    <row r="379" spans="1:65" s="2" customFormat="1" ht="14.45" customHeight="1">
      <c r="A379" s="35"/>
      <c r="B379" s="36"/>
      <c r="C379" s="243" t="s">
        <v>555</v>
      </c>
      <c r="D379" s="243" t="s">
        <v>359</v>
      </c>
      <c r="E379" s="244" t="s">
        <v>556</v>
      </c>
      <c r="F379" s="245" t="s">
        <v>557</v>
      </c>
      <c r="G379" s="246" t="s">
        <v>226</v>
      </c>
      <c r="H379" s="247">
        <v>69.376999999999995</v>
      </c>
      <c r="I379" s="248"/>
      <c r="J379" s="249">
        <f>ROUND(I379*H379,2)</f>
        <v>0</v>
      </c>
      <c r="K379" s="245" t="s">
        <v>227</v>
      </c>
      <c r="L379" s="250"/>
      <c r="M379" s="251" t="s">
        <v>1</v>
      </c>
      <c r="N379" s="252" t="s">
        <v>46</v>
      </c>
      <c r="O379" s="72"/>
      <c r="P379" s="201">
        <f>O379*H379</f>
        <v>0</v>
      </c>
      <c r="Q379" s="201">
        <v>2.8E-3</v>
      </c>
      <c r="R379" s="201">
        <f>Q379*H379</f>
        <v>0.19425559999999997</v>
      </c>
      <c r="S379" s="201">
        <v>0</v>
      </c>
      <c r="T379" s="202">
        <f>S379*H379</f>
        <v>0</v>
      </c>
      <c r="U379" s="35"/>
      <c r="V379" s="35"/>
      <c r="W379" s="35"/>
      <c r="X379" s="35"/>
      <c r="Y379" s="35"/>
      <c r="Z379" s="35"/>
      <c r="AA379" s="35"/>
      <c r="AB379" s="35"/>
      <c r="AC379" s="35"/>
      <c r="AD379" s="35"/>
      <c r="AE379" s="35"/>
      <c r="AR379" s="203" t="s">
        <v>362</v>
      </c>
      <c r="AT379" s="203" t="s">
        <v>359</v>
      </c>
      <c r="AU379" s="203" t="s">
        <v>93</v>
      </c>
      <c r="AY379" s="18" t="s">
        <v>220</v>
      </c>
      <c r="BE379" s="204">
        <f>IF(N379="základní",J379,0)</f>
        <v>0</v>
      </c>
      <c r="BF379" s="204">
        <f>IF(N379="snížená",J379,0)</f>
        <v>0</v>
      </c>
      <c r="BG379" s="204">
        <f>IF(N379="zákl. přenesená",J379,0)</f>
        <v>0</v>
      </c>
      <c r="BH379" s="204">
        <f>IF(N379="sníž. přenesená",J379,0)</f>
        <v>0</v>
      </c>
      <c r="BI379" s="204">
        <f>IF(N379="nulová",J379,0)</f>
        <v>0</v>
      </c>
      <c r="BJ379" s="18" t="s">
        <v>93</v>
      </c>
      <c r="BK379" s="204">
        <f>ROUND(I379*H379,2)</f>
        <v>0</v>
      </c>
      <c r="BL379" s="18" t="s">
        <v>317</v>
      </c>
      <c r="BM379" s="203" t="s">
        <v>558</v>
      </c>
    </row>
    <row r="380" spans="1:65" s="2" customFormat="1" ht="11.25">
      <c r="A380" s="35"/>
      <c r="B380" s="36"/>
      <c r="C380" s="37"/>
      <c r="D380" s="205" t="s">
        <v>230</v>
      </c>
      <c r="E380" s="37"/>
      <c r="F380" s="206" t="s">
        <v>557</v>
      </c>
      <c r="G380" s="37"/>
      <c r="H380" s="37"/>
      <c r="I380" s="207"/>
      <c r="J380" s="37"/>
      <c r="K380" s="37"/>
      <c r="L380" s="40"/>
      <c r="M380" s="208"/>
      <c r="N380" s="209"/>
      <c r="O380" s="72"/>
      <c r="P380" s="72"/>
      <c r="Q380" s="72"/>
      <c r="R380" s="72"/>
      <c r="S380" s="72"/>
      <c r="T380" s="73"/>
      <c r="U380" s="35"/>
      <c r="V380" s="35"/>
      <c r="W380" s="35"/>
      <c r="X380" s="35"/>
      <c r="Y380" s="35"/>
      <c r="Z380" s="35"/>
      <c r="AA380" s="35"/>
      <c r="AB380" s="35"/>
      <c r="AC380" s="35"/>
      <c r="AD380" s="35"/>
      <c r="AE380" s="35"/>
      <c r="AT380" s="18" t="s">
        <v>230</v>
      </c>
      <c r="AU380" s="18" t="s">
        <v>93</v>
      </c>
    </row>
    <row r="381" spans="1:65" s="14" customFormat="1" ht="11.25">
      <c r="B381" s="220"/>
      <c r="C381" s="221"/>
      <c r="D381" s="205" t="s">
        <v>232</v>
      </c>
      <c r="E381" s="221"/>
      <c r="F381" s="223" t="s">
        <v>382</v>
      </c>
      <c r="G381" s="221"/>
      <c r="H381" s="224">
        <v>69.376999999999995</v>
      </c>
      <c r="I381" s="225"/>
      <c r="J381" s="221"/>
      <c r="K381" s="221"/>
      <c r="L381" s="226"/>
      <c r="M381" s="227"/>
      <c r="N381" s="228"/>
      <c r="O381" s="228"/>
      <c r="P381" s="228"/>
      <c r="Q381" s="228"/>
      <c r="R381" s="228"/>
      <c r="S381" s="228"/>
      <c r="T381" s="229"/>
      <c r="AT381" s="230" t="s">
        <v>232</v>
      </c>
      <c r="AU381" s="230" t="s">
        <v>93</v>
      </c>
      <c r="AV381" s="14" t="s">
        <v>93</v>
      </c>
      <c r="AW381" s="14" t="s">
        <v>4</v>
      </c>
      <c r="AX381" s="14" t="s">
        <v>87</v>
      </c>
      <c r="AY381" s="230" t="s">
        <v>220</v>
      </c>
    </row>
    <row r="382" spans="1:65" s="2" customFormat="1" ht="14.45" customHeight="1">
      <c r="A382" s="35"/>
      <c r="B382" s="36"/>
      <c r="C382" s="192" t="s">
        <v>559</v>
      </c>
      <c r="D382" s="192" t="s">
        <v>223</v>
      </c>
      <c r="E382" s="193" t="s">
        <v>551</v>
      </c>
      <c r="F382" s="194" t="s">
        <v>552</v>
      </c>
      <c r="G382" s="195" t="s">
        <v>226</v>
      </c>
      <c r="H382" s="196">
        <v>149.62899999999999</v>
      </c>
      <c r="I382" s="197"/>
      <c r="J382" s="198">
        <f>ROUND(I382*H382,2)</f>
        <v>0</v>
      </c>
      <c r="K382" s="194" t="s">
        <v>227</v>
      </c>
      <c r="L382" s="40"/>
      <c r="M382" s="199" t="s">
        <v>1</v>
      </c>
      <c r="N382" s="200" t="s">
        <v>46</v>
      </c>
      <c r="O382" s="72"/>
      <c r="P382" s="201">
        <f>O382*H382</f>
        <v>0</v>
      </c>
      <c r="Q382" s="201">
        <v>0</v>
      </c>
      <c r="R382" s="201">
        <f>Q382*H382</f>
        <v>0</v>
      </c>
      <c r="S382" s="201">
        <v>0</v>
      </c>
      <c r="T382" s="202">
        <f>S382*H382</f>
        <v>0</v>
      </c>
      <c r="U382" s="35"/>
      <c r="V382" s="35"/>
      <c r="W382" s="35"/>
      <c r="X382" s="35"/>
      <c r="Y382" s="35"/>
      <c r="Z382" s="35"/>
      <c r="AA382" s="35"/>
      <c r="AB382" s="35"/>
      <c r="AC382" s="35"/>
      <c r="AD382" s="35"/>
      <c r="AE382" s="35"/>
      <c r="AR382" s="203" t="s">
        <v>317</v>
      </c>
      <c r="AT382" s="203" t="s">
        <v>223</v>
      </c>
      <c r="AU382" s="203" t="s">
        <v>93</v>
      </c>
      <c r="AY382" s="18" t="s">
        <v>220</v>
      </c>
      <c r="BE382" s="204">
        <f>IF(N382="základní",J382,0)</f>
        <v>0</v>
      </c>
      <c r="BF382" s="204">
        <f>IF(N382="snížená",J382,0)</f>
        <v>0</v>
      </c>
      <c r="BG382" s="204">
        <f>IF(N382="zákl. přenesená",J382,0)</f>
        <v>0</v>
      </c>
      <c r="BH382" s="204">
        <f>IF(N382="sníž. přenesená",J382,0)</f>
        <v>0</v>
      </c>
      <c r="BI382" s="204">
        <f>IF(N382="nulová",J382,0)</f>
        <v>0</v>
      </c>
      <c r="BJ382" s="18" t="s">
        <v>93</v>
      </c>
      <c r="BK382" s="204">
        <f>ROUND(I382*H382,2)</f>
        <v>0</v>
      </c>
      <c r="BL382" s="18" t="s">
        <v>317</v>
      </c>
      <c r="BM382" s="203" t="s">
        <v>560</v>
      </c>
    </row>
    <row r="383" spans="1:65" s="2" customFormat="1" ht="19.5">
      <c r="A383" s="35"/>
      <c r="B383" s="36"/>
      <c r="C383" s="37"/>
      <c r="D383" s="205" t="s">
        <v>230</v>
      </c>
      <c r="E383" s="37"/>
      <c r="F383" s="206" t="s">
        <v>554</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230</v>
      </c>
      <c r="AU383" s="18" t="s">
        <v>93</v>
      </c>
    </row>
    <row r="384" spans="1:65" s="13" customFormat="1" ht="11.25">
      <c r="B384" s="210"/>
      <c r="C384" s="211"/>
      <c r="D384" s="205" t="s">
        <v>232</v>
      </c>
      <c r="E384" s="212" t="s">
        <v>1</v>
      </c>
      <c r="F384" s="213" t="s">
        <v>376</v>
      </c>
      <c r="G384" s="211"/>
      <c r="H384" s="212" t="s">
        <v>1</v>
      </c>
      <c r="I384" s="214"/>
      <c r="J384" s="211"/>
      <c r="K384" s="211"/>
      <c r="L384" s="215"/>
      <c r="M384" s="216"/>
      <c r="N384" s="217"/>
      <c r="O384" s="217"/>
      <c r="P384" s="217"/>
      <c r="Q384" s="217"/>
      <c r="R384" s="217"/>
      <c r="S384" s="217"/>
      <c r="T384" s="218"/>
      <c r="AT384" s="219" t="s">
        <v>232</v>
      </c>
      <c r="AU384" s="219" t="s">
        <v>93</v>
      </c>
      <c r="AV384" s="13" t="s">
        <v>87</v>
      </c>
      <c r="AW384" s="13" t="s">
        <v>35</v>
      </c>
      <c r="AX384" s="13" t="s">
        <v>80</v>
      </c>
      <c r="AY384" s="219" t="s">
        <v>220</v>
      </c>
    </row>
    <row r="385" spans="1:65" s="14" customFormat="1" ht="11.25">
      <c r="B385" s="220"/>
      <c r="C385" s="221"/>
      <c r="D385" s="205" t="s">
        <v>232</v>
      </c>
      <c r="E385" s="222" t="s">
        <v>1</v>
      </c>
      <c r="F385" s="223" t="s">
        <v>561</v>
      </c>
      <c r="G385" s="221"/>
      <c r="H385" s="224">
        <v>119.57</v>
      </c>
      <c r="I385" s="225"/>
      <c r="J385" s="221"/>
      <c r="K385" s="221"/>
      <c r="L385" s="226"/>
      <c r="M385" s="227"/>
      <c r="N385" s="228"/>
      <c r="O385" s="228"/>
      <c r="P385" s="228"/>
      <c r="Q385" s="228"/>
      <c r="R385" s="228"/>
      <c r="S385" s="228"/>
      <c r="T385" s="229"/>
      <c r="AT385" s="230" t="s">
        <v>232</v>
      </c>
      <c r="AU385" s="230" t="s">
        <v>93</v>
      </c>
      <c r="AV385" s="14" t="s">
        <v>93</v>
      </c>
      <c r="AW385" s="14" t="s">
        <v>35</v>
      </c>
      <c r="AX385" s="14" t="s">
        <v>80</v>
      </c>
      <c r="AY385" s="230" t="s">
        <v>220</v>
      </c>
    </row>
    <row r="386" spans="1:65" s="14" customFormat="1" ht="11.25">
      <c r="B386" s="220"/>
      <c r="C386" s="221"/>
      <c r="D386" s="205" t="s">
        <v>232</v>
      </c>
      <c r="E386" s="222" t="s">
        <v>1</v>
      </c>
      <c r="F386" s="223" t="s">
        <v>539</v>
      </c>
      <c r="G386" s="221"/>
      <c r="H386" s="224">
        <v>30.059000000000001</v>
      </c>
      <c r="I386" s="225"/>
      <c r="J386" s="221"/>
      <c r="K386" s="221"/>
      <c r="L386" s="226"/>
      <c r="M386" s="227"/>
      <c r="N386" s="228"/>
      <c r="O386" s="228"/>
      <c r="P386" s="228"/>
      <c r="Q386" s="228"/>
      <c r="R386" s="228"/>
      <c r="S386" s="228"/>
      <c r="T386" s="229"/>
      <c r="AT386" s="230" t="s">
        <v>232</v>
      </c>
      <c r="AU386" s="230" t="s">
        <v>93</v>
      </c>
      <c r="AV386" s="14" t="s">
        <v>93</v>
      </c>
      <c r="AW386" s="14" t="s">
        <v>35</v>
      </c>
      <c r="AX386" s="14" t="s">
        <v>80</v>
      </c>
      <c r="AY386" s="230" t="s">
        <v>220</v>
      </c>
    </row>
    <row r="387" spans="1:65" s="15" customFormat="1" ht="11.25">
      <c r="B387" s="231"/>
      <c r="C387" s="232"/>
      <c r="D387" s="205" t="s">
        <v>232</v>
      </c>
      <c r="E387" s="233" t="s">
        <v>1</v>
      </c>
      <c r="F387" s="234" t="s">
        <v>236</v>
      </c>
      <c r="G387" s="232"/>
      <c r="H387" s="235">
        <v>149.62899999999999</v>
      </c>
      <c r="I387" s="236"/>
      <c r="J387" s="232"/>
      <c r="K387" s="232"/>
      <c r="L387" s="237"/>
      <c r="M387" s="238"/>
      <c r="N387" s="239"/>
      <c r="O387" s="239"/>
      <c r="P387" s="239"/>
      <c r="Q387" s="239"/>
      <c r="R387" s="239"/>
      <c r="S387" s="239"/>
      <c r="T387" s="240"/>
      <c r="AT387" s="241" t="s">
        <v>232</v>
      </c>
      <c r="AU387" s="241" t="s">
        <v>93</v>
      </c>
      <c r="AV387" s="15" t="s">
        <v>228</v>
      </c>
      <c r="AW387" s="15" t="s">
        <v>35</v>
      </c>
      <c r="AX387" s="15" t="s">
        <v>87</v>
      </c>
      <c r="AY387" s="241" t="s">
        <v>220</v>
      </c>
    </row>
    <row r="388" spans="1:65" s="2" customFormat="1" ht="14.45" customHeight="1">
      <c r="A388" s="35"/>
      <c r="B388" s="36"/>
      <c r="C388" s="243" t="s">
        <v>562</v>
      </c>
      <c r="D388" s="243" t="s">
        <v>359</v>
      </c>
      <c r="E388" s="244" t="s">
        <v>563</v>
      </c>
      <c r="F388" s="245" t="s">
        <v>564</v>
      </c>
      <c r="G388" s="246" t="s">
        <v>226</v>
      </c>
      <c r="H388" s="247">
        <v>152.62200000000001</v>
      </c>
      <c r="I388" s="248"/>
      <c r="J388" s="249">
        <f>ROUND(I388*H388,2)</f>
        <v>0</v>
      </c>
      <c r="K388" s="245" t="s">
        <v>227</v>
      </c>
      <c r="L388" s="250"/>
      <c r="M388" s="251" t="s">
        <v>1</v>
      </c>
      <c r="N388" s="252" t="s">
        <v>46</v>
      </c>
      <c r="O388" s="72"/>
      <c r="P388" s="201">
        <f>O388*H388</f>
        <v>0</v>
      </c>
      <c r="Q388" s="201">
        <v>4.7999999999999996E-3</v>
      </c>
      <c r="R388" s="201">
        <f>Q388*H388</f>
        <v>0.73258560000000006</v>
      </c>
      <c r="S388" s="201">
        <v>0</v>
      </c>
      <c r="T388" s="202">
        <f>S388*H388</f>
        <v>0</v>
      </c>
      <c r="U388" s="35"/>
      <c r="V388" s="35"/>
      <c r="W388" s="35"/>
      <c r="X388" s="35"/>
      <c r="Y388" s="35"/>
      <c r="Z388" s="35"/>
      <c r="AA388" s="35"/>
      <c r="AB388" s="35"/>
      <c r="AC388" s="35"/>
      <c r="AD388" s="35"/>
      <c r="AE388" s="35"/>
      <c r="AR388" s="203" t="s">
        <v>362</v>
      </c>
      <c r="AT388" s="203" t="s">
        <v>359</v>
      </c>
      <c r="AU388" s="203" t="s">
        <v>93</v>
      </c>
      <c r="AY388" s="18" t="s">
        <v>220</v>
      </c>
      <c r="BE388" s="204">
        <f>IF(N388="základní",J388,0)</f>
        <v>0</v>
      </c>
      <c r="BF388" s="204">
        <f>IF(N388="snížená",J388,0)</f>
        <v>0</v>
      </c>
      <c r="BG388" s="204">
        <f>IF(N388="zákl. přenesená",J388,0)</f>
        <v>0</v>
      </c>
      <c r="BH388" s="204">
        <f>IF(N388="sníž. přenesená",J388,0)</f>
        <v>0</v>
      </c>
      <c r="BI388" s="204">
        <f>IF(N388="nulová",J388,0)</f>
        <v>0</v>
      </c>
      <c r="BJ388" s="18" t="s">
        <v>93</v>
      </c>
      <c r="BK388" s="204">
        <f>ROUND(I388*H388,2)</f>
        <v>0</v>
      </c>
      <c r="BL388" s="18" t="s">
        <v>317</v>
      </c>
      <c r="BM388" s="203" t="s">
        <v>565</v>
      </c>
    </row>
    <row r="389" spans="1:65" s="2" customFormat="1" ht="11.25">
      <c r="A389" s="35"/>
      <c r="B389" s="36"/>
      <c r="C389" s="37"/>
      <c r="D389" s="205" t="s">
        <v>230</v>
      </c>
      <c r="E389" s="37"/>
      <c r="F389" s="206" t="s">
        <v>564</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230</v>
      </c>
      <c r="AU389" s="18" t="s">
        <v>93</v>
      </c>
    </row>
    <row r="390" spans="1:65" s="14" customFormat="1" ht="11.25">
      <c r="B390" s="220"/>
      <c r="C390" s="221"/>
      <c r="D390" s="205" t="s">
        <v>232</v>
      </c>
      <c r="E390" s="221"/>
      <c r="F390" s="223" t="s">
        <v>566</v>
      </c>
      <c r="G390" s="221"/>
      <c r="H390" s="224">
        <v>152.62200000000001</v>
      </c>
      <c r="I390" s="225"/>
      <c r="J390" s="221"/>
      <c r="K390" s="221"/>
      <c r="L390" s="226"/>
      <c r="M390" s="227"/>
      <c r="N390" s="228"/>
      <c r="O390" s="228"/>
      <c r="P390" s="228"/>
      <c r="Q390" s="228"/>
      <c r="R390" s="228"/>
      <c r="S390" s="228"/>
      <c r="T390" s="229"/>
      <c r="AT390" s="230" t="s">
        <v>232</v>
      </c>
      <c r="AU390" s="230" t="s">
        <v>93</v>
      </c>
      <c r="AV390" s="14" t="s">
        <v>93</v>
      </c>
      <c r="AW390" s="14" t="s">
        <v>4</v>
      </c>
      <c r="AX390" s="14" t="s">
        <v>87</v>
      </c>
      <c r="AY390" s="230" t="s">
        <v>220</v>
      </c>
    </row>
    <row r="391" spans="1:65" s="2" customFormat="1" ht="14.45" customHeight="1">
      <c r="A391" s="35"/>
      <c r="B391" s="36"/>
      <c r="C391" s="192" t="s">
        <v>567</v>
      </c>
      <c r="D391" s="192" t="s">
        <v>223</v>
      </c>
      <c r="E391" s="193" t="s">
        <v>551</v>
      </c>
      <c r="F391" s="194" t="s">
        <v>552</v>
      </c>
      <c r="G391" s="195" t="s">
        <v>226</v>
      </c>
      <c r="H391" s="196">
        <v>30.059000000000001</v>
      </c>
      <c r="I391" s="197"/>
      <c r="J391" s="198">
        <f>ROUND(I391*H391,2)</f>
        <v>0</v>
      </c>
      <c r="K391" s="194" t="s">
        <v>227</v>
      </c>
      <c r="L391" s="40"/>
      <c r="M391" s="199" t="s">
        <v>1</v>
      </c>
      <c r="N391" s="200" t="s">
        <v>46</v>
      </c>
      <c r="O391" s="72"/>
      <c r="P391" s="201">
        <f>O391*H391</f>
        <v>0</v>
      </c>
      <c r="Q391" s="201">
        <v>0</v>
      </c>
      <c r="R391" s="201">
        <f>Q391*H391</f>
        <v>0</v>
      </c>
      <c r="S391" s="201">
        <v>0</v>
      </c>
      <c r="T391" s="202">
        <f>S391*H391</f>
        <v>0</v>
      </c>
      <c r="U391" s="35"/>
      <c r="V391" s="35"/>
      <c r="W391" s="35"/>
      <c r="X391" s="35"/>
      <c r="Y391" s="35"/>
      <c r="Z391" s="35"/>
      <c r="AA391" s="35"/>
      <c r="AB391" s="35"/>
      <c r="AC391" s="35"/>
      <c r="AD391" s="35"/>
      <c r="AE391" s="35"/>
      <c r="AR391" s="203" t="s">
        <v>317</v>
      </c>
      <c r="AT391" s="203" t="s">
        <v>223</v>
      </c>
      <c r="AU391" s="203" t="s">
        <v>93</v>
      </c>
      <c r="AY391" s="18" t="s">
        <v>220</v>
      </c>
      <c r="BE391" s="204">
        <f>IF(N391="základní",J391,0)</f>
        <v>0</v>
      </c>
      <c r="BF391" s="204">
        <f>IF(N391="snížená",J391,0)</f>
        <v>0</v>
      </c>
      <c r="BG391" s="204">
        <f>IF(N391="zákl. přenesená",J391,0)</f>
        <v>0</v>
      </c>
      <c r="BH391" s="204">
        <f>IF(N391="sníž. přenesená",J391,0)</f>
        <v>0</v>
      </c>
      <c r="BI391" s="204">
        <f>IF(N391="nulová",J391,0)</f>
        <v>0</v>
      </c>
      <c r="BJ391" s="18" t="s">
        <v>93</v>
      </c>
      <c r="BK391" s="204">
        <f>ROUND(I391*H391,2)</f>
        <v>0</v>
      </c>
      <c r="BL391" s="18" t="s">
        <v>317</v>
      </c>
      <c r="BM391" s="203" t="s">
        <v>568</v>
      </c>
    </row>
    <row r="392" spans="1:65" s="2" customFormat="1" ht="19.5">
      <c r="A392" s="35"/>
      <c r="B392" s="36"/>
      <c r="C392" s="37"/>
      <c r="D392" s="205" t="s">
        <v>230</v>
      </c>
      <c r="E392" s="37"/>
      <c r="F392" s="206" t="s">
        <v>554</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230</v>
      </c>
      <c r="AU392" s="18" t="s">
        <v>93</v>
      </c>
    </row>
    <row r="393" spans="1:65" s="13" customFormat="1" ht="11.25">
      <c r="B393" s="210"/>
      <c r="C393" s="211"/>
      <c r="D393" s="205" t="s">
        <v>232</v>
      </c>
      <c r="E393" s="212" t="s">
        <v>1</v>
      </c>
      <c r="F393" s="213" t="s">
        <v>376</v>
      </c>
      <c r="G393" s="211"/>
      <c r="H393" s="212" t="s">
        <v>1</v>
      </c>
      <c r="I393" s="214"/>
      <c r="J393" s="211"/>
      <c r="K393" s="211"/>
      <c r="L393" s="215"/>
      <c r="M393" s="216"/>
      <c r="N393" s="217"/>
      <c r="O393" s="217"/>
      <c r="P393" s="217"/>
      <c r="Q393" s="217"/>
      <c r="R393" s="217"/>
      <c r="S393" s="217"/>
      <c r="T393" s="218"/>
      <c r="AT393" s="219" t="s">
        <v>232</v>
      </c>
      <c r="AU393" s="219" t="s">
        <v>93</v>
      </c>
      <c r="AV393" s="13" t="s">
        <v>87</v>
      </c>
      <c r="AW393" s="13" t="s">
        <v>35</v>
      </c>
      <c r="AX393" s="13" t="s">
        <v>80</v>
      </c>
      <c r="AY393" s="219" t="s">
        <v>220</v>
      </c>
    </row>
    <row r="394" spans="1:65" s="14" customFormat="1" ht="11.25">
      <c r="B394" s="220"/>
      <c r="C394" s="221"/>
      <c r="D394" s="205" t="s">
        <v>232</v>
      </c>
      <c r="E394" s="222" t="s">
        <v>1</v>
      </c>
      <c r="F394" s="223" t="s">
        <v>539</v>
      </c>
      <c r="G394" s="221"/>
      <c r="H394" s="224">
        <v>30.059000000000001</v>
      </c>
      <c r="I394" s="225"/>
      <c r="J394" s="221"/>
      <c r="K394" s="221"/>
      <c r="L394" s="226"/>
      <c r="M394" s="227"/>
      <c r="N394" s="228"/>
      <c r="O394" s="228"/>
      <c r="P394" s="228"/>
      <c r="Q394" s="228"/>
      <c r="R394" s="228"/>
      <c r="S394" s="228"/>
      <c r="T394" s="229"/>
      <c r="AT394" s="230" t="s">
        <v>232</v>
      </c>
      <c r="AU394" s="230" t="s">
        <v>93</v>
      </c>
      <c r="AV394" s="14" t="s">
        <v>93</v>
      </c>
      <c r="AW394" s="14" t="s">
        <v>35</v>
      </c>
      <c r="AX394" s="14" t="s">
        <v>87</v>
      </c>
      <c r="AY394" s="230" t="s">
        <v>220</v>
      </c>
    </row>
    <row r="395" spans="1:65" s="2" customFormat="1" ht="14.45" customHeight="1">
      <c r="A395" s="35"/>
      <c r="B395" s="36"/>
      <c r="C395" s="243" t="s">
        <v>569</v>
      </c>
      <c r="D395" s="243" t="s">
        <v>359</v>
      </c>
      <c r="E395" s="244" t="s">
        <v>570</v>
      </c>
      <c r="F395" s="245" t="s">
        <v>571</v>
      </c>
      <c r="G395" s="246" t="s">
        <v>226</v>
      </c>
      <c r="H395" s="247">
        <v>30.66</v>
      </c>
      <c r="I395" s="248"/>
      <c r="J395" s="249">
        <f>ROUND(I395*H395,2)</f>
        <v>0</v>
      </c>
      <c r="K395" s="245" t="s">
        <v>227</v>
      </c>
      <c r="L395" s="250"/>
      <c r="M395" s="251" t="s">
        <v>1</v>
      </c>
      <c r="N395" s="252" t="s">
        <v>46</v>
      </c>
      <c r="O395" s="72"/>
      <c r="P395" s="201">
        <f>O395*H395</f>
        <v>0</v>
      </c>
      <c r="Q395" s="201">
        <v>2.2399999999999998E-3</v>
      </c>
      <c r="R395" s="201">
        <f>Q395*H395</f>
        <v>6.8678400000000001E-2</v>
      </c>
      <c r="S395" s="201">
        <v>0</v>
      </c>
      <c r="T395" s="202">
        <f>S395*H395</f>
        <v>0</v>
      </c>
      <c r="U395" s="35"/>
      <c r="V395" s="35"/>
      <c r="W395" s="35"/>
      <c r="X395" s="35"/>
      <c r="Y395" s="35"/>
      <c r="Z395" s="35"/>
      <c r="AA395" s="35"/>
      <c r="AB395" s="35"/>
      <c r="AC395" s="35"/>
      <c r="AD395" s="35"/>
      <c r="AE395" s="35"/>
      <c r="AR395" s="203" t="s">
        <v>362</v>
      </c>
      <c r="AT395" s="203" t="s">
        <v>359</v>
      </c>
      <c r="AU395" s="203" t="s">
        <v>93</v>
      </c>
      <c r="AY395" s="18" t="s">
        <v>220</v>
      </c>
      <c r="BE395" s="204">
        <f>IF(N395="základní",J395,0)</f>
        <v>0</v>
      </c>
      <c r="BF395" s="204">
        <f>IF(N395="snížená",J395,0)</f>
        <v>0</v>
      </c>
      <c r="BG395" s="204">
        <f>IF(N395="zákl. přenesená",J395,0)</f>
        <v>0</v>
      </c>
      <c r="BH395" s="204">
        <f>IF(N395="sníž. přenesená",J395,0)</f>
        <v>0</v>
      </c>
      <c r="BI395" s="204">
        <f>IF(N395="nulová",J395,0)</f>
        <v>0</v>
      </c>
      <c r="BJ395" s="18" t="s">
        <v>93</v>
      </c>
      <c r="BK395" s="204">
        <f>ROUND(I395*H395,2)</f>
        <v>0</v>
      </c>
      <c r="BL395" s="18" t="s">
        <v>317</v>
      </c>
      <c r="BM395" s="203" t="s">
        <v>572</v>
      </c>
    </row>
    <row r="396" spans="1:65" s="2" customFormat="1" ht="11.25">
      <c r="A396" s="35"/>
      <c r="B396" s="36"/>
      <c r="C396" s="37"/>
      <c r="D396" s="205" t="s">
        <v>230</v>
      </c>
      <c r="E396" s="37"/>
      <c r="F396" s="206" t="s">
        <v>571</v>
      </c>
      <c r="G396" s="37"/>
      <c r="H396" s="37"/>
      <c r="I396" s="207"/>
      <c r="J396" s="37"/>
      <c r="K396" s="37"/>
      <c r="L396" s="40"/>
      <c r="M396" s="208"/>
      <c r="N396" s="209"/>
      <c r="O396" s="72"/>
      <c r="P396" s="72"/>
      <c r="Q396" s="72"/>
      <c r="R396" s="72"/>
      <c r="S396" s="72"/>
      <c r="T396" s="73"/>
      <c r="U396" s="35"/>
      <c r="V396" s="35"/>
      <c r="W396" s="35"/>
      <c r="X396" s="35"/>
      <c r="Y396" s="35"/>
      <c r="Z396" s="35"/>
      <c r="AA396" s="35"/>
      <c r="AB396" s="35"/>
      <c r="AC396" s="35"/>
      <c r="AD396" s="35"/>
      <c r="AE396" s="35"/>
      <c r="AT396" s="18" t="s">
        <v>230</v>
      </c>
      <c r="AU396" s="18" t="s">
        <v>93</v>
      </c>
    </row>
    <row r="397" spans="1:65" s="14" customFormat="1" ht="11.25">
      <c r="B397" s="220"/>
      <c r="C397" s="221"/>
      <c r="D397" s="205" t="s">
        <v>232</v>
      </c>
      <c r="E397" s="221"/>
      <c r="F397" s="223" t="s">
        <v>573</v>
      </c>
      <c r="G397" s="221"/>
      <c r="H397" s="224">
        <v>30.66</v>
      </c>
      <c r="I397" s="225"/>
      <c r="J397" s="221"/>
      <c r="K397" s="221"/>
      <c r="L397" s="226"/>
      <c r="M397" s="227"/>
      <c r="N397" s="228"/>
      <c r="O397" s="228"/>
      <c r="P397" s="228"/>
      <c r="Q397" s="228"/>
      <c r="R397" s="228"/>
      <c r="S397" s="228"/>
      <c r="T397" s="229"/>
      <c r="AT397" s="230" t="s">
        <v>232</v>
      </c>
      <c r="AU397" s="230" t="s">
        <v>93</v>
      </c>
      <c r="AV397" s="14" t="s">
        <v>93</v>
      </c>
      <c r="AW397" s="14" t="s">
        <v>4</v>
      </c>
      <c r="AX397" s="14" t="s">
        <v>87</v>
      </c>
      <c r="AY397" s="230" t="s">
        <v>220</v>
      </c>
    </row>
    <row r="398" spans="1:65" s="2" customFormat="1" ht="14.45" customHeight="1">
      <c r="A398" s="35"/>
      <c r="B398" s="36"/>
      <c r="C398" s="192" t="s">
        <v>574</v>
      </c>
      <c r="D398" s="192" t="s">
        <v>223</v>
      </c>
      <c r="E398" s="193" t="s">
        <v>575</v>
      </c>
      <c r="F398" s="194" t="s">
        <v>576</v>
      </c>
      <c r="G398" s="195" t="s">
        <v>226</v>
      </c>
      <c r="H398" s="196">
        <v>157.86099999999999</v>
      </c>
      <c r="I398" s="197"/>
      <c r="J398" s="198">
        <f>ROUND(I398*H398,2)</f>
        <v>0</v>
      </c>
      <c r="K398" s="194" t="s">
        <v>227</v>
      </c>
      <c r="L398" s="40"/>
      <c r="M398" s="199" t="s">
        <v>1</v>
      </c>
      <c r="N398" s="200" t="s">
        <v>46</v>
      </c>
      <c r="O398" s="72"/>
      <c r="P398" s="201">
        <f>O398*H398</f>
        <v>0</v>
      </c>
      <c r="Q398" s="201">
        <v>1.6000000000000001E-3</v>
      </c>
      <c r="R398" s="201">
        <f>Q398*H398</f>
        <v>0.25257760000000001</v>
      </c>
      <c r="S398" s="201">
        <v>0</v>
      </c>
      <c r="T398" s="202">
        <f>S398*H398</f>
        <v>0</v>
      </c>
      <c r="U398" s="35"/>
      <c r="V398" s="35"/>
      <c r="W398" s="35"/>
      <c r="X398" s="35"/>
      <c r="Y398" s="35"/>
      <c r="Z398" s="35"/>
      <c r="AA398" s="35"/>
      <c r="AB398" s="35"/>
      <c r="AC398" s="35"/>
      <c r="AD398" s="35"/>
      <c r="AE398" s="35"/>
      <c r="AR398" s="203" t="s">
        <v>317</v>
      </c>
      <c r="AT398" s="203" t="s">
        <v>223</v>
      </c>
      <c r="AU398" s="203" t="s">
        <v>93</v>
      </c>
      <c r="AY398" s="18" t="s">
        <v>220</v>
      </c>
      <c r="BE398" s="204">
        <f>IF(N398="základní",J398,0)</f>
        <v>0</v>
      </c>
      <c r="BF398" s="204">
        <f>IF(N398="snížená",J398,0)</f>
        <v>0</v>
      </c>
      <c r="BG398" s="204">
        <f>IF(N398="zákl. přenesená",J398,0)</f>
        <v>0</v>
      </c>
      <c r="BH398" s="204">
        <f>IF(N398="sníž. přenesená",J398,0)</f>
        <v>0</v>
      </c>
      <c r="BI398" s="204">
        <f>IF(N398="nulová",J398,0)</f>
        <v>0</v>
      </c>
      <c r="BJ398" s="18" t="s">
        <v>93</v>
      </c>
      <c r="BK398" s="204">
        <f>ROUND(I398*H398,2)</f>
        <v>0</v>
      </c>
      <c r="BL398" s="18" t="s">
        <v>317</v>
      </c>
      <c r="BM398" s="203" t="s">
        <v>577</v>
      </c>
    </row>
    <row r="399" spans="1:65" s="2" customFormat="1" ht="11.25">
      <c r="A399" s="35"/>
      <c r="B399" s="36"/>
      <c r="C399" s="37"/>
      <c r="D399" s="205" t="s">
        <v>230</v>
      </c>
      <c r="E399" s="37"/>
      <c r="F399" s="206" t="s">
        <v>578</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230</v>
      </c>
      <c r="AU399" s="18" t="s">
        <v>93</v>
      </c>
    </row>
    <row r="400" spans="1:65" s="13" customFormat="1" ht="11.25">
      <c r="B400" s="210"/>
      <c r="C400" s="211"/>
      <c r="D400" s="205" t="s">
        <v>232</v>
      </c>
      <c r="E400" s="212" t="s">
        <v>1</v>
      </c>
      <c r="F400" s="213" t="s">
        <v>376</v>
      </c>
      <c r="G400" s="211"/>
      <c r="H400" s="212" t="s">
        <v>1</v>
      </c>
      <c r="I400" s="214"/>
      <c r="J400" s="211"/>
      <c r="K400" s="211"/>
      <c r="L400" s="215"/>
      <c r="M400" s="216"/>
      <c r="N400" s="217"/>
      <c r="O400" s="217"/>
      <c r="P400" s="217"/>
      <c r="Q400" s="217"/>
      <c r="R400" s="217"/>
      <c r="S400" s="217"/>
      <c r="T400" s="218"/>
      <c r="AT400" s="219" t="s">
        <v>232</v>
      </c>
      <c r="AU400" s="219" t="s">
        <v>93</v>
      </c>
      <c r="AV400" s="13" t="s">
        <v>87</v>
      </c>
      <c r="AW400" s="13" t="s">
        <v>35</v>
      </c>
      <c r="AX400" s="13" t="s">
        <v>80</v>
      </c>
      <c r="AY400" s="219" t="s">
        <v>220</v>
      </c>
    </row>
    <row r="401" spans="1:65" s="14" customFormat="1" ht="11.25">
      <c r="B401" s="220"/>
      <c r="C401" s="221"/>
      <c r="D401" s="205" t="s">
        <v>232</v>
      </c>
      <c r="E401" s="222" t="s">
        <v>1</v>
      </c>
      <c r="F401" s="223" t="s">
        <v>377</v>
      </c>
      <c r="G401" s="221"/>
      <c r="H401" s="224">
        <v>68.016999999999996</v>
      </c>
      <c r="I401" s="225"/>
      <c r="J401" s="221"/>
      <c r="K401" s="221"/>
      <c r="L401" s="226"/>
      <c r="M401" s="227"/>
      <c r="N401" s="228"/>
      <c r="O401" s="228"/>
      <c r="P401" s="228"/>
      <c r="Q401" s="228"/>
      <c r="R401" s="228"/>
      <c r="S401" s="228"/>
      <c r="T401" s="229"/>
      <c r="AT401" s="230" t="s">
        <v>232</v>
      </c>
      <c r="AU401" s="230" t="s">
        <v>93</v>
      </c>
      <c r="AV401" s="14" t="s">
        <v>93</v>
      </c>
      <c r="AW401" s="14" t="s">
        <v>35</v>
      </c>
      <c r="AX401" s="14" t="s">
        <v>80</v>
      </c>
      <c r="AY401" s="230" t="s">
        <v>220</v>
      </c>
    </row>
    <row r="402" spans="1:65" s="14" customFormat="1" ht="11.25">
      <c r="B402" s="220"/>
      <c r="C402" s="221"/>
      <c r="D402" s="205" t="s">
        <v>232</v>
      </c>
      <c r="E402" s="222" t="s">
        <v>1</v>
      </c>
      <c r="F402" s="223" t="s">
        <v>538</v>
      </c>
      <c r="G402" s="221"/>
      <c r="H402" s="224">
        <v>59.784999999999997</v>
      </c>
      <c r="I402" s="225"/>
      <c r="J402" s="221"/>
      <c r="K402" s="221"/>
      <c r="L402" s="226"/>
      <c r="M402" s="227"/>
      <c r="N402" s="228"/>
      <c r="O402" s="228"/>
      <c r="P402" s="228"/>
      <c r="Q402" s="228"/>
      <c r="R402" s="228"/>
      <c r="S402" s="228"/>
      <c r="T402" s="229"/>
      <c r="AT402" s="230" t="s">
        <v>232</v>
      </c>
      <c r="AU402" s="230" t="s">
        <v>93</v>
      </c>
      <c r="AV402" s="14" t="s">
        <v>93</v>
      </c>
      <c r="AW402" s="14" t="s">
        <v>35</v>
      </c>
      <c r="AX402" s="14" t="s">
        <v>80</v>
      </c>
      <c r="AY402" s="230" t="s">
        <v>220</v>
      </c>
    </row>
    <row r="403" spans="1:65" s="14" customFormat="1" ht="11.25">
      <c r="B403" s="220"/>
      <c r="C403" s="221"/>
      <c r="D403" s="205" t="s">
        <v>232</v>
      </c>
      <c r="E403" s="222" t="s">
        <v>1</v>
      </c>
      <c r="F403" s="223" t="s">
        <v>539</v>
      </c>
      <c r="G403" s="221"/>
      <c r="H403" s="224">
        <v>30.059000000000001</v>
      </c>
      <c r="I403" s="225"/>
      <c r="J403" s="221"/>
      <c r="K403" s="221"/>
      <c r="L403" s="226"/>
      <c r="M403" s="227"/>
      <c r="N403" s="228"/>
      <c r="O403" s="228"/>
      <c r="P403" s="228"/>
      <c r="Q403" s="228"/>
      <c r="R403" s="228"/>
      <c r="S403" s="228"/>
      <c r="T403" s="229"/>
      <c r="AT403" s="230" t="s">
        <v>232</v>
      </c>
      <c r="AU403" s="230" t="s">
        <v>93</v>
      </c>
      <c r="AV403" s="14" t="s">
        <v>93</v>
      </c>
      <c r="AW403" s="14" t="s">
        <v>35</v>
      </c>
      <c r="AX403" s="14" t="s">
        <v>80</v>
      </c>
      <c r="AY403" s="230" t="s">
        <v>220</v>
      </c>
    </row>
    <row r="404" spans="1:65" s="15" customFormat="1" ht="11.25">
      <c r="B404" s="231"/>
      <c r="C404" s="232"/>
      <c r="D404" s="205" t="s">
        <v>232</v>
      </c>
      <c r="E404" s="233" t="s">
        <v>1</v>
      </c>
      <c r="F404" s="234" t="s">
        <v>236</v>
      </c>
      <c r="G404" s="232"/>
      <c r="H404" s="235">
        <v>157.86099999999999</v>
      </c>
      <c r="I404" s="236"/>
      <c r="J404" s="232"/>
      <c r="K404" s="232"/>
      <c r="L404" s="237"/>
      <c r="M404" s="238"/>
      <c r="N404" s="239"/>
      <c r="O404" s="239"/>
      <c r="P404" s="239"/>
      <c r="Q404" s="239"/>
      <c r="R404" s="239"/>
      <c r="S404" s="239"/>
      <c r="T404" s="240"/>
      <c r="AT404" s="241" t="s">
        <v>232</v>
      </c>
      <c r="AU404" s="241" t="s">
        <v>93</v>
      </c>
      <c r="AV404" s="15" t="s">
        <v>228</v>
      </c>
      <c r="AW404" s="15" t="s">
        <v>35</v>
      </c>
      <c r="AX404" s="15" t="s">
        <v>87</v>
      </c>
      <c r="AY404" s="241" t="s">
        <v>220</v>
      </c>
    </row>
    <row r="405" spans="1:65" s="2" customFormat="1" ht="14.45" customHeight="1">
      <c r="A405" s="35"/>
      <c r="B405" s="36"/>
      <c r="C405" s="192" t="s">
        <v>579</v>
      </c>
      <c r="D405" s="192" t="s">
        <v>223</v>
      </c>
      <c r="E405" s="193" t="s">
        <v>580</v>
      </c>
      <c r="F405" s="194" t="s">
        <v>581</v>
      </c>
      <c r="G405" s="195" t="s">
        <v>226</v>
      </c>
      <c r="H405" s="196">
        <v>157.86099999999999</v>
      </c>
      <c r="I405" s="197"/>
      <c r="J405" s="198">
        <f>ROUND(I405*H405,2)</f>
        <v>0</v>
      </c>
      <c r="K405" s="194" t="s">
        <v>1</v>
      </c>
      <c r="L405" s="40"/>
      <c r="M405" s="199" t="s">
        <v>1</v>
      </c>
      <c r="N405" s="200" t="s">
        <v>46</v>
      </c>
      <c r="O405" s="72"/>
      <c r="P405" s="201">
        <f>O405*H405</f>
        <v>0</v>
      </c>
      <c r="Q405" s="201">
        <v>2.1319999999999999E-2</v>
      </c>
      <c r="R405" s="201">
        <f>Q405*H405</f>
        <v>3.3655965199999995</v>
      </c>
      <c r="S405" s="201">
        <v>0</v>
      </c>
      <c r="T405" s="202">
        <f>S405*H405</f>
        <v>0</v>
      </c>
      <c r="U405" s="35"/>
      <c r="V405" s="35"/>
      <c r="W405" s="35"/>
      <c r="X405" s="35"/>
      <c r="Y405" s="35"/>
      <c r="Z405" s="35"/>
      <c r="AA405" s="35"/>
      <c r="AB405" s="35"/>
      <c r="AC405" s="35"/>
      <c r="AD405" s="35"/>
      <c r="AE405" s="35"/>
      <c r="AR405" s="203" t="s">
        <v>317</v>
      </c>
      <c r="AT405" s="203" t="s">
        <v>223</v>
      </c>
      <c r="AU405" s="203" t="s">
        <v>93</v>
      </c>
      <c r="AY405" s="18" t="s">
        <v>220</v>
      </c>
      <c r="BE405" s="204">
        <f>IF(N405="základní",J405,0)</f>
        <v>0</v>
      </c>
      <c r="BF405" s="204">
        <f>IF(N405="snížená",J405,0)</f>
        <v>0</v>
      </c>
      <c r="BG405" s="204">
        <f>IF(N405="zákl. přenesená",J405,0)</f>
        <v>0</v>
      </c>
      <c r="BH405" s="204">
        <f>IF(N405="sníž. přenesená",J405,0)</f>
        <v>0</v>
      </c>
      <c r="BI405" s="204">
        <f>IF(N405="nulová",J405,0)</f>
        <v>0</v>
      </c>
      <c r="BJ405" s="18" t="s">
        <v>93</v>
      </c>
      <c r="BK405" s="204">
        <f>ROUND(I405*H405,2)</f>
        <v>0</v>
      </c>
      <c r="BL405" s="18" t="s">
        <v>317</v>
      </c>
      <c r="BM405" s="203" t="s">
        <v>582</v>
      </c>
    </row>
    <row r="406" spans="1:65" s="13" customFormat="1" ht="11.25">
      <c r="B406" s="210"/>
      <c r="C406" s="211"/>
      <c r="D406" s="205" t="s">
        <v>232</v>
      </c>
      <c r="E406" s="212" t="s">
        <v>1</v>
      </c>
      <c r="F406" s="213" t="s">
        <v>376</v>
      </c>
      <c r="G406" s="211"/>
      <c r="H406" s="212" t="s">
        <v>1</v>
      </c>
      <c r="I406" s="214"/>
      <c r="J406" s="211"/>
      <c r="K406" s="211"/>
      <c r="L406" s="215"/>
      <c r="M406" s="216"/>
      <c r="N406" s="217"/>
      <c r="O406" s="217"/>
      <c r="P406" s="217"/>
      <c r="Q406" s="217"/>
      <c r="R406" s="217"/>
      <c r="S406" s="217"/>
      <c r="T406" s="218"/>
      <c r="AT406" s="219" t="s">
        <v>232</v>
      </c>
      <c r="AU406" s="219" t="s">
        <v>93</v>
      </c>
      <c r="AV406" s="13" t="s">
        <v>87</v>
      </c>
      <c r="AW406" s="13" t="s">
        <v>35</v>
      </c>
      <c r="AX406" s="13" t="s">
        <v>80</v>
      </c>
      <c r="AY406" s="219" t="s">
        <v>220</v>
      </c>
    </row>
    <row r="407" spans="1:65" s="14" customFormat="1" ht="11.25">
      <c r="B407" s="220"/>
      <c r="C407" s="221"/>
      <c r="D407" s="205" t="s">
        <v>232</v>
      </c>
      <c r="E407" s="222" t="s">
        <v>1</v>
      </c>
      <c r="F407" s="223" t="s">
        <v>377</v>
      </c>
      <c r="G407" s="221"/>
      <c r="H407" s="224">
        <v>68.016999999999996</v>
      </c>
      <c r="I407" s="225"/>
      <c r="J407" s="221"/>
      <c r="K407" s="221"/>
      <c r="L407" s="226"/>
      <c r="M407" s="227"/>
      <c r="N407" s="228"/>
      <c r="O407" s="228"/>
      <c r="P407" s="228"/>
      <c r="Q407" s="228"/>
      <c r="R407" s="228"/>
      <c r="S407" s="228"/>
      <c r="T407" s="229"/>
      <c r="AT407" s="230" t="s">
        <v>232</v>
      </c>
      <c r="AU407" s="230" t="s">
        <v>93</v>
      </c>
      <c r="AV407" s="14" t="s">
        <v>93</v>
      </c>
      <c r="AW407" s="14" t="s">
        <v>35</v>
      </c>
      <c r="AX407" s="14" t="s">
        <v>80</v>
      </c>
      <c r="AY407" s="230" t="s">
        <v>220</v>
      </c>
    </row>
    <row r="408" spans="1:65" s="14" customFormat="1" ht="11.25">
      <c r="B408" s="220"/>
      <c r="C408" s="221"/>
      <c r="D408" s="205" t="s">
        <v>232</v>
      </c>
      <c r="E408" s="222" t="s">
        <v>1</v>
      </c>
      <c r="F408" s="223" t="s">
        <v>538</v>
      </c>
      <c r="G408" s="221"/>
      <c r="H408" s="224">
        <v>59.784999999999997</v>
      </c>
      <c r="I408" s="225"/>
      <c r="J408" s="221"/>
      <c r="K408" s="221"/>
      <c r="L408" s="226"/>
      <c r="M408" s="227"/>
      <c r="N408" s="228"/>
      <c r="O408" s="228"/>
      <c r="P408" s="228"/>
      <c r="Q408" s="228"/>
      <c r="R408" s="228"/>
      <c r="S408" s="228"/>
      <c r="T408" s="229"/>
      <c r="AT408" s="230" t="s">
        <v>232</v>
      </c>
      <c r="AU408" s="230" t="s">
        <v>93</v>
      </c>
      <c r="AV408" s="14" t="s">
        <v>93</v>
      </c>
      <c r="AW408" s="14" t="s">
        <v>35</v>
      </c>
      <c r="AX408" s="14" t="s">
        <v>80</v>
      </c>
      <c r="AY408" s="230" t="s">
        <v>220</v>
      </c>
    </row>
    <row r="409" spans="1:65" s="14" customFormat="1" ht="11.25">
      <c r="B409" s="220"/>
      <c r="C409" s="221"/>
      <c r="D409" s="205" t="s">
        <v>232</v>
      </c>
      <c r="E409" s="222" t="s">
        <v>1</v>
      </c>
      <c r="F409" s="223" t="s">
        <v>539</v>
      </c>
      <c r="G409" s="221"/>
      <c r="H409" s="224">
        <v>30.059000000000001</v>
      </c>
      <c r="I409" s="225"/>
      <c r="J409" s="221"/>
      <c r="K409" s="221"/>
      <c r="L409" s="226"/>
      <c r="M409" s="227"/>
      <c r="N409" s="228"/>
      <c r="O409" s="228"/>
      <c r="P409" s="228"/>
      <c r="Q409" s="228"/>
      <c r="R409" s="228"/>
      <c r="S409" s="228"/>
      <c r="T409" s="229"/>
      <c r="AT409" s="230" t="s">
        <v>232</v>
      </c>
      <c r="AU409" s="230" t="s">
        <v>93</v>
      </c>
      <c r="AV409" s="14" t="s">
        <v>93</v>
      </c>
      <c r="AW409" s="14" t="s">
        <v>35</v>
      </c>
      <c r="AX409" s="14" t="s">
        <v>80</v>
      </c>
      <c r="AY409" s="230" t="s">
        <v>220</v>
      </c>
    </row>
    <row r="410" spans="1:65" s="15" customFormat="1" ht="11.25">
      <c r="B410" s="231"/>
      <c r="C410" s="232"/>
      <c r="D410" s="205" t="s">
        <v>232</v>
      </c>
      <c r="E410" s="233" t="s">
        <v>1</v>
      </c>
      <c r="F410" s="234" t="s">
        <v>236</v>
      </c>
      <c r="G410" s="232"/>
      <c r="H410" s="235">
        <v>157.86099999999999</v>
      </c>
      <c r="I410" s="236"/>
      <c r="J410" s="232"/>
      <c r="K410" s="232"/>
      <c r="L410" s="237"/>
      <c r="M410" s="238"/>
      <c r="N410" s="239"/>
      <c r="O410" s="239"/>
      <c r="P410" s="239"/>
      <c r="Q410" s="239"/>
      <c r="R410" s="239"/>
      <c r="S410" s="239"/>
      <c r="T410" s="240"/>
      <c r="AT410" s="241" t="s">
        <v>232</v>
      </c>
      <c r="AU410" s="241" t="s">
        <v>93</v>
      </c>
      <c r="AV410" s="15" t="s">
        <v>228</v>
      </c>
      <c r="AW410" s="15" t="s">
        <v>35</v>
      </c>
      <c r="AX410" s="15" t="s">
        <v>87</v>
      </c>
      <c r="AY410" s="241" t="s">
        <v>220</v>
      </c>
    </row>
    <row r="411" spans="1:65" s="2" customFormat="1" ht="24.2" customHeight="1">
      <c r="A411" s="35"/>
      <c r="B411" s="36"/>
      <c r="C411" s="192" t="s">
        <v>583</v>
      </c>
      <c r="D411" s="192" t="s">
        <v>223</v>
      </c>
      <c r="E411" s="193" t="s">
        <v>584</v>
      </c>
      <c r="F411" s="194" t="s">
        <v>585</v>
      </c>
      <c r="G411" s="195" t="s">
        <v>226</v>
      </c>
      <c r="H411" s="196">
        <v>9.9600000000000009</v>
      </c>
      <c r="I411" s="197"/>
      <c r="J411" s="198">
        <f>ROUND(I411*H411,2)</f>
        <v>0</v>
      </c>
      <c r="K411" s="194" t="s">
        <v>1</v>
      </c>
      <c r="L411" s="40"/>
      <c r="M411" s="199" t="s">
        <v>1</v>
      </c>
      <c r="N411" s="200" t="s">
        <v>46</v>
      </c>
      <c r="O411" s="72"/>
      <c r="P411" s="201">
        <f>O411*H411</f>
        <v>0</v>
      </c>
      <c r="Q411" s="201">
        <v>2.1319999999999999E-2</v>
      </c>
      <c r="R411" s="201">
        <f>Q411*H411</f>
        <v>0.21234720000000001</v>
      </c>
      <c r="S411" s="201">
        <v>0</v>
      </c>
      <c r="T411" s="202">
        <f>S411*H411</f>
        <v>0</v>
      </c>
      <c r="U411" s="35"/>
      <c r="V411" s="35"/>
      <c r="W411" s="35"/>
      <c r="X411" s="35"/>
      <c r="Y411" s="35"/>
      <c r="Z411" s="35"/>
      <c r="AA411" s="35"/>
      <c r="AB411" s="35"/>
      <c r="AC411" s="35"/>
      <c r="AD411" s="35"/>
      <c r="AE411" s="35"/>
      <c r="AR411" s="203" t="s">
        <v>317</v>
      </c>
      <c r="AT411" s="203" t="s">
        <v>223</v>
      </c>
      <c r="AU411" s="203" t="s">
        <v>93</v>
      </c>
      <c r="AY411" s="18" t="s">
        <v>220</v>
      </c>
      <c r="BE411" s="204">
        <f>IF(N411="základní",J411,0)</f>
        <v>0</v>
      </c>
      <c r="BF411" s="204">
        <f>IF(N411="snížená",J411,0)</f>
        <v>0</v>
      </c>
      <c r="BG411" s="204">
        <f>IF(N411="zákl. přenesená",J411,0)</f>
        <v>0</v>
      </c>
      <c r="BH411" s="204">
        <f>IF(N411="sníž. přenesená",J411,0)</f>
        <v>0</v>
      </c>
      <c r="BI411" s="204">
        <f>IF(N411="nulová",J411,0)</f>
        <v>0</v>
      </c>
      <c r="BJ411" s="18" t="s">
        <v>93</v>
      </c>
      <c r="BK411" s="204">
        <f>ROUND(I411*H411,2)</f>
        <v>0</v>
      </c>
      <c r="BL411" s="18" t="s">
        <v>317</v>
      </c>
      <c r="BM411" s="203" t="s">
        <v>586</v>
      </c>
    </row>
    <row r="412" spans="1:65" s="13" customFormat="1" ht="11.25">
      <c r="B412" s="210"/>
      <c r="C412" s="211"/>
      <c r="D412" s="205" t="s">
        <v>232</v>
      </c>
      <c r="E412" s="212" t="s">
        <v>1</v>
      </c>
      <c r="F412" s="213" t="s">
        <v>587</v>
      </c>
      <c r="G412" s="211"/>
      <c r="H412" s="212" t="s">
        <v>1</v>
      </c>
      <c r="I412" s="214"/>
      <c r="J412" s="211"/>
      <c r="K412" s="211"/>
      <c r="L412" s="215"/>
      <c r="M412" s="216"/>
      <c r="N412" s="217"/>
      <c r="O412" s="217"/>
      <c r="P412" s="217"/>
      <c r="Q412" s="217"/>
      <c r="R412" s="217"/>
      <c r="S412" s="217"/>
      <c r="T412" s="218"/>
      <c r="AT412" s="219" t="s">
        <v>232</v>
      </c>
      <c r="AU412" s="219" t="s">
        <v>93</v>
      </c>
      <c r="AV412" s="13" t="s">
        <v>87</v>
      </c>
      <c r="AW412" s="13" t="s">
        <v>35</v>
      </c>
      <c r="AX412" s="13" t="s">
        <v>80</v>
      </c>
      <c r="AY412" s="219" t="s">
        <v>220</v>
      </c>
    </row>
    <row r="413" spans="1:65" s="14" customFormat="1" ht="11.25">
      <c r="B413" s="220"/>
      <c r="C413" s="221"/>
      <c r="D413" s="205" t="s">
        <v>232</v>
      </c>
      <c r="E413" s="222" t="s">
        <v>1</v>
      </c>
      <c r="F413" s="223" t="s">
        <v>588</v>
      </c>
      <c r="G413" s="221"/>
      <c r="H413" s="224">
        <v>4.9000000000000004</v>
      </c>
      <c r="I413" s="225"/>
      <c r="J413" s="221"/>
      <c r="K413" s="221"/>
      <c r="L413" s="226"/>
      <c r="M413" s="227"/>
      <c r="N413" s="228"/>
      <c r="O413" s="228"/>
      <c r="P413" s="228"/>
      <c r="Q413" s="228"/>
      <c r="R413" s="228"/>
      <c r="S413" s="228"/>
      <c r="T413" s="229"/>
      <c r="AT413" s="230" t="s">
        <v>232</v>
      </c>
      <c r="AU413" s="230" t="s">
        <v>93</v>
      </c>
      <c r="AV413" s="14" t="s">
        <v>93</v>
      </c>
      <c r="AW413" s="14" t="s">
        <v>35</v>
      </c>
      <c r="AX413" s="14" t="s">
        <v>80</v>
      </c>
      <c r="AY413" s="230" t="s">
        <v>220</v>
      </c>
    </row>
    <row r="414" spans="1:65" s="14" customFormat="1" ht="11.25">
      <c r="B414" s="220"/>
      <c r="C414" s="221"/>
      <c r="D414" s="205" t="s">
        <v>232</v>
      </c>
      <c r="E414" s="222" t="s">
        <v>1</v>
      </c>
      <c r="F414" s="223" t="s">
        <v>589</v>
      </c>
      <c r="G414" s="221"/>
      <c r="H414" s="224">
        <v>5.0599999999999996</v>
      </c>
      <c r="I414" s="225"/>
      <c r="J414" s="221"/>
      <c r="K414" s="221"/>
      <c r="L414" s="226"/>
      <c r="M414" s="227"/>
      <c r="N414" s="228"/>
      <c r="O414" s="228"/>
      <c r="P414" s="228"/>
      <c r="Q414" s="228"/>
      <c r="R414" s="228"/>
      <c r="S414" s="228"/>
      <c r="T414" s="229"/>
      <c r="AT414" s="230" t="s">
        <v>232</v>
      </c>
      <c r="AU414" s="230" t="s">
        <v>93</v>
      </c>
      <c r="AV414" s="14" t="s">
        <v>93</v>
      </c>
      <c r="AW414" s="14" t="s">
        <v>35</v>
      </c>
      <c r="AX414" s="14" t="s">
        <v>80</v>
      </c>
      <c r="AY414" s="230" t="s">
        <v>220</v>
      </c>
    </row>
    <row r="415" spans="1:65" s="15" customFormat="1" ht="11.25">
      <c r="B415" s="231"/>
      <c r="C415" s="232"/>
      <c r="D415" s="205" t="s">
        <v>232</v>
      </c>
      <c r="E415" s="233" t="s">
        <v>1</v>
      </c>
      <c r="F415" s="234" t="s">
        <v>236</v>
      </c>
      <c r="G415" s="232"/>
      <c r="H415" s="235">
        <v>9.9600000000000009</v>
      </c>
      <c r="I415" s="236"/>
      <c r="J415" s="232"/>
      <c r="K415" s="232"/>
      <c r="L415" s="237"/>
      <c r="M415" s="238"/>
      <c r="N415" s="239"/>
      <c r="O415" s="239"/>
      <c r="P415" s="239"/>
      <c r="Q415" s="239"/>
      <c r="R415" s="239"/>
      <c r="S415" s="239"/>
      <c r="T415" s="240"/>
      <c r="AT415" s="241" t="s">
        <v>232</v>
      </c>
      <c r="AU415" s="241" t="s">
        <v>93</v>
      </c>
      <c r="AV415" s="15" t="s">
        <v>228</v>
      </c>
      <c r="AW415" s="15" t="s">
        <v>35</v>
      </c>
      <c r="AX415" s="15" t="s">
        <v>87</v>
      </c>
      <c r="AY415" s="241" t="s">
        <v>220</v>
      </c>
    </row>
    <row r="416" spans="1:65" s="2" customFormat="1" ht="14.45" customHeight="1">
      <c r="A416" s="35"/>
      <c r="B416" s="36"/>
      <c r="C416" s="192" t="s">
        <v>590</v>
      </c>
      <c r="D416" s="192" t="s">
        <v>223</v>
      </c>
      <c r="E416" s="193" t="s">
        <v>591</v>
      </c>
      <c r="F416" s="194" t="s">
        <v>592</v>
      </c>
      <c r="G416" s="195" t="s">
        <v>226</v>
      </c>
      <c r="H416" s="196">
        <v>46.673000000000002</v>
      </c>
      <c r="I416" s="197"/>
      <c r="J416" s="198">
        <f>ROUND(I416*H416,2)</f>
        <v>0</v>
      </c>
      <c r="K416" s="194" t="s">
        <v>227</v>
      </c>
      <c r="L416" s="40"/>
      <c r="M416" s="199" t="s">
        <v>1</v>
      </c>
      <c r="N416" s="200" t="s">
        <v>46</v>
      </c>
      <c r="O416" s="72"/>
      <c r="P416" s="201">
        <f>O416*H416</f>
        <v>0</v>
      </c>
      <c r="Q416" s="201">
        <v>1.702E-2</v>
      </c>
      <c r="R416" s="201">
        <f>Q416*H416</f>
        <v>0.79437446</v>
      </c>
      <c r="S416" s="201">
        <v>0</v>
      </c>
      <c r="T416" s="202">
        <f>S416*H416</f>
        <v>0</v>
      </c>
      <c r="U416" s="35"/>
      <c r="V416" s="35"/>
      <c r="W416" s="35"/>
      <c r="X416" s="35"/>
      <c r="Y416" s="35"/>
      <c r="Z416" s="35"/>
      <c r="AA416" s="35"/>
      <c r="AB416" s="35"/>
      <c r="AC416" s="35"/>
      <c r="AD416" s="35"/>
      <c r="AE416" s="35"/>
      <c r="AR416" s="203" t="s">
        <v>317</v>
      </c>
      <c r="AT416" s="203" t="s">
        <v>223</v>
      </c>
      <c r="AU416" s="203" t="s">
        <v>93</v>
      </c>
      <c r="AY416" s="18" t="s">
        <v>220</v>
      </c>
      <c r="BE416" s="204">
        <f>IF(N416="základní",J416,0)</f>
        <v>0</v>
      </c>
      <c r="BF416" s="204">
        <f>IF(N416="snížená",J416,0)</f>
        <v>0</v>
      </c>
      <c r="BG416" s="204">
        <f>IF(N416="zákl. přenesená",J416,0)</f>
        <v>0</v>
      </c>
      <c r="BH416" s="204">
        <f>IF(N416="sníž. přenesená",J416,0)</f>
        <v>0</v>
      </c>
      <c r="BI416" s="204">
        <f>IF(N416="nulová",J416,0)</f>
        <v>0</v>
      </c>
      <c r="BJ416" s="18" t="s">
        <v>93</v>
      </c>
      <c r="BK416" s="204">
        <f>ROUND(I416*H416,2)</f>
        <v>0</v>
      </c>
      <c r="BL416" s="18" t="s">
        <v>317</v>
      </c>
      <c r="BM416" s="203" t="s">
        <v>593</v>
      </c>
    </row>
    <row r="417" spans="1:65" s="13" customFormat="1" ht="11.25">
      <c r="B417" s="210"/>
      <c r="C417" s="211"/>
      <c r="D417" s="205" t="s">
        <v>232</v>
      </c>
      <c r="E417" s="212" t="s">
        <v>1</v>
      </c>
      <c r="F417" s="213" t="s">
        <v>587</v>
      </c>
      <c r="G417" s="211"/>
      <c r="H417" s="212" t="s">
        <v>1</v>
      </c>
      <c r="I417" s="214"/>
      <c r="J417" s="211"/>
      <c r="K417" s="211"/>
      <c r="L417" s="215"/>
      <c r="M417" s="216"/>
      <c r="N417" s="217"/>
      <c r="O417" s="217"/>
      <c r="P417" s="217"/>
      <c r="Q417" s="217"/>
      <c r="R417" s="217"/>
      <c r="S417" s="217"/>
      <c r="T417" s="218"/>
      <c r="AT417" s="219" t="s">
        <v>232</v>
      </c>
      <c r="AU417" s="219" t="s">
        <v>93</v>
      </c>
      <c r="AV417" s="13" t="s">
        <v>87</v>
      </c>
      <c r="AW417" s="13" t="s">
        <v>35</v>
      </c>
      <c r="AX417" s="13" t="s">
        <v>80</v>
      </c>
      <c r="AY417" s="219" t="s">
        <v>220</v>
      </c>
    </row>
    <row r="418" spans="1:65" s="14" customFormat="1" ht="11.25">
      <c r="B418" s="220"/>
      <c r="C418" s="221"/>
      <c r="D418" s="205" t="s">
        <v>232</v>
      </c>
      <c r="E418" s="222" t="s">
        <v>1</v>
      </c>
      <c r="F418" s="223" t="s">
        <v>594</v>
      </c>
      <c r="G418" s="221"/>
      <c r="H418" s="224">
        <v>23.786999999999999</v>
      </c>
      <c r="I418" s="225"/>
      <c r="J418" s="221"/>
      <c r="K418" s="221"/>
      <c r="L418" s="226"/>
      <c r="M418" s="227"/>
      <c r="N418" s="228"/>
      <c r="O418" s="228"/>
      <c r="P418" s="228"/>
      <c r="Q418" s="228"/>
      <c r="R418" s="228"/>
      <c r="S418" s="228"/>
      <c r="T418" s="229"/>
      <c r="AT418" s="230" t="s">
        <v>232</v>
      </c>
      <c r="AU418" s="230" t="s">
        <v>93</v>
      </c>
      <c r="AV418" s="14" t="s">
        <v>93</v>
      </c>
      <c r="AW418" s="14" t="s">
        <v>35</v>
      </c>
      <c r="AX418" s="14" t="s">
        <v>80</v>
      </c>
      <c r="AY418" s="230" t="s">
        <v>220</v>
      </c>
    </row>
    <row r="419" spans="1:65" s="14" customFormat="1" ht="11.25">
      <c r="B419" s="220"/>
      <c r="C419" s="221"/>
      <c r="D419" s="205" t="s">
        <v>232</v>
      </c>
      <c r="E419" s="222" t="s">
        <v>1</v>
      </c>
      <c r="F419" s="223" t="s">
        <v>595</v>
      </c>
      <c r="G419" s="221"/>
      <c r="H419" s="224">
        <v>22.885999999999999</v>
      </c>
      <c r="I419" s="225"/>
      <c r="J419" s="221"/>
      <c r="K419" s="221"/>
      <c r="L419" s="226"/>
      <c r="M419" s="227"/>
      <c r="N419" s="228"/>
      <c r="O419" s="228"/>
      <c r="P419" s="228"/>
      <c r="Q419" s="228"/>
      <c r="R419" s="228"/>
      <c r="S419" s="228"/>
      <c r="T419" s="229"/>
      <c r="AT419" s="230" t="s">
        <v>232</v>
      </c>
      <c r="AU419" s="230" t="s">
        <v>93</v>
      </c>
      <c r="AV419" s="14" t="s">
        <v>93</v>
      </c>
      <c r="AW419" s="14" t="s">
        <v>35</v>
      </c>
      <c r="AX419" s="14" t="s">
        <v>80</v>
      </c>
      <c r="AY419" s="230" t="s">
        <v>220</v>
      </c>
    </row>
    <row r="420" spans="1:65" s="15" customFormat="1" ht="11.25">
      <c r="B420" s="231"/>
      <c r="C420" s="232"/>
      <c r="D420" s="205" t="s">
        <v>232</v>
      </c>
      <c r="E420" s="233" t="s">
        <v>1</v>
      </c>
      <c r="F420" s="234" t="s">
        <v>236</v>
      </c>
      <c r="G420" s="232"/>
      <c r="H420" s="235">
        <v>46.673000000000002</v>
      </c>
      <c r="I420" s="236"/>
      <c r="J420" s="232"/>
      <c r="K420" s="232"/>
      <c r="L420" s="237"/>
      <c r="M420" s="238"/>
      <c r="N420" s="239"/>
      <c r="O420" s="239"/>
      <c r="P420" s="239"/>
      <c r="Q420" s="239"/>
      <c r="R420" s="239"/>
      <c r="S420" s="239"/>
      <c r="T420" s="240"/>
      <c r="AT420" s="241" t="s">
        <v>232</v>
      </c>
      <c r="AU420" s="241" t="s">
        <v>93</v>
      </c>
      <c r="AV420" s="15" t="s">
        <v>228</v>
      </c>
      <c r="AW420" s="15" t="s">
        <v>35</v>
      </c>
      <c r="AX420" s="15" t="s">
        <v>87</v>
      </c>
      <c r="AY420" s="241" t="s">
        <v>220</v>
      </c>
    </row>
    <row r="421" spans="1:65" s="2" customFormat="1" ht="24.2" customHeight="1">
      <c r="A421" s="35"/>
      <c r="B421" s="36"/>
      <c r="C421" s="192" t="s">
        <v>596</v>
      </c>
      <c r="D421" s="192" t="s">
        <v>223</v>
      </c>
      <c r="E421" s="193" t="s">
        <v>597</v>
      </c>
      <c r="F421" s="194" t="s">
        <v>598</v>
      </c>
      <c r="G421" s="195" t="s">
        <v>226</v>
      </c>
      <c r="H421" s="196">
        <v>10.859</v>
      </c>
      <c r="I421" s="197"/>
      <c r="J421" s="198">
        <f>ROUND(I421*H421,2)</f>
        <v>0</v>
      </c>
      <c r="K421" s="194" t="s">
        <v>1</v>
      </c>
      <c r="L421" s="40"/>
      <c r="M421" s="199" t="s">
        <v>1</v>
      </c>
      <c r="N421" s="200" t="s">
        <v>46</v>
      </c>
      <c r="O421" s="72"/>
      <c r="P421" s="201">
        <f>O421*H421</f>
        <v>0</v>
      </c>
      <c r="Q421" s="201">
        <v>1.702E-2</v>
      </c>
      <c r="R421" s="201">
        <f>Q421*H421</f>
        <v>0.18482018</v>
      </c>
      <c r="S421" s="201">
        <v>0</v>
      </c>
      <c r="T421" s="202">
        <f>S421*H421</f>
        <v>0</v>
      </c>
      <c r="U421" s="35"/>
      <c r="V421" s="35"/>
      <c r="W421" s="35"/>
      <c r="X421" s="35"/>
      <c r="Y421" s="35"/>
      <c r="Z421" s="35"/>
      <c r="AA421" s="35"/>
      <c r="AB421" s="35"/>
      <c r="AC421" s="35"/>
      <c r="AD421" s="35"/>
      <c r="AE421" s="35"/>
      <c r="AR421" s="203" t="s">
        <v>317</v>
      </c>
      <c r="AT421" s="203" t="s">
        <v>223</v>
      </c>
      <c r="AU421" s="203" t="s">
        <v>93</v>
      </c>
      <c r="AY421" s="18" t="s">
        <v>220</v>
      </c>
      <c r="BE421" s="204">
        <f>IF(N421="základní",J421,0)</f>
        <v>0</v>
      </c>
      <c r="BF421" s="204">
        <f>IF(N421="snížená",J421,0)</f>
        <v>0</v>
      </c>
      <c r="BG421" s="204">
        <f>IF(N421="zákl. přenesená",J421,0)</f>
        <v>0</v>
      </c>
      <c r="BH421" s="204">
        <f>IF(N421="sníž. přenesená",J421,0)</f>
        <v>0</v>
      </c>
      <c r="BI421" s="204">
        <f>IF(N421="nulová",J421,0)</f>
        <v>0</v>
      </c>
      <c r="BJ421" s="18" t="s">
        <v>93</v>
      </c>
      <c r="BK421" s="204">
        <f>ROUND(I421*H421,2)</f>
        <v>0</v>
      </c>
      <c r="BL421" s="18" t="s">
        <v>317</v>
      </c>
      <c r="BM421" s="203" t="s">
        <v>599</v>
      </c>
    </row>
    <row r="422" spans="1:65" s="13" customFormat="1" ht="11.25">
      <c r="B422" s="210"/>
      <c r="C422" s="211"/>
      <c r="D422" s="205" t="s">
        <v>232</v>
      </c>
      <c r="E422" s="212" t="s">
        <v>1</v>
      </c>
      <c r="F422" s="213" t="s">
        <v>587</v>
      </c>
      <c r="G422" s="211"/>
      <c r="H422" s="212" t="s">
        <v>1</v>
      </c>
      <c r="I422" s="214"/>
      <c r="J422" s="211"/>
      <c r="K422" s="211"/>
      <c r="L422" s="215"/>
      <c r="M422" s="216"/>
      <c r="N422" s="217"/>
      <c r="O422" s="217"/>
      <c r="P422" s="217"/>
      <c r="Q422" s="217"/>
      <c r="R422" s="217"/>
      <c r="S422" s="217"/>
      <c r="T422" s="218"/>
      <c r="AT422" s="219" t="s">
        <v>232</v>
      </c>
      <c r="AU422" s="219" t="s">
        <v>93</v>
      </c>
      <c r="AV422" s="13" t="s">
        <v>87</v>
      </c>
      <c r="AW422" s="13" t="s">
        <v>35</v>
      </c>
      <c r="AX422" s="13" t="s">
        <v>80</v>
      </c>
      <c r="AY422" s="219" t="s">
        <v>220</v>
      </c>
    </row>
    <row r="423" spans="1:65" s="14" customFormat="1" ht="11.25">
      <c r="B423" s="220"/>
      <c r="C423" s="221"/>
      <c r="D423" s="205" t="s">
        <v>232</v>
      </c>
      <c r="E423" s="222" t="s">
        <v>1</v>
      </c>
      <c r="F423" s="223" t="s">
        <v>600</v>
      </c>
      <c r="G423" s="221"/>
      <c r="H423" s="224">
        <v>4.0010000000000003</v>
      </c>
      <c r="I423" s="225"/>
      <c r="J423" s="221"/>
      <c r="K423" s="221"/>
      <c r="L423" s="226"/>
      <c r="M423" s="227"/>
      <c r="N423" s="228"/>
      <c r="O423" s="228"/>
      <c r="P423" s="228"/>
      <c r="Q423" s="228"/>
      <c r="R423" s="228"/>
      <c r="S423" s="228"/>
      <c r="T423" s="229"/>
      <c r="AT423" s="230" t="s">
        <v>232</v>
      </c>
      <c r="AU423" s="230" t="s">
        <v>93</v>
      </c>
      <c r="AV423" s="14" t="s">
        <v>93</v>
      </c>
      <c r="AW423" s="14" t="s">
        <v>35</v>
      </c>
      <c r="AX423" s="14" t="s">
        <v>80</v>
      </c>
      <c r="AY423" s="230" t="s">
        <v>220</v>
      </c>
    </row>
    <row r="424" spans="1:65" s="14" customFormat="1" ht="11.25">
      <c r="B424" s="220"/>
      <c r="C424" s="221"/>
      <c r="D424" s="205" t="s">
        <v>232</v>
      </c>
      <c r="E424" s="222" t="s">
        <v>1</v>
      </c>
      <c r="F424" s="223" t="s">
        <v>601</v>
      </c>
      <c r="G424" s="221"/>
      <c r="H424" s="224">
        <v>6.8579999999999997</v>
      </c>
      <c r="I424" s="225"/>
      <c r="J424" s="221"/>
      <c r="K424" s="221"/>
      <c r="L424" s="226"/>
      <c r="M424" s="227"/>
      <c r="N424" s="228"/>
      <c r="O424" s="228"/>
      <c r="P424" s="228"/>
      <c r="Q424" s="228"/>
      <c r="R424" s="228"/>
      <c r="S424" s="228"/>
      <c r="T424" s="229"/>
      <c r="AT424" s="230" t="s">
        <v>232</v>
      </c>
      <c r="AU424" s="230" t="s">
        <v>93</v>
      </c>
      <c r="AV424" s="14" t="s">
        <v>93</v>
      </c>
      <c r="AW424" s="14" t="s">
        <v>35</v>
      </c>
      <c r="AX424" s="14" t="s">
        <v>80</v>
      </c>
      <c r="AY424" s="230" t="s">
        <v>220</v>
      </c>
    </row>
    <row r="425" spans="1:65" s="15" customFormat="1" ht="11.25">
      <c r="B425" s="231"/>
      <c r="C425" s="232"/>
      <c r="D425" s="205" t="s">
        <v>232</v>
      </c>
      <c r="E425" s="233" t="s">
        <v>1</v>
      </c>
      <c r="F425" s="234" t="s">
        <v>236</v>
      </c>
      <c r="G425" s="232"/>
      <c r="H425" s="235">
        <v>10.859</v>
      </c>
      <c r="I425" s="236"/>
      <c r="J425" s="232"/>
      <c r="K425" s="232"/>
      <c r="L425" s="237"/>
      <c r="M425" s="238"/>
      <c r="N425" s="239"/>
      <c r="O425" s="239"/>
      <c r="P425" s="239"/>
      <c r="Q425" s="239"/>
      <c r="R425" s="239"/>
      <c r="S425" s="239"/>
      <c r="T425" s="240"/>
      <c r="AT425" s="241" t="s">
        <v>232</v>
      </c>
      <c r="AU425" s="241" t="s">
        <v>93</v>
      </c>
      <c r="AV425" s="15" t="s">
        <v>228</v>
      </c>
      <c r="AW425" s="15" t="s">
        <v>35</v>
      </c>
      <c r="AX425" s="15" t="s">
        <v>87</v>
      </c>
      <c r="AY425" s="241" t="s">
        <v>220</v>
      </c>
    </row>
    <row r="426" spans="1:65" s="2" customFormat="1" ht="14.45" customHeight="1">
      <c r="A426" s="35"/>
      <c r="B426" s="36"/>
      <c r="C426" s="192" t="s">
        <v>602</v>
      </c>
      <c r="D426" s="192" t="s">
        <v>223</v>
      </c>
      <c r="E426" s="193" t="s">
        <v>603</v>
      </c>
      <c r="F426" s="194" t="s">
        <v>604</v>
      </c>
      <c r="G426" s="195" t="s">
        <v>226</v>
      </c>
      <c r="H426" s="196">
        <v>11.88</v>
      </c>
      <c r="I426" s="197"/>
      <c r="J426" s="198">
        <f>ROUND(I426*H426,2)</f>
        <v>0</v>
      </c>
      <c r="K426" s="194" t="s">
        <v>1</v>
      </c>
      <c r="L426" s="40"/>
      <c r="M426" s="199" t="s">
        <v>1</v>
      </c>
      <c r="N426" s="200" t="s">
        <v>46</v>
      </c>
      <c r="O426" s="72"/>
      <c r="P426" s="201">
        <f>O426*H426</f>
        <v>0</v>
      </c>
      <c r="Q426" s="201">
        <v>1.357E-2</v>
      </c>
      <c r="R426" s="201">
        <f>Q426*H426</f>
        <v>0.16121160000000001</v>
      </c>
      <c r="S426" s="201">
        <v>0</v>
      </c>
      <c r="T426" s="202">
        <f>S426*H426</f>
        <v>0</v>
      </c>
      <c r="U426" s="35"/>
      <c r="V426" s="35"/>
      <c r="W426" s="35"/>
      <c r="X426" s="35"/>
      <c r="Y426" s="35"/>
      <c r="Z426" s="35"/>
      <c r="AA426" s="35"/>
      <c r="AB426" s="35"/>
      <c r="AC426" s="35"/>
      <c r="AD426" s="35"/>
      <c r="AE426" s="35"/>
      <c r="AR426" s="203" t="s">
        <v>317</v>
      </c>
      <c r="AT426" s="203" t="s">
        <v>223</v>
      </c>
      <c r="AU426" s="203" t="s">
        <v>93</v>
      </c>
      <c r="AY426" s="18" t="s">
        <v>220</v>
      </c>
      <c r="BE426" s="204">
        <f>IF(N426="základní",J426,0)</f>
        <v>0</v>
      </c>
      <c r="BF426" s="204">
        <f>IF(N426="snížená",J426,0)</f>
        <v>0</v>
      </c>
      <c r="BG426" s="204">
        <f>IF(N426="zákl. přenesená",J426,0)</f>
        <v>0</v>
      </c>
      <c r="BH426" s="204">
        <f>IF(N426="sníž. přenesená",J426,0)</f>
        <v>0</v>
      </c>
      <c r="BI426" s="204">
        <f>IF(N426="nulová",J426,0)</f>
        <v>0</v>
      </c>
      <c r="BJ426" s="18" t="s">
        <v>93</v>
      </c>
      <c r="BK426" s="204">
        <f>ROUND(I426*H426,2)</f>
        <v>0</v>
      </c>
      <c r="BL426" s="18" t="s">
        <v>317</v>
      </c>
      <c r="BM426" s="203" t="s">
        <v>605</v>
      </c>
    </row>
    <row r="427" spans="1:65" s="2" customFormat="1" ht="19.5">
      <c r="A427" s="35"/>
      <c r="B427" s="36"/>
      <c r="C427" s="37"/>
      <c r="D427" s="205" t="s">
        <v>230</v>
      </c>
      <c r="E427" s="37"/>
      <c r="F427" s="206" t="s">
        <v>606</v>
      </c>
      <c r="G427" s="37"/>
      <c r="H427" s="37"/>
      <c r="I427" s="207"/>
      <c r="J427" s="37"/>
      <c r="K427" s="37"/>
      <c r="L427" s="40"/>
      <c r="M427" s="208"/>
      <c r="N427" s="209"/>
      <c r="O427" s="72"/>
      <c r="P427" s="72"/>
      <c r="Q427" s="72"/>
      <c r="R427" s="72"/>
      <c r="S427" s="72"/>
      <c r="T427" s="73"/>
      <c r="U427" s="35"/>
      <c r="V427" s="35"/>
      <c r="W427" s="35"/>
      <c r="X427" s="35"/>
      <c r="Y427" s="35"/>
      <c r="Z427" s="35"/>
      <c r="AA427" s="35"/>
      <c r="AB427" s="35"/>
      <c r="AC427" s="35"/>
      <c r="AD427" s="35"/>
      <c r="AE427" s="35"/>
      <c r="AT427" s="18" t="s">
        <v>230</v>
      </c>
      <c r="AU427" s="18" t="s">
        <v>93</v>
      </c>
    </row>
    <row r="428" spans="1:65" s="13" customFormat="1" ht="11.25">
      <c r="B428" s="210"/>
      <c r="C428" s="211"/>
      <c r="D428" s="205" t="s">
        <v>232</v>
      </c>
      <c r="E428" s="212" t="s">
        <v>1</v>
      </c>
      <c r="F428" s="213" t="s">
        <v>587</v>
      </c>
      <c r="G428" s="211"/>
      <c r="H428" s="212" t="s">
        <v>1</v>
      </c>
      <c r="I428" s="214"/>
      <c r="J428" s="211"/>
      <c r="K428" s="211"/>
      <c r="L428" s="215"/>
      <c r="M428" s="216"/>
      <c r="N428" s="217"/>
      <c r="O428" s="217"/>
      <c r="P428" s="217"/>
      <c r="Q428" s="217"/>
      <c r="R428" s="217"/>
      <c r="S428" s="217"/>
      <c r="T428" s="218"/>
      <c r="AT428" s="219" t="s">
        <v>232</v>
      </c>
      <c r="AU428" s="219" t="s">
        <v>93</v>
      </c>
      <c r="AV428" s="13" t="s">
        <v>87</v>
      </c>
      <c r="AW428" s="13" t="s">
        <v>35</v>
      </c>
      <c r="AX428" s="13" t="s">
        <v>80</v>
      </c>
      <c r="AY428" s="219" t="s">
        <v>220</v>
      </c>
    </row>
    <row r="429" spans="1:65" s="14" customFormat="1" ht="11.25">
      <c r="B429" s="220"/>
      <c r="C429" s="221"/>
      <c r="D429" s="205" t="s">
        <v>232</v>
      </c>
      <c r="E429" s="222" t="s">
        <v>1</v>
      </c>
      <c r="F429" s="223" t="s">
        <v>511</v>
      </c>
      <c r="G429" s="221"/>
      <c r="H429" s="224">
        <v>11.88</v>
      </c>
      <c r="I429" s="225"/>
      <c r="J429" s="221"/>
      <c r="K429" s="221"/>
      <c r="L429" s="226"/>
      <c r="M429" s="227"/>
      <c r="N429" s="228"/>
      <c r="O429" s="228"/>
      <c r="P429" s="228"/>
      <c r="Q429" s="228"/>
      <c r="R429" s="228"/>
      <c r="S429" s="228"/>
      <c r="T429" s="229"/>
      <c r="AT429" s="230" t="s">
        <v>232</v>
      </c>
      <c r="AU429" s="230" t="s">
        <v>93</v>
      </c>
      <c r="AV429" s="14" t="s">
        <v>93</v>
      </c>
      <c r="AW429" s="14" t="s">
        <v>35</v>
      </c>
      <c r="AX429" s="14" t="s">
        <v>87</v>
      </c>
      <c r="AY429" s="230" t="s">
        <v>220</v>
      </c>
    </row>
    <row r="430" spans="1:65" s="2" customFormat="1" ht="14.45" customHeight="1">
      <c r="A430" s="35"/>
      <c r="B430" s="36"/>
      <c r="C430" s="192" t="s">
        <v>607</v>
      </c>
      <c r="D430" s="192" t="s">
        <v>223</v>
      </c>
      <c r="E430" s="193" t="s">
        <v>608</v>
      </c>
      <c r="F430" s="194" t="s">
        <v>609</v>
      </c>
      <c r="G430" s="195" t="s">
        <v>259</v>
      </c>
      <c r="H430" s="196">
        <v>3</v>
      </c>
      <c r="I430" s="197"/>
      <c r="J430" s="198">
        <f>ROUND(I430*H430,2)</f>
        <v>0</v>
      </c>
      <c r="K430" s="194" t="s">
        <v>1</v>
      </c>
      <c r="L430" s="40"/>
      <c r="M430" s="199" t="s">
        <v>1</v>
      </c>
      <c r="N430" s="200" t="s">
        <v>46</v>
      </c>
      <c r="O430" s="72"/>
      <c r="P430" s="201">
        <f>O430*H430</f>
        <v>0</v>
      </c>
      <c r="Q430" s="201">
        <v>3.0000000000000001E-5</v>
      </c>
      <c r="R430" s="201">
        <f>Q430*H430</f>
        <v>9.0000000000000006E-5</v>
      </c>
      <c r="S430" s="201">
        <v>0</v>
      </c>
      <c r="T430" s="202">
        <f>S430*H430</f>
        <v>0</v>
      </c>
      <c r="U430" s="35"/>
      <c r="V430" s="35"/>
      <c r="W430" s="35"/>
      <c r="X430" s="35"/>
      <c r="Y430" s="35"/>
      <c r="Z430" s="35"/>
      <c r="AA430" s="35"/>
      <c r="AB430" s="35"/>
      <c r="AC430" s="35"/>
      <c r="AD430" s="35"/>
      <c r="AE430" s="35"/>
      <c r="AR430" s="203" t="s">
        <v>317</v>
      </c>
      <c r="AT430" s="203" t="s">
        <v>223</v>
      </c>
      <c r="AU430" s="203" t="s">
        <v>93</v>
      </c>
      <c r="AY430" s="18" t="s">
        <v>220</v>
      </c>
      <c r="BE430" s="204">
        <f>IF(N430="základní",J430,0)</f>
        <v>0</v>
      </c>
      <c r="BF430" s="204">
        <f>IF(N430="snížená",J430,0)</f>
        <v>0</v>
      </c>
      <c r="BG430" s="204">
        <f>IF(N430="zákl. přenesená",J430,0)</f>
        <v>0</v>
      </c>
      <c r="BH430" s="204">
        <f>IF(N430="sníž. přenesená",J430,0)</f>
        <v>0</v>
      </c>
      <c r="BI430" s="204">
        <f>IF(N430="nulová",J430,0)</f>
        <v>0</v>
      </c>
      <c r="BJ430" s="18" t="s">
        <v>93</v>
      </c>
      <c r="BK430" s="204">
        <f>ROUND(I430*H430,2)</f>
        <v>0</v>
      </c>
      <c r="BL430" s="18" t="s">
        <v>317</v>
      </c>
      <c r="BM430" s="203" t="s">
        <v>610</v>
      </c>
    </row>
    <row r="431" spans="1:65" s="2" customFormat="1" ht="11.25">
      <c r="A431" s="35"/>
      <c r="B431" s="36"/>
      <c r="C431" s="37"/>
      <c r="D431" s="205" t="s">
        <v>230</v>
      </c>
      <c r="E431" s="37"/>
      <c r="F431" s="206" t="s">
        <v>611</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230</v>
      </c>
      <c r="AU431" s="18" t="s">
        <v>93</v>
      </c>
    </row>
    <row r="432" spans="1:65" s="2" customFormat="1" ht="14.45" customHeight="1">
      <c r="A432" s="35"/>
      <c r="B432" s="36"/>
      <c r="C432" s="243" t="s">
        <v>612</v>
      </c>
      <c r="D432" s="243" t="s">
        <v>359</v>
      </c>
      <c r="E432" s="244" t="s">
        <v>613</v>
      </c>
      <c r="F432" s="245" t="s">
        <v>614</v>
      </c>
      <c r="G432" s="246" t="s">
        <v>259</v>
      </c>
      <c r="H432" s="247">
        <v>3</v>
      </c>
      <c r="I432" s="248"/>
      <c r="J432" s="249">
        <f>ROUND(I432*H432,2)</f>
        <v>0</v>
      </c>
      <c r="K432" s="245" t="s">
        <v>1</v>
      </c>
      <c r="L432" s="250"/>
      <c r="M432" s="251" t="s">
        <v>1</v>
      </c>
      <c r="N432" s="252" t="s">
        <v>46</v>
      </c>
      <c r="O432" s="72"/>
      <c r="P432" s="201">
        <f>O432*H432</f>
        <v>0</v>
      </c>
      <c r="Q432" s="201">
        <v>1.4E-3</v>
      </c>
      <c r="R432" s="201">
        <f>Q432*H432</f>
        <v>4.1999999999999997E-3</v>
      </c>
      <c r="S432" s="201">
        <v>0</v>
      </c>
      <c r="T432" s="202">
        <f>S432*H432</f>
        <v>0</v>
      </c>
      <c r="U432" s="35"/>
      <c r="V432" s="35"/>
      <c r="W432" s="35"/>
      <c r="X432" s="35"/>
      <c r="Y432" s="35"/>
      <c r="Z432" s="35"/>
      <c r="AA432" s="35"/>
      <c r="AB432" s="35"/>
      <c r="AC432" s="35"/>
      <c r="AD432" s="35"/>
      <c r="AE432" s="35"/>
      <c r="AR432" s="203" t="s">
        <v>362</v>
      </c>
      <c r="AT432" s="203" t="s">
        <v>359</v>
      </c>
      <c r="AU432" s="203" t="s">
        <v>93</v>
      </c>
      <c r="AY432" s="18" t="s">
        <v>220</v>
      </c>
      <c r="BE432" s="204">
        <f>IF(N432="základní",J432,0)</f>
        <v>0</v>
      </c>
      <c r="BF432" s="204">
        <f>IF(N432="snížená",J432,0)</f>
        <v>0</v>
      </c>
      <c r="BG432" s="204">
        <f>IF(N432="zákl. přenesená",J432,0)</f>
        <v>0</v>
      </c>
      <c r="BH432" s="204">
        <f>IF(N432="sníž. přenesená",J432,0)</f>
        <v>0</v>
      </c>
      <c r="BI432" s="204">
        <f>IF(N432="nulová",J432,0)</f>
        <v>0</v>
      </c>
      <c r="BJ432" s="18" t="s">
        <v>93</v>
      </c>
      <c r="BK432" s="204">
        <f>ROUND(I432*H432,2)</f>
        <v>0</v>
      </c>
      <c r="BL432" s="18" t="s">
        <v>317</v>
      </c>
      <c r="BM432" s="203" t="s">
        <v>615</v>
      </c>
    </row>
    <row r="433" spans="1:65" s="2" customFormat="1" ht="11.25">
      <c r="A433" s="35"/>
      <c r="B433" s="36"/>
      <c r="C433" s="37"/>
      <c r="D433" s="205" t="s">
        <v>230</v>
      </c>
      <c r="E433" s="37"/>
      <c r="F433" s="206" t="s">
        <v>614</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230</v>
      </c>
      <c r="AU433" s="18" t="s">
        <v>93</v>
      </c>
    </row>
    <row r="434" spans="1:65" s="2" customFormat="1" ht="14.45" customHeight="1">
      <c r="A434" s="35"/>
      <c r="B434" s="36"/>
      <c r="C434" s="192" t="s">
        <v>616</v>
      </c>
      <c r="D434" s="192" t="s">
        <v>223</v>
      </c>
      <c r="E434" s="193" t="s">
        <v>617</v>
      </c>
      <c r="F434" s="194" t="s">
        <v>618</v>
      </c>
      <c r="G434" s="195" t="s">
        <v>259</v>
      </c>
      <c r="H434" s="196">
        <v>5</v>
      </c>
      <c r="I434" s="197"/>
      <c r="J434" s="198">
        <f>ROUND(I434*H434,2)</f>
        <v>0</v>
      </c>
      <c r="K434" s="194" t="s">
        <v>227</v>
      </c>
      <c r="L434" s="40"/>
      <c r="M434" s="199" t="s">
        <v>1</v>
      </c>
      <c r="N434" s="200" t="s">
        <v>46</v>
      </c>
      <c r="O434" s="72"/>
      <c r="P434" s="201">
        <f>O434*H434</f>
        <v>0</v>
      </c>
      <c r="Q434" s="201">
        <v>5.28E-3</v>
      </c>
      <c r="R434" s="201">
        <f>Q434*H434</f>
        <v>2.64E-2</v>
      </c>
      <c r="S434" s="201">
        <v>0</v>
      </c>
      <c r="T434" s="202">
        <f>S434*H434</f>
        <v>0</v>
      </c>
      <c r="U434" s="35"/>
      <c r="V434" s="35"/>
      <c r="W434" s="35"/>
      <c r="X434" s="35"/>
      <c r="Y434" s="35"/>
      <c r="Z434" s="35"/>
      <c r="AA434" s="35"/>
      <c r="AB434" s="35"/>
      <c r="AC434" s="35"/>
      <c r="AD434" s="35"/>
      <c r="AE434" s="35"/>
      <c r="AR434" s="203" t="s">
        <v>317</v>
      </c>
      <c r="AT434" s="203" t="s">
        <v>223</v>
      </c>
      <c r="AU434" s="203" t="s">
        <v>93</v>
      </c>
      <c r="AY434" s="18" t="s">
        <v>220</v>
      </c>
      <c r="BE434" s="204">
        <f>IF(N434="základní",J434,0)</f>
        <v>0</v>
      </c>
      <c r="BF434" s="204">
        <f>IF(N434="snížená",J434,0)</f>
        <v>0</v>
      </c>
      <c r="BG434" s="204">
        <f>IF(N434="zákl. přenesená",J434,0)</f>
        <v>0</v>
      </c>
      <c r="BH434" s="204">
        <f>IF(N434="sníž. přenesená",J434,0)</f>
        <v>0</v>
      </c>
      <c r="BI434" s="204">
        <f>IF(N434="nulová",J434,0)</f>
        <v>0</v>
      </c>
      <c r="BJ434" s="18" t="s">
        <v>93</v>
      </c>
      <c r="BK434" s="204">
        <f>ROUND(I434*H434,2)</f>
        <v>0</v>
      </c>
      <c r="BL434" s="18" t="s">
        <v>317</v>
      </c>
      <c r="BM434" s="203" t="s">
        <v>619</v>
      </c>
    </row>
    <row r="435" spans="1:65" s="2" customFormat="1" ht="19.5">
      <c r="A435" s="35"/>
      <c r="B435" s="36"/>
      <c r="C435" s="37"/>
      <c r="D435" s="205" t="s">
        <v>230</v>
      </c>
      <c r="E435" s="37"/>
      <c r="F435" s="206" t="s">
        <v>620</v>
      </c>
      <c r="G435" s="37"/>
      <c r="H435" s="37"/>
      <c r="I435" s="207"/>
      <c r="J435" s="37"/>
      <c r="K435" s="37"/>
      <c r="L435" s="40"/>
      <c r="M435" s="208"/>
      <c r="N435" s="209"/>
      <c r="O435" s="72"/>
      <c r="P435" s="72"/>
      <c r="Q435" s="72"/>
      <c r="R435" s="72"/>
      <c r="S435" s="72"/>
      <c r="T435" s="73"/>
      <c r="U435" s="35"/>
      <c r="V435" s="35"/>
      <c r="W435" s="35"/>
      <c r="X435" s="35"/>
      <c r="Y435" s="35"/>
      <c r="Z435" s="35"/>
      <c r="AA435" s="35"/>
      <c r="AB435" s="35"/>
      <c r="AC435" s="35"/>
      <c r="AD435" s="35"/>
      <c r="AE435" s="35"/>
      <c r="AT435" s="18" t="s">
        <v>230</v>
      </c>
      <c r="AU435" s="18" t="s">
        <v>93</v>
      </c>
    </row>
    <row r="436" spans="1:65" s="13" customFormat="1" ht="11.25">
      <c r="B436" s="210"/>
      <c r="C436" s="211"/>
      <c r="D436" s="205" t="s">
        <v>232</v>
      </c>
      <c r="E436" s="212" t="s">
        <v>1</v>
      </c>
      <c r="F436" s="213" t="s">
        <v>271</v>
      </c>
      <c r="G436" s="211"/>
      <c r="H436" s="212" t="s">
        <v>1</v>
      </c>
      <c r="I436" s="214"/>
      <c r="J436" s="211"/>
      <c r="K436" s="211"/>
      <c r="L436" s="215"/>
      <c r="M436" s="216"/>
      <c r="N436" s="217"/>
      <c r="O436" s="217"/>
      <c r="P436" s="217"/>
      <c r="Q436" s="217"/>
      <c r="R436" s="217"/>
      <c r="S436" s="217"/>
      <c r="T436" s="218"/>
      <c r="AT436" s="219" t="s">
        <v>232</v>
      </c>
      <c r="AU436" s="219" t="s">
        <v>93</v>
      </c>
      <c r="AV436" s="13" t="s">
        <v>87</v>
      </c>
      <c r="AW436" s="13" t="s">
        <v>35</v>
      </c>
      <c r="AX436" s="13" t="s">
        <v>80</v>
      </c>
      <c r="AY436" s="219" t="s">
        <v>220</v>
      </c>
    </row>
    <row r="437" spans="1:65" s="14" customFormat="1" ht="11.25">
      <c r="B437" s="220"/>
      <c r="C437" s="221"/>
      <c r="D437" s="205" t="s">
        <v>232</v>
      </c>
      <c r="E437" s="222" t="s">
        <v>1</v>
      </c>
      <c r="F437" s="223" t="s">
        <v>621</v>
      </c>
      <c r="G437" s="221"/>
      <c r="H437" s="224">
        <v>2</v>
      </c>
      <c r="I437" s="225"/>
      <c r="J437" s="221"/>
      <c r="K437" s="221"/>
      <c r="L437" s="226"/>
      <c r="M437" s="227"/>
      <c r="N437" s="228"/>
      <c r="O437" s="228"/>
      <c r="P437" s="228"/>
      <c r="Q437" s="228"/>
      <c r="R437" s="228"/>
      <c r="S437" s="228"/>
      <c r="T437" s="229"/>
      <c r="AT437" s="230" t="s">
        <v>232</v>
      </c>
      <c r="AU437" s="230" t="s">
        <v>93</v>
      </c>
      <c r="AV437" s="14" t="s">
        <v>93</v>
      </c>
      <c r="AW437" s="14" t="s">
        <v>35</v>
      </c>
      <c r="AX437" s="14" t="s">
        <v>80</v>
      </c>
      <c r="AY437" s="230" t="s">
        <v>220</v>
      </c>
    </row>
    <row r="438" spans="1:65" s="14" customFormat="1" ht="11.25">
      <c r="B438" s="220"/>
      <c r="C438" s="221"/>
      <c r="D438" s="205" t="s">
        <v>232</v>
      </c>
      <c r="E438" s="222" t="s">
        <v>1</v>
      </c>
      <c r="F438" s="223" t="s">
        <v>622</v>
      </c>
      <c r="G438" s="221"/>
      <c r="H438" s="224">
        <v>3</v>
      </c>
      <c r="I438" s="225"/>
      <c r="J438" s="221"/>
      <c r="K438" s="221"/>
      <c r="L438" s="226"/>
      <c r="M438" s="227"/>
      <c r="N438" s="228"/>
      <c r="O438" s="228"/>
      <c r="P438" s="228"/>
      <c r="Q438" s="228"/>
      <c r="R438" s="228"/>
      <c r="S438" s="228"/>
      <c r="T438" s="229"/>
      <c r="AT438" s="230" t="s">
        <v>232</v>
      </c>
      <c r="AU438" s="230" t="s">
        <v>93</v>
      </c>
      <c r="AV438" s="14" t="s">
        <v>93</v>
      </c>
      <c r="AW438" s="14" t="s">
        <v>35</v>
      </c>
      <c r="AX438" s="14" t="s">
        <v>80</v>
      </c>
      <c r="AY438" s="230" t="s">
        <v>220</v>
      </c>
    </row>
    <row r="439" spans="1:65" s="15" customFormat="1" ht="11.25">
      <c r="B439" s="231"/>
      <c r="C439" s="232"/>
      <c r="D439" s="205" t="s">
        <v>232</v>
      </c>
      <c r="E439" s="233" t="s">
        <v>1</v>
      </c>
      <c r="F439" s="234" t="s">
        <v>236</v>
      </c>
      <c r="G439" s="232"/>
      <c r="H439" s="235">
        <v>5</v>
      </c>
      <c r="I439" s="236"/>
      <c r="J439" s="232"/>
      <c r="K439" s="232"/>
      <c r="L439" s="237"/>
      <c r="M439" s="238"/>
      <c r="N439" s="239"/>
      <c r="O439" s="239"/>
      <c r="P439" s="239"/>
      <c r="Q439" s="239"/>
      <c r="R439" s="239"/>
      <c r="S439" s="239"/>
      <c r="T439" s="240"/>
      <c r="AT439" s="241" t="s">
        <v>232</v>
      </c>
      <c r="AU439" s="241" t="s">
        <v>93</v>
      </c>
      <c r="AV439" s="15" t="s">
        <v>228</v>
      </c>
      <c r="AW439" s="15" t="s">
        <v>35</v>
      </c>
      <c r="AX439" s="15" t="s">
        <v>87</v>
      </c>
      <c r="AY439" s="241" t="s">
        <v>220</v>
      </c>
    </row>
    <row r="440" spans="1:65" s="2" customFormat="1" ht="14.45" customHeight="1">
      <c r="A440" s="35"/>
      <c r="B440" s="36"/>
      <c r="C440" s="192" t="s">
        <v>623</v>
      </c>
      <c r="D440" s="192" t="s">
        <v>223</v>
      </c>
      <c r="E440" s="193" t="s">
        <v>624</v>
      </c>
      <c r="F440" s="194" t="s">
        <v>625</v>
      </c>
      <c r="G440" s="195" t="s">
        <v>353</v>
      </c>
      <c r="H440" s="196">
        <v>23.64</v>
      </c>
      <c r="I440" s="197"/>
      <c r="J440" s="198">
        <f>ROUND(I440*H440,2)</f>
        <v>0</v>
      </c>
      <c r="K440" s="194" t="s">
        <v>227</v>
      </c>
      <c r="L440" s="40"/>
      <c r="M440" s="199" t="s">
        <v>1</v>
      </c>
      <c r="N440" s="200" t="s">
        <v>46</v>
      </c>
      <c r="O440" s="72"/>
      <c r="P440" s="201">
        <f>O440*H440</f>
        <v>0</v>
      </c>
      <c r="Q440" s="201">
        <v>5.5399999999999998E-3</v>
      </c>
      <c r="R440" s="201">
        <f>Q440*H440</f>
        <v>0.13096559999999999</v>
      </c>
      <c r="S440" s="201">
        <v>0</v>
      </c>
      <c r="T440" s="202">
        <f>S440*H440</f>
        <v>0</v>
      </c>
      <c r="U440" s="35"/>
      <c r="V440" s="35"/>
      <c r="W440" s="35"/>
      <c r="X440" s="35"/>
      <c r="Y440" s="35"/>
      <c r="Z440" s="35"/>
      <c r="AA440" s="35"/>
      <c r="AB440" s="35"/>
      <c r="AC440" s="35"/>
      <c r="AD440" s="35"/>
      <c r="AE440" s="35"/>
      <c r="AR440" s="203" t="s">
        <v>317</v>
      </c>
      <c r="AT440" s="203" t="s">
        <v>223</v>
      </c>
      <c r="AU440" s="203" t="s">
        <v>93</v>
      </c>
      <c r="AY440" s="18" t="s">
        <v>220</v>
      </c>
      <c r="BE440" s="204">
        <f>IF(N440="základní",J440,0)</f>
        <v>0</v>
      </c>
      <c r="BF440" s="204">
        <f>IF(N440="snížená",J440,0)</f>
        <v>0</v>
      </c>
      <c r="BG440" s="204">
        <f>IF(N440="zákl. přenesená",J440,0)</f>
        <v>0</v>
      </c>
      <c r="BH440" s="204">
        <f>IF(N440="sníž. přenesená",J440,0)</f>
        <v>0</v>
      </c>
      <c r="BI440" s="204">
        <f>IF(N440="nulová",J440,0)</f>
        <v>0</v>
      </c>
      <c r="BJ440" s="18" t="s">
        <v>93</v>
      </c>
      <c r="BK440" s="204">
        <f>ROUND(I440*H440,2)</f>
        <v>0</v>
      </c>
      <c r="BL440" s="18" t="s">
        <v>317</v>
      </c>
      <c r="BM440" s="203" t="s">
        <v>626</v>
      </c>
    </row>
    <row r="441" spans="1:65" s="2" customFormat="1" ht="19.5">
      <c r="A441" s="35"/>
      <c r="B441" s="36"/>
      <c r="C441" s="37"/>
      <c r="D441" s="205" t="s">
        <v>230</v>
      </c>
      <c r="E441" s="37"/>
      <c r="F441" s="206" t="s">
        <v>627</v>
      </c>
      <c r="G441" s="37"/>
      <c r="H441" s="37"/>
      <c r="I441" s="207"/>
      <c r="J441" s="37"/>
      <c r="K441" s="37"/>
      <c r="L441" s="40"/>
      <c r="M441" s="208"/>
      <c r="N441" s="209"/>
      <c r="O441" s="72"/>
      <c r="P441" s="72"/>
      <c r="Q441" s="72"/>
      <c r="R441" s="72"/>
      <c r="S441" s="72"/>
      <c r="T441" s="73"/>
      <c r="U441" s="35"/>
      <c r="V441" s="35"/>
      <c r="W441" s="35"/>
      <c r="X441" s="35"/>
      <c r="Y441" s="35"/>
      <c r="Z441" s="35"/>
      <c r="AA441" s="35"/>
      <c r="AB441" s="35"/>
      <c r="AC441" s="35"/>
      <c r="AD441" s="35"/>
      <c r="AE441" s="35"/>
      <c r="AT441" s="18" t="s">
        <v>230</v>
      </c>
      <c r="AU441" s="18" t="s">
        <v>93</v>
      </c>
    </row>
    <row r="442" spans="1:65" s="14" customFormat="1" ht="11.25">
      <c r="B442" s="220"/>
      <c r="C442" s="221"/>
      <c r="D442" s="205" t="s">
        <v>232</v>
      </c>
      <c r="E442" s="222" t="s">
        <v>1</v>
      </c>
      <c r="F442" s="223" t="s">
        <v>628</v>
      </c>
      <c r="G442" s="221"/>
      <c r="H442" s="224">
        <v>23.64</v>
      </c>
      <c r="I442" s="225"/>
      <c r="J442" s="221"/>
      <c r="K442" s="221"/>
      <c r="L442" s="226"/>
      <c r="M442" s="227"/>
      <c r="N442" s="228"/>
      <c r="O442" s="228"/>
      <c r="P442" s="228"/>
      <c r="Q442" s="228"/>
      <c r="R442" s="228"/>
      <c r="S442" s="228"/>
      <c r="T442" s="229"/>
      <c r="AT442" s="230" t="s">
        <v>232</v>
      </c>
      <c r="AU442" s="230" t="s">
        <v>93</v>
      </c>
      <c r="AV442" s="14" t="s">
        <v>93</v>
      </c>
      <c r="AW442" s="14" t="s">
        <v>35</v>
      </c>
      <c r="AX442" s="14" t="s">
        <v>87</v>
      </c>
      <c r="AY442" s="230" t="s">
        <v>220</v>
      </c>
    </row>
    <row r="443" spans="1:65" s="2" customFormat="1" ht="14.45" customHeight="1">
      <c r="A443" s="35"/>
      <c r="B443" s="36"/>
      <c r="C443" s="192" t="s">
        <v>629</v>
      </c>
      <c r="D443" s="192" t="s">
        <v>223</v>
      </c>
      <c r="E443" s="193" t="s">
        <v>630</v>
      </c>
      <c r="F443" s="194" t="s">
        <v>631</v>
      </c>
      <c r="G443" s="195" t="s">
        <v>226</v>
      </c>
      <c r="H443" s="196">
        <v>130.65</v>
      </c>
      <c r="I443" s="197"/>
      <c r="J443" s="198">
        <f>ROUND(I443*H443,2)</f>
        <v>0</v>
      </c>
      <c r="K443" s="194" t="s">
        <v>1</v>
      </c>
      <c r="L443" s="40"/>
      <c r="M443" s="199" t="s">
        <v>1</v>
      </c>
      <c r="N443" s="200" t="s">
        <v>46</v>
      </c>
      <c r="O443" s="72"/>
      <c r="P443" s="201">
        <f>O443*H443</f>
        <v>0</v>
      </c>
      <c r="Q443" s="201">
        <v>2.63E-2</v>
      </c>
      <c r="R443" s="201">
        <f>Q443*H443</f>
        <v>3.4360950000000003</v>
      </c>
      <c r="S443" s="201">
        <v>0</v>
      </c>
      <c r="T443" s="202">
        <f>S443*H443</f>
        <v>0</v>
      </c>
      <c r="U443" s="35"/>
      <c r="V443" s="35"/>
      <c r="W443" s="35"/>
      <c r="X443" s="35"/>
      <c r="Y443" s="35"/>
      <c r="Z443" s="35"/>
      <c r="AA443" s="35"/>
      <c r="AB443" s="35"/>
      <c r="AC443" s="35"/>
      <c r="AD443" s="35"/>
      <c r="AE443" s="35"/>
      <c r="AR443" s="203" t="s">
        <v>317</v>
      </c>
      <c r="AT443" s="203" t="s">
        <v>223</v>
      </c>
      <c r="AU443" s="203" t="s">
        <v>93</v>
      </c>
      <c r="AY443" s="18" t="s">
        <v>220</v>
      </c>
      <c r="BE443" s="204">
        <f>IF(N443="základní",J443,0)</f>
        <v>0</v>
      </c>
      <c r="BF443" s="204">
        <f>IF(N443="snížená",J443,0)</f>
        <v>0</v>
      </c>
      <c r="BG443" s="204">
        <f>IF(N443="zákl. přenesená",J443,0)</f>
        <v>0</v>
      </c>
      <c r="BH443" s="204">
        <f>IF(N443="sníž. přenesená",J443,0)</f>
        <v>0</v>
      </c>
      <c r="BI443" s="204">
        <f>IF(N443="nulová",J443,0)</f>
        <v>0</v>
      </c>
      <c r="BJ443" s="18" t="s">
        <v>93</v>
      </c>
      <c r="BK443" s="204">
        <f>ROUND(I443*H443,2)</f>
        <v>0</v>
      </c>
      <c r="BL443" s="18" t="s">
        <v>317</v>
      </c>
      <c r="BM443" s="203" t="s">
        <v>632</v>
      </c>
    </row>
    <row r="444" spans="1:65" s="13" customFormat="1" ht="11.25">
      <c r="B444" s="210"/>
      <c r="C444" s="211"/>
      <c r="D444" s="205" t="s">
        <v>232</v>
      </c>
      <c r="E444" s="212" t="s">
        <v>1</v>
      </c>
      <c r="F444" s="213" t="s">
        <v>271</v>
      </c>
      <c r="G444" s="211"/>
      <c r="H444" s="212" t="s">
        <v>1</v>
      </c>
      <c r="I444" s="214"/>
      <c r="J444" s="211"/>
      <c r="K444" s="211"/>
      <c r="L444" s="215"/>
      <c r="M444" s="216"/>
      <c r="N444" s="217"/>
      <c r="O444" s="217"/>
      <c r="P444" s="217"/>
      <c r="Q444" s="217"/>
      <c r="R444" s="217"/>
      <c r="S444" s="217"/>
      <c r="T444" s="218"/>
      <c r="AT444" s="219" t="s">
        <v>232</v>
      </c>
      <c r="AU444" s="219" t="s">
        <v>93</v>
      </c>
      <c r="AV444" s="13" t="s">
        <v>87</v>
      </c>
      <c r="AW444" s="13" t="s">
        <v>35</v>
      </c>
      <c r="AX444" s="13" t="s">
        <v>80</v>
      </c>
      <c r="AY444" s="219" t="s">
        <v>220</v>
      </c>
    </row>
    <row r="445" spans="1:65" s="14" customFormat="1" ht="11.25">
      <c r="B445" s="220"/>
      <c r="C445" s="221"/>
      <c r="D445" s="205" t="s">
        <v>232</v>
      </c>
      <c r="E445" s="222" t="s">
        <v>1</v>
      </c>
      <c r="F445" s="223" t="s">
        <v>272</v>
      </c>
      <c r="G445" s="221"/>
      <c r="H445" s="224">
        <v>64.540000000000006</v>
      </c>
      <c r="I445" s="225"/>
      <c r="J445" s="221"/>
      <c r="K445" s="221"/>
      <c r="L445" s="226"/>
      <c r="M445" s="227"/>
      <c r="N445" s="228"/>
      <c r="O445" s="228"/>
      <c r="P445" s="228"/>
      <c r="Q445" s="228"/>
      <c r="R445" s="228"/>
      <c r="S445" s="228"/>
      <c r="T445" s="229"/>
      <c r="AT445" s="230" t="s">
        <v>232</v>
      </c>
      <c r="AU445" s="230" t="s">
        <v>93</v>
      </c>
      <c r="AV445" s="14" t="s">
        <v>93</v>
      </c>
      <c r="AW445" s="14" t="s">
        <v>35</v>
      </c>
      <c r="AX445" s="14" t="s">
        <v>80</v>
      </c>
      <c r="AY445" s="230" t="s">
        <v>220</v>
      </c>
    </row>
    <row r="446" spans="1:65" s="14" customFormat="1" ht="11.25">
      <c r="B446" s="220"/>
      <c r="C446" s="221"/>
      <c r="D446" s="205" t="s">
        <v>232</v>
      </c>
      <c r="E446" s="222" t="s">
        <v>1</v>
      </c>
      <c r="F446" s="223" t="s">
        <v>273</v>
      </c>
      <c r="G446" s="221"/>
      <c r="H446" s="224">
        <v>66.11</v>
      </c>
      <c r="I446" s="225"/>
      <c r="J446" s="221"/>
      <c r="K446" s="221"/>
      <c r="L446" s="226"/>
      <c r="M446" s="227"/>
      <c r="N446" s="228"/>
      <c r="O446" s="228"/>
      <c r="P446" s="228"/>
      <c r="Q446" s="228"/>
      <c r="R446" s="228"/>
      <c r="S446" s="228"/>
      <c r="T446" s="229"/>
      <c r="AT446" s="230" t="s">
        <v>232</v>
      </c>
      <c r="AU446" s="230" t="s">
        <v>93</v>
      </c>
      <c r="AV446" s="14" t="s">
        <v>93</v>
      </c>
      <c r="AW446" s="14" t="s">
        <v>35</v>
      </c>
      <c r="AX446" s="14" t="s">
        <v>80</v>
      </c>
      <c r="AY446" s="230" t="s">
        <v>220</v>
      </c>
    </row>
    <row r="447" spans="1:65" s="15" customFormat="1" ht="11.25">
      <c r="B447" s="231"/>
      <c r="C447" s="232"/>
      <c r="D447" s="205" t="s">
        <v>232</v>
      </c>
      <c r="E447" s="233" t="s">
        <v>1</v>
      </c>
      <c r="F447" s="234" t="s">
        <v>236</v>
      </c>
      <c r="G447" s="232"/>
      <c r="H447" s="235">
        <v>130.65</v>
      </c>
      <c r="I447" s="236"/>
      <c r="J447" s="232"/>
      <c r="K447" s="232"/>
      <c r="L447" s="237"/>
      <c r="M447" s="238"/>
      <c r="N447" s="239"/>
      <c r="O447" s="239"/>
      <c r="P447" s="239"/>
      <c r="Q447" s="239"/>
      <c r="R447" s="239"/>
      <c r="S447" s="239"/>
      <c r="T447" s="240"/>
      <c r="AT447" s="241" t="s">
        <v>232</v>
      </c>
      <c r="AU447" s="241" t="s">
        <v>93</v>
      </c>
      <c r="AV447" s="15" t="s">
        <v>228</v>
      </c>
      <c r="AW447" s="15" t="s">
        <v>35</v>
      </c>
      <c r="AX447" s="15" t="s">
        <v>87</v>
      </c>
      <c r="AY447" s="241" t="s">
        <v>220</v>
      </c>
    </row>
    <row r="448" spans="1:65" s="2" customFormat="1" ht="24.2" customHeight="1">
      <c r="A448" s="35"/>
      <c r="B448" s="36"/>
      <c r="C448" s="192" t="s">
        <v>633</v>
      </c>
      <c r="D448" s="192" t="s">
        <v>223</v>
      </c>
      <c r="E448" s="193" t="s">
        <v>634</v>
      </c>
      <c r="F448" s="194" t="s">
        <v>635</v>
      </c>
      <c r="G448" s="195" t="s">
        <v>226</v>
      </c>
      <c r="H448" s="196">
        <v>130.65</v>
      </c>
      <c r="I448" s="197"/>
      <c r="J448" s="198">
        <f>ROUND(I448*H448,2)</f>
        <v>0</v>
      </c>
      <c r="K448" s="194" t="s">
        <v>1</v>
      </c>
      <c r="L448" s="40"/>
      <c r="M448" s="199" t="s">
        <v>1</v>
      </c>
      <c r="N448" s="200" t="s">
        <v>46</v>
      </c>
      <c r="O448" s="72"/>
      <c r="P448" s="201">
        <f>O448*H448</f>
        <v>0</v>
      </c>
      <c r="Q448" s="201">
        <v>4.3360000000000003E-2</v>
      </c>
      <c r="R448" s="201">
        <f>Q448*H448</f>
        <v>5.6649840000000005</v>
      </c>
      <c r="S448" s="201">
        <v>0</v>
      </c>
      <c r="T448" s="202">
        <f>S448*H448</f>
        <v>0</v>
      </c>
      <c r="U448" s="35"/>
      <c r="V448" s="35"/>
      <c r="W448" s="35"/>
      <c r="X448" s="35"/>
      <c r="Y448" s="35"/>
      <c r="Z448" s="35"/>
      <c r="AA448" s="35"/>
      <c r="AB448" s="35"/>
      <c r="AC448" s="35"/>
      <c r="AD448" s="35"/>
      <c r="AE448" s="35"/>
      <c r="AR448" s="203" t="s">
        <v>317</v>
      </c>
      <c r="AT448" s="203" t="s">
        <v>223</v>
      </c>
      <c r="AU448" s="203" t="s">
        <v>93</v>
      </c>
      <c r="AY448" s="18" t="s">
        <v>220</v>
      </c>
      <c r="BE448" s="204">
        <f>IF(N448="základní",J448,0)</f>
        <v>0</v>
      </c>
      <c r="BF448" s="204">
        <f>IF(N448="snížená",J448,0)</f>
        <v>0</v>
      </c>
      <c r="BG448" s="204">
        <f>IF(N448="zákl. přenesená",J448,0)</f>
        <v>0</v>
      </c>
      <c r="BH448" s="204">
        <f>IF(N448="sníž. přenesená",J448,0)</f>
        <v>0</v>
      </c>
      <c r="BI448" s="204">
        <f>IF(N448="nulová",J448,0)</f>
        <v>0</v>
      </c>
      <c r="BJ448" s="18" t="s">
        <v>93</v>
      </c>
      <c r="BK448" s="204">
        <f>ROUND(I448*H448,2)</f>
        <v>0</v>
      </c>
      <c r="BL448" s="18" t="s">
        <v>317</v>
      </c>
      <c r="BM448" s="203" t="s">
        <v>636</v>
      </c>
    </row>
    <row r="449" spans="1:65" s="13" customFormat="1" ht="11.25">
      <c r="B449" s="210"/>
      <c r="C449" s="211"/>
      <c r="D449" s="205" t="s">
        <v>232</v>
      </c>
      <c r="E449" s="212" t="s">
        <v>1</v>
      </c>
      <c r="F449" s="213" t="s">
        <v>271</v>
      </c>
      <c r="G449" s="211"/>
      <c r="H449" s="212" t="s">
        <v>1</v>
      </c>
      <c r="I449" s="214"/>
      <c r="J449" s="211"/>
      <c r="K449" s="211"/>
      <c r="L449" s="215"/>
      <c r="M449" s="216"/>
      <c r="N449" s="217"/>
      <c r="O449" s="217"/>
      <c r="P449" s="217"/>
      <c r="Q449" s="217"/>
      <c r="R449" s="217"/>
      <c r="S449" s="217"/>
      <c r="T449" s="218"/>
      <c r="AT449" s="219" t="s">
        <v>232</v>
      </c>
      <c r="AU449" s="219" t="s">
        <v>93</v>
      </c>
      <c r="AV449" s="13" t="s">
        <v>87</v>
      </c>
      <c r="AW449" s="13" t="s">
        <v>35</v>
      </c>
      <c r="AX449" s="13" t="s">
        <v>80</v>
      </c>
      <c r="AY449" s="219" t="s">
        <v>220</v>
      </c>
    </row>
    <row r="450" spans="1:65" s="14" customFormat="1" ht="11.25">
      <c r="B450" s="220"/>
      <c r="C450" s="221"/>
      <c r="D450" s="205" t="s">
        <v>232</v>
      </c>
      <c r="E450" s="222" t="s">
        <v>1</v>
      </c>
      <c r="F450" s="223" t="s">
        <v>272</v>
      </c>
      <c r="G450" s="221"/>
      <c r="H450" s="224">
        <v>64.540000000000006</v>
      </c>
      <c r="I450" s="225"/>
      <c r="J450" s="221"/>
      <c r="K450" s="221"/>
      <c r="L450" s="226"/>
      <c r="M450" s="227"/>
      <c r="N450" s="228"/>
      <c r="O450" s="228"/>
      <c r="P450" s="228"/>
      <c r="Q450" s="228"/>
      <c r="R450" s="228"/>
      <c r="S450" s="228"/>
      <c r="T450" s="229"/>
      <c r="AT450" s="230" t="s">
        <v>232</v>
      </c>
      <c r="AU450" s="230" t="s">
        <v>93</v>
      </c>
      <c r="AV450" s="14" t="s">
        <v>93</v>
      </c>
      <c r="AW450" s="14" t="s">
        <v>35</v>
      </c>
      <c r="AX450" s="14" t="s">
        <v>80</v>
      </c>
      <c r="AY450" s="230" t="s">
        <v>220</v>
      </c>
    </row>
    <row r="451" spans="1:65" s="14" customFormat="1" ht="11.25">
      <c r="B451" s="220"/>
      <c r="C451" s="221"/>
      <c r="D451" s="205" t="s">
        <v>232</v>
      </c>
      <c r="E451" s="222" t="s">
        <v>1</v>
      </c>
      <c r="F451" s="223" t="s">
        <v>273</v>
      </c>
      <c r="G451" s="221"/>
      <c r="H451" s="224">
        <v>66.11</v>
      </c>
      <c r="I451" s="225"/>
      <c r="J451" s="221"/>
      <c r="K451" s="221"/>
      <c r="L451" s="226"/>
      <c r="M451" s="227"/>
      <c r="N451" s="228"/>
      <c r="O451" s="228"/>
      <c r="P451" s="228"/>
      <c r="Q451" s="228"/>
      <c r="R451" s="228"/>
      <c r="S451" s="228"/>
      <c r="T451" s="229"/>
      <c r="AT451" s="230" t="s">
        <v>232</v>
      </c>
      <c r="AU451" s="230" t="s">
        <v>93</v>
      </c>
      <c r="AV451" s="14" t="s">
        <v>93</v>
      </c>
      <c r="AW451" s="14" t="s">
        <v>35</v>
      </c>
      <c r="AX451" s="14" t="s">
        <v>80</v>
      </c>
      <c r="AY451" s="230" t="s">
        <v>220</v>
      </c>
    </row>
    <row r="452" spans="1:65" s="15" customFormat="1" ht="11.25">
      <c r="B452" s="231"/>
      <c r="C452" s="232"/>
      <c r="D452" s="205" t="s">
        <v>232</v>
      </c>
      <c r="E452" s="233" t="s">
        <v>1</v>
      </c>
      <c r="F452" s="234" t="s">
        <v>236</v>
      </c>
      <c r="G452" s="232"/>
      <c r="H452" s="235">
        <v>130.65</v>
      </c>
      <c r="I452" s="236"/>
      <c r="J452" s="232"/>
      <c r="K452" s="232"/>
      <c r="L452" s="237"/>
      <c r="M452" s="238"/>
      <c r="N452" s="239"/>
      <c r="O452" s="239"/>
      <c r="P452" s="239"/>
      <c r="Q452" s="239"/>
      <c r="R452" s="239"/>
      <c r="S452" s="239"/>
      <c r="T452" s="240"/>
      <c r="AT452" s="241" t="s">
        <v>232</v>
      </c>
      <c r="AU452" s="241" t="s">
        <v>93</v>
      </c>
      <c r="AV452" s="15" t="s">
        <v>228</v>
      </c>
      <c r="AW452" s="15" t="s">
        <v>35</v>
      </c>
      <c r="AX452" s="15" t="s">
        <v>87</v>
      </c>
      <c r="AY452" s="241" t="s">
        <v>220</v>
      </c>
    </row>
    <row r="453" spans="1:65" s="2" customFormat="1" ht="14.45" customHeight="1">
      <c r="A453" s="35"/>
      <c r="B453" s="36"/>
      <c r="C453" s="192" t="s">
        <v>637</v>
      </c>
      <c r="D453" s="192" t="s">
        <v>223</v>
      </c>
      <c r="E453" s="193" t="s">
        <v>638</v>
      </c>
      <c r="F453" s="194" t="s">
        <v>639</v>
      </c>
      <c r="G453" s="195" t="s">
        <v>386</v>
      </c>
      <c r="H453" s="253"/>
      <c r="I453" s="197"/>
      <c r="J453" s="198">
        <f>ROUND(I453*H453,2)</f>
        <v>0</v>
      </c>
      <c r="K453" s="194" t="s">
        <v>227</v>
      </c>
      <c r="L453" s="40"/>
      <c r="M453" s="199" t="s">
        <v>1</v>
      </c>
      <c r="N453" s="200" t="s">
        <v>46</v>
      </c>
      <c r="O453" s="72"/>
      <c r="P453" s="201">
        <f>O453*H453</f>
        <v>0</v>
      </c>
      <c r="Q453" s="201">
        <v>0</v>
      </c>
      <c r="R453" s="201">
        <f>Q453*H453</f>
        <v>0</v>
      </c>
      <c r="S453" s="201">
        <v>0</v>
      </c>
      <c r="T453" s="202">
        <f>S453*H453</f>
        <v>0</v>
      </c>
      <c r="U453" s="35"/>
      <c r="V453" s="35"/>
      <c r="W453" s="35"/>
      <c r="X453" s="35"/>
      <c r="Y453" s="35"/>
      <c r="Z453" s="35"/>
      <c r="AA453" s="35"/>
      <c r="AB453" s="35"/>
      <c r="AC453" s="35"/>
      <c r="AD453" s="35"/>
      <c r="AE453" s="35"/>
      <c r="AR453" s="203" t="s">
        <v>317</v>
      </c>
      <c r="AT453" s="203" t="s">
        <v>223</v>
      </c>
      <c r="AU453" s="203" t="s">
        <v>93</v>
      </c>
      <c r="AY453" s="18" t="s">
        <v>220</v>
      </c>
      <c r="BE453" s="204">
        <f>IF(N453="základní",J453,0)</f>
        <v>0</v>
      </c>
      <c r="BF453" s="204">
        <f>IF(N453="snížená",J453,0)</f>
        <v>0</v>
      </c>
      <c r="BG453" s="204">
        <f>IF(N453="zákl. přenesená",J453,0)</f>
        <v>0</v>
      </c>
      <c r="BH453" s="204">
        <f>IF(N453="sníž. přenesená",J453,0)</f>
        <v>0</v>
      </c>
      <c r="BI453" s="204">
        <f>IF(N453="nulová",J453,0)</f>
        <v>0</v>
      </c>
      <c r="BJ453" s="18" t="s">
        <v>93</v>
      </c>
      <c r="BK453" s="204">
        <f>ROUND(I453*H453,2)</f>
        <v>0</v>
      </c>
      <c r="BL453" s="18" t="s">
        <v>317</v>
      </c>
      <c r="BM453" s="203" t="s">
        <v>640</v>
      </c>
    </row>
    <row r="454" spans="1:65" s="2" customFormat="1" ht="19.5">
      <c r="A454" s="35"/>
      <c r="B454" s="36"/>
      <c r="C454" s="37"/>
      <c r="D454" s="205" t="s">
        <v>230</v>
      </c>
      <c r="E454" s="37"/>
      <c r="F454" s="206" t="s">
        <v>641</v>
      </c>
      <c r="G454" s="37"/>
      <c r="H454" s="37"/>
      <c r="I454" s="207"/>
      <c r="J454" s="37"/>
      <c r="K454" s="37"/>
      <c r="L454" s="40"/>
      <c r="M454" s="208"/>
      <c r="N454" s="209"/>
      <c r="O454" s="72"/>
      <c r="P454" s="72"/>
      <c r="Q454" s="72"/>
      <c r="R454" s="72"/>
      <c r="S454" s="72"/>
      <c r="T454" s="73"/>
      <c r="U454" s="35"/>
      <c r="V454" s="35"/>
      <c r="W454" s="35"/>
      <c r="X454" s="35"/>
      <c r="Y454" s="35"/>
      <c r="Z454" s="35"/>
      <c r="AA454" s="35"/>
      <c r="AB454" s="35"/>
      <c r="AC454" s="35"/>
      <c r="AD454" s="35"/>
      <c r="AE454" s="35"/>
      <c r="AT454" s="18" t="s">
        <v>230</v>
      </c>
      <c r="AU454" s="18" t="s">
        <v>93</v>
      </c>
    </row>
    <row r="455" spans="1:65" s="12" customFormat="1" ht="22.9" customHeight="1">
      <c r="B455" s="176"/>
      <c r="C455" s="177"/>
      <c r="D455" s="178" t="s">
        <v>79</v>
      </c>
      <c r="E455" s="190" t="s">
        <v>642</v>
      </c>
      <c r="F455" s="190" t="s">
        <v>643</v>
      </c>
      <c r="G455" s="177"/>
      <c r="H455" s="177"/>
      <c r="I455" s="180"/>
      <c r="J455" s="191">
        <f>BK455</f>
        <v>0</v>
      </c>
      <c r="K455" s="177"/>
      <c r="L455" s="182"/>
      <c r="M455" s="183"/>
      <c r="N455" s="184"/>
      <c r="O455" s="184"/>
      <c r="P455" s="185">
        <f>SUM(P456:P470)</f>
        <v>0</v>
      </c>
      <c r="Q455" s="184"/>
      <c r="R455" s="185">
        <f>SUM(R456:R470)</f>
        <v>4.7829999999999998E-2</v>
      </c>
      <c r="S455" s="184"/>
      <c r="T455" s="186">
        <f>SUM(T456:T470)</f>
        <v>0.44317259999999997</v>
      </c>
      <c r="AR455" s="187" t="s">
        <v>93</v>
      </c>
      <c r="AT455" s="188" t="s">
        <v>79</v>
      </c>
      <c r="AU455" s="188" t="s">
        <v>87</v>
      </c>
      <c r="AY455" s="187" t="s">
        <v>220</v>
      </c>
      <c r="BK455" s="189">
        <f>SUM(BK456:BK470)</f>
        <v>0</v>
      </c>
    </row>
    <row r="456" spans="1:65" s="2" customFormat="1" ht="14.45" customHeight="1">
      <c r="A456" s="35"/>
      <c r="B456" s="36"/>
      <c r="C456" s="192" t="s">
        <v>644</v>
      </c>
      <c r="D456" s="192" t="s">
        <v>223</v>
      </c>
      <c r="E456" s="193" t="s">
        <v>645</v>
      </c>
      <c r="F456" s="194" t="s">
        <v>646</v>
      </c>
      <c r="G456" s="195" t="s">
        <v>226</v>
      </c>
      <c r="H456" s="196">
        <v>7.02</v>
      </c>
      <c r="I456" s="197"/>
      <c r="J456" s="198">
        <f>ROUND(I456*H456,2)</f>
        <v>0</v>
      </c>
      <c r="K456" s="194" t="s">
        <v>1</v>
      </c>
      <c r="L456" s="40"/>
      <c r="M456" s="199" t="s">
        <v>1</v>
      </c>
      <c r="N456" s="200" t="s">
        <v>46</v>
      </c>
      <c r="O456" s="72"/>
      <c r="P456" s="201">
        <f>O456*H456</f>
        <v>0</v>
      </c>
      <c r="Q456" s="201">
        <v>0</v>
      </c>
      <c r="R456" s="201">
        <f>Q456*H456</f>
        <v>0</v>
      </c>
      <c r="S456" s="201">
        <v>6.3E-2</v>
      </c>
      <c r="T456" s="202">
        <f>S456*H456</f>
        <v>0.44225999999999999</v>
      </c>
      <c r="U456" s="35"/>
      <c r="V456" s="35"/>
      <c r="W456" s="35"/>
      <c r="X456" s="35"/>
      <c r="Y456" s="35"/>
      <c r="Z456" s="35"/>
      <c r="AA456" s="35"/>
      <c r="AB456" s="35"/>
      <c r="AC456" s="35"/>
      <c r="AD456" s="35"/>
      <c r="AE456" s="35"/>
      <c r="AR456" s="203" t="s">
        <v>317</v>
      </c>
      <c r="AT456" s="203" t="s">
        <v>223</v>
      </c>
      <c r="AU456" s="203" t="s">
        <v>93</v>
      </c>
      <c r="AY456" s="18" t="s">
        <v>220</v>
      </c>
      <c r="BE456" s="204">
        <f>IF(N456="základní",J456,0)</f>
        <v>0</v>
      </c>
      <c r="BF456" s="204">
        <f>IF(N456="snížená",J456,0)</f>
        <v>0</v>
      </c>
      <c r="BG456" s="204">
        <f>IF(N456="zákl. přenesená",J456,0)</f>
        <v>0</v>
      </c>
      <c r="BH456" s="204">
        <f>IF(N456="sníž. přenesená",J456,0)</f>
        <v>0</v>
      </c>
      <c r="BI456" s="204">
        <f>IF(N456="nulová",J456,0)</f>
        <v>0</v>
      </c>
      <c r="BJ456" s="18" t="s">
        <v>93</v>
      </c>
      <c r="BK456" s="204">
        <f>ROUND(I456*H456,2)</f>
        <v>0</v>
      </c>
      <c r="BL456" s="18" t="s">
        <v>317</v>
      </c>
      <c r="BM456" s="203" t="s">
        <v>647</v>
      </c>
    </row>
    <row r="457" spans="1:65" s="14" customFormat="1" ht="11.25">
      <c r="B457" s="220"/>
      <c r="C457" s="221"/>
      <c r="D457" s="205" t="s">
        <v>232</v>
      </c>
      <c r="E457" s="222" t="s">
        <v>1</v>
      </c>
      <c r="F457" s="223" t="s">
        <v>412</v>
      </c>
      <c r="G457" s="221"/>
      <c r="H457" s="224">
        <v>7.02</v>
      </c>
      <c r="I457" s="225"/>
      <c r="J457" s="221"/>
      <c r="K457" s="221"/>
      <c r="L457" s="226"/>
      <c r="M457" s="227"/>
      <c r="N457" s="228"/>
      <c r="O457" s="228"/>
      <c r="P457" s="228"/>
      <c r="Q457" s="228"/>
      <c r="R457" s="228"/>
      <c r="S457" s="228"/>
      <c r="T457" s="229"/>
      <c r="AT457" s="230" t="s">
        <v>232</v>
      </c>
      <c r="AU457" s="230" t="s">
        <v>93</v>
      </c>
      <c r="AV457" s="14" t="s">
        <v>93</v>
      </c>
      <c r="AW457" s="14" t="s">
        <v>35</v>
      </c>
      <c r="AX457" s="14" t="s">
        <v>87</v>
      </c>
      <c r="AY457" s="230" t="s">
        <v>220</v>
      </c>
    </row>
    <row r="458" spans="1:65" s="2" customFormat="1" ht="14.45" customHeight="1">
      <c r="A458" s="35"/>
      <c r="B458" s="36"/>
      <c r="C458" s="192" t="s">
        <v>648</v>
      </c>
      <c r="D458" s="192" t="s">
        <v>223</v>
      </c>
      <c r="E458" s="193" t="s">
        <v>649</v>
      </c>
      <c r="F458" s="194" t="s">
        <v>650</v>
      </c>
      <c r="G458" s="195" t="s">
        <v>226</v>
      </c>
      <c r="H458" s="196">
        <v>7.02</v>
      </c>
      <c r="I458" s="197"/>
      <c r="J458" s="198">
        <f>ROUND(I458*H458,2)</f>
        <v>0</v>
      </c>
      <c r="K458" s="194" t="s">
        <v>227</v>
      </c>
      <c r="L458" s="40"/>
      <c r="M458" s="199" t="s">
        <v>1</v>
      </c>
      <c r="N458" s="200" t="s">
        <v>46</v>
      </c>
      <c r="O458" s="72"/>
      <c r="P458" s="201">
        <f>O458*H458</f>
        <v>0</v>
      </c>
      <c r="Q458" s="201">
        <v>0</v>
      </c>
      <c r="R458" s="201">
        <f>Q458*H458</f>
        <v>0</v>
      </c>
      <c r="S458" s="201">
        <v>0</v>
      </c>
      <c r="T458" s="202">
        <f>S458*H458</f>
        <v>0</v>
      </c>
      <c r="U458" s="35"/>
      <c r="V458" s="35"/>
      <c r="W458" s="35"/>
      <c r="X458" s="35"/>
      <c r="Y458" s="35"/>
      <c r="Z458" s="35"/>
      <c r="AA458" s="35"/>
      <c r="AB458" s="35"/>
      <c r="AC458" s="35"/>
      <c r="AD458" s="35"/>
      <c r="AE458" s="35"/>
      <c r="AR458" s="203" t="s">
        <v>317</v>
      </c>
      <c r="AT458" s="203" t="s">
        <v>223</v>
      </c>
      <c r="AU458" s="203" t="s">
        <v>93</v>
      </c>
      <c r="AY458" s="18" t="s">
        <v>220</v>
      </c>
      <c r="BE458" s="204">
        <f>IF(N458="základní",J458,0)</f>
        <v>0</v>
      </c>
      <c r="BF458" s="204">
        <f>IF(N458="snížená",J458,0)</f>
        <v>0</v>
      </c>
      <c r="BG458" s="204">
        <f>IF(N458="zákl. přenesená",J458,0)</f>
        <v>0</v>
      </c>
      <c r="BH458" s="204">
        <f>IF(N458="sníž. přenesená",J458,0)</f>
        <v>0</v>
      </c>
      <c r="BI458" s="204">
        <f>IF(N458="nulová",J458,0)</f>
        <v>0</v>
      </c>
      <c r="BJ458" s="18" t="s">
        <v>93</v>
      </c>
      <c r="BK458" s="204">
        <f>ROUND(I458*H458,2)</f>
        <v>0</v>
      </c>
      <c r="BL458" s="18" t="s">
        <v>317</v>
      </c>
      <c r="BM458" s="203" t="s">
        <v>651</v>
      </c>
    </row>
    <row r="459" spans="1:65" s="2" customFormat="1" ht="11.25">
      <c r="A459" s="35"/>
      <c r="B459" s="36"/>
      <c r="C459" s="37"/>
      <c r="D459" s="205" t="s">
        <v>230</v>
      </c>
      <c r="E459" s="37"/>
      <c r="F459" s="206" t="s">
        <v>652</v>
      </c>
      <c r="G459" s="37"/>
      <c r="H459" s="37"/>
      <c r="I459" s="207"/>
      <c r="J459" s="37"/>
      <c r="K459" s="37"/>
      <c r="L459" s="40"/>
      <c r="M459" s="208"/>
      <c r="N459" s="209"/>
      <c r="O459" s="72"/>
      <c r="P459" s="72"/>
      <c r="Q459" s="72"/>
      <c r="R459" s="72"/>
      <c r="S459" s="72"/>
      <c r="T459" s="73"/>
      <c r="U459" s="35"/>
      <c r="V459" s="35"/>
      <c r="W459" s="35"/>
      <c r="X459" s="35"/>
      <c r="Y459" s="35"/>
      <c r="Z459" s="35"/>
      <c r="AA459" s="35"/>
      <c r="AB459" s="35"/>
      <c r="AC459" s="35"/>
      <c r="AD459" s="35"/>
      <c r="AE459" s="35"/>
      <c r="AT459" s="18" t="s">
        <v>230</v>
      </c>
      <c r="AU459" s="18" t="s">
        <v>93</v>
      </c>
    </row>
    <row r="460" spans="1:65" s="2" customFormat="1" ht="24.2" customHeight="1">
      <c r="A460" s="35"/>
      <c r="B460" s="36"/>
      <c r="C460" s="192" t="s">
        <v>653</v>
      </c>
      <c r="D460" s="192" t="s">
        <v>223</v>
      </c>
      <c r="E460" s="193" t="s">
        <v>654</v>
      </c>
      <c r="F460" s="194" t="s">
        <v>655</v>
      </c>
      <c r="G460" s="195" t="s">
        <v>259</v>
      </c>
      <c r="H460" s="196">
        <v>11</v>
      </c>
      <c r="I460" s="197"/>
      <c r="J460" s="198">
        <f>ROUND(I460*H460,2)</f>
        <v>0</v>
      </c>
      <c r="K460" s="194" t="s">
        <v>1</v>
      </c>
      <c r="L460" s="40"/>
      <c r="M460" s="199" t="s">
        <v>1</v>
      </c>
      <c r="N460" s="200" t="s">
        <v>46</v>
      </c>
      <c r="O460" s="72"/>
      <c r="P460" s="201">
        <f>O460*H460</f>
        <v>0</v>
      </c>
      <c r="Q460" s="201">
        <v>0</v>
      </c>
      <c r="R460" s="201">
        <f>Q460*H460</f>
        <v>0</v>
      </c>
      <c r="S460" s="201">
        <v>0</v>
      </c>
      <c r="T460" s="202">
        <f>S460*H460</f>
        <v>0</v>
      </c>
      <c r="U460" s="35"/>
      <c r="V460" s="35"/>
      <c r="W460" s="35"/>
      <c r="X460" s="35"/>
      <c r="Y460" s="35"/>
      <c r="Z460" s="35"/>
      <c r="AA460" s="35"/>
      <c r="AB460" s="35"/>
      <c r="AC460" s="35"/>
      <c r="AD460" s="35"/>
      <c r="AE460" s="35"/>
      <c r="AR460" s="203" t="s">
        <v>317</v>
      </c>
      <c r="AT460" s="203" t="s">
        <v>223</v>
      </c>
      <c r="AU460" s="203" t="s">
        <v>93</v>
      </c>
      <c r="AY460" s="18" t="s">
        <v>220</v>
      </c>
      <c r="BE460" s="204">
        <f>IF(N460="základní",J460,0)</f>
        <v>0</v>
      </c>
      <c r="BF460" s="204">
        <f>IF(N460="snížená",J460,0)</f>
        <v>0</v>
      </c>
      <c r="BG460" s="204">
        <f>IF(N460="zákl. přenesená",J460,0)</f>
        <v>0</v>
      </c>
      <c r="BH460" s="204">
        <f>IF(N460="sníž. přenesená",J460,0)</f>
        <v>0</v>
      </c>
      <c r="BI460" s="204">
        <f>IF(N460="nulová",J460,0)</f>
        <v>0</v>
      </c>
      <c r="BJ460" s="18" t="s">
        <v>93</v>
      </c>
      <c r="BK460" s="204">
        <f>ROUND(I460*H460,2)</f>
        <v>0</v>
      </c>
      <c r="BL460" s="18" t="s">
        <v>317</v>
      </c>
      <c r="BM460" s="203" t="s">
        <v>656</v>
      </c>
    </row>
    <row r="461" spans="1:65" s="14" customFormat="1" ht="11.25">
      <c r="B461" s="220"/>
      <c r="C461" s="221"/>
      <c r="D461" s="205" t="s">
        <v>232</v>
      </c>
      <c r="E461" s="222" t="s">
        <v>1</v>
      </c>
      <c r="F461" s="223" t="s">
        <v>657</v>
      </c>
      <c r="G461" s="221"/>
      <c r="H461" s="224">
        <v>11</v>
      </c>
      <c r="I461" s="225"/>
      <c r="J461" s="221"/>
      <c r="K461" s="221"/>
      <c r="L461" s="226"/>
      <c r="M461" s="227"/>
      <c r="N461" s="228"/>
      <c r="O461" s="228"/>
      <c r="P461" s="228"/>
      <c r="Q461" s="228"/>
      <c r="R461" s="228"/>
      <c r="S461" s="228"/>
      <c r="T461" s="229"/>
      <c r="AT461" s="230" t="s">
        <v>232</v>
      </c>
      <c r="AU461" s="230" t="s">
        <v>93</v>
      </c>
      <c r="AV461" s="14" t="s">
        <v>93</v>
      </c>
      <c r="AW461" s="14" t="s">
        <v>35</v>
      </c>
      <c r="AX461" s="14" t="s">
        <v>87</v>
      </c>
      <c r="AY461" s="230" t="s">
        <v>220</v>
      </c>
    </row>
    <row r="462" spans="1:65" s="2" customFormat="1" ht="14.45" customHeight="1">
      <c r="A462" s="35"/>
      <c r="B462" s="36"/>
      <c r="C462" s="243" t="s">
        <v>658</v>
      </c>
      <c r="D462" s="243" t="s">
        <v>359</v>
      </c>
      <c r="E462" s="244" t="s">
        <v>659</v>
      </c>
      <c r="F462" s="245" t="s">
        <v>660</v>
      </c>
      <c r="G462" s="246" t="s">
        <v>259</v>
      </c>
      <c r="H462" s="247">
        <v>11</v>
      </c>
      <c r="I462" s="248"/>
      <c r="J462" s="249">
        <f>ROUND(I462*H462,2)</f>
        <v>0</v>
      </c>
      <c r="K462" s="245" t="s">
        <v>1</v>
      </c>
      <c r="L462" s="250"/>
      <c r="M462" s="251" t="s">
        <v>1</v>
      </c>
      <c r="N462" s="252" t="s">
        <v>46</v>
      </c>
      <c r="O462" s="72"/>
      <c r="P462" s="201">
        <f>O462*H462</f>
        <v>0</v>
      </c>
      <c r="Q462" s="201">
        <v>4.1000000000000003E-3</v>
      </c>
      <c r="R462" s="201">
        <f>Q462*H462</f>
        <v>4.5100000000000001E-2</v>
      </c>
      <c r="S462" s="201">
        <v>0</v>
      </c>
      <c r="T462" s="202">
        <f>S462*H462</f>
        <v>0</v>
      </c>
      <c r="U462" s="35"/>
      <c r="V462" s="35"/>
      <c r="W462" s="35"/>
      <c r="X462" s="35"/>
      <c r="Y462" s="35"/>
      <c r="Z462" s="35"/>
      <c r="AA462" s="35"/>
      <c r="AB462" s="35"/>
      <c r="AC462" s="35"/>
      <c r="AD462" s="35"/>
      <c r="AE462" s="35"/>
      <c r="AR462" s="203" t="s">
        <v>362</v>
      </c>
      <c r="AT462" s="203" t="s">
        <v>359</v>
      </c>
      <c r="AU462" s="203" t="s">
        <v>93</v>
      </c>
      <c r="AY462" s="18" t="s">
        <v>220</v>
      </c>
      <c r="BE462" s="204">
        <f>IF(N462="základní",J462,0)</f>
        <v>0</v>
      </c>
      <c r="BF462" s="204">
        <f>IF(N462="snížená",J462,0)</f>
        <v>0</v>
      </c>
      <c r="BG462" s="204">
        <f>IF(N462="zákl. přenesená",J462,0)</f>
        <v>0</v>
      </c>
      <c r="BH462" s="204">
        <f>IF(N462="sníž. přenesená",J462,0)</f>
        <v>0</v>
      </c>
      <c r="BI462" s="204">
        <f>IF(N462="nulová",J462,0)</f>
        <v>0</v>
      </c>
      <c r="BJ462" s="18" t="s">
        <v>93</v>
      </c>
      <c r="BK462" s="204">
        <f>ROUND(I462*H462,2)</f>
        <v>0</v>
      </c>
      <c r="BL462" s="18" t="s">
        <v>317</v>
      </c>
      <c r="BM462" s="203" t="s">
        <v>661</v>
      </c>
    </row>
    <row r="463" spans="1:65" s="2" customFormat="1" ht="14.45" customHeight="1">
      <c r="A463" s="35"/>
      <c r="B463" s="36"/>
      <c r="C463" s="192" t="s">
        <v>662</v>
      </c>
      <c r="D463" s="192" t="s">
        <v>223</v>
      </c>
      <c r="E463" s="193" t="s">
        <v>663</v>
      </c>
      <c r="F463" s="194" t="s">
        <v>664</v>
      </c>
      <c r="G463" s="195" t="s">
        <v>226</v>
      </c>
      <c r="H463" s="196">
        <v>7.02</v>
      </c>
      <c r="I463" s="197"/>
      <c r="J463" s="198">
        <f>ROUND(I463*H463,2)</f>
        <v>0</v>
      </c>
      <c r="K463" s="194" t="s">
        <v>227</v>
      </c>
      <c r="L463" s="40"/>
      <c r="M463" s="199" t="s">
        <v>1</v>
      </c>
      <c r="N463" s="200" t="s">
        <v>46</v>
      </c>
      <c r="O463" s="72"/>
      <c r="P463" s="201">
        <f>O463*H463</f>
        <v>0</v>
      </c>
      <c r="Q463" s="201">
        <v>0</v>
      </c>
      <c r="R463" s="201">
        <f>Q463*H463</f>
        <v>0</v>
      </c>
      <c r="S463" s="201">
        <v>1.2999999999999999E-4</v>
      </c>
      <c r="T463" s="202">
        <f>S463*H463</f>
        <v>9.1259999999999985E-4</v>
      </c>
      <c r="U463" s="35"/>
      <c r="V463" s="35"/>
      <c r="W463" s="35"/>
      <c r="X463" s="35"/>
      <c r="Y463" s="35"/>
      <c r="Z463" s="35"/>
      <c r="AA463" s="35"/>
      <c r="AB463" s="35"/>
      <c r="AC463" s="35"/>
      <c r="AD463" s="35"/>
      <c r="AE463" s="35"/>
      <c r="AR463" s="203" t="s">
        <v>317</v>
      </c>
      <c r="AT463" s="203" t="s">
        <v>223</v>
      </c>
      <c r="AU463" s="203" t="s">
        <v>93</v>
      </c>
      <c r="AY463" s="18" t="s">
        <v>220</v>
      </c>
      <c r="BE463" s="204">
        <f>IF(N463="základní",J463,0)</f>
        <v>0</v>
      </c>
      <c r="BF463" s="204">
        <f>IF(N463="snížená",J463,0)</f>
        <v>0</v>
      </c>
      <c r="BG463" s="204">
        <f>IF(N463="zákl. přenesená",J463,0)</f>
        <v>0</v>
      </c>
      <c r="BH463" s="204">
        <f>IF(N463="sníž. přenesená",J463,0)</f>
        <v>0</v>
      </c>
      <c r="BI463" s="204">
        <f>IF(N463="nulová",J463,0)</f>
        <v>0</v>
      </c>
      <c r="BJ463" s="18" t="s">
        <v>93</v>
      </c>
      <c r="BK463" s="204">
        <f>ROUND(I463*H463,2)</f>
        <v>0</v>
      </c>
      <c r="BL463" s="18" t="s">
        <v>317</v>
      </c>
      <c r="BM463" s="203" t="s">
        <v>665</v>
      </c>
    </row>
    <row r="464" spans="1:65" s="2" customFormat="1" ht="11.25">
      <c r="A464" s="35"/>
      <c r="B464" s="36"/>
      <c r="C464" s="37"/>
      <c r="D464" s="205" t="s">
        <v>230</v>
      </c>
      <c r="E464" s="37"/>
      <c r="F464" s="206" t="s">
        <v>666</v>
      </c>
      <c r="G464" s="37"/>
      <c r="H464" s="37"/>
      <c r="I464" s="207"/>
      <c r="J464" s="37"/>
      <c r="K464" s="37"/>
      <c r="L464" s="40"/>
      <c r="M464" s="208"/>
      <c r="N464" s="209"/>
      <c r="O464" s="72"/>
      <c r="P464" s="72"/>
      <c r="Q464" s="72"/>
      <c r="R464" s="72"/>
      <c r="S464" s="72"/>
      <c r="T464" s="73"/>
      <c r="U464" s="35"/>
      <c r="V464" s="35"/>
      <c r="W464" s="35"/>
      <c r="X464" s="35"/>
      <c r="Y464" s="35"/>
      <c r="Z464" s="35"/>
      <c r="AA464" s="35"/>
      <c r="AB464" s="35"/>
      <c r="AC464" s="35"/>
      <c r="AD464" s="35"/>
      <c r="AE464" s="35"/>
      <c r="AT464" s="18" t="s">
        <v>230</v>
      </c>
      <c r="AU464" s="18" t="s">
        <v>93</v>
      </c>
    </row>
    <row r="465" spans="1:65" s="14" customFormat="1" ht="11.25">
      <c r="B465" s="220"/>
      <c r="C465" s="221"/>
      <c r="D465" s="205" t="s">
        <v>232</v>
      </c>
      <c r="E465" s="222" t="s">
        <v>1</v>
      </c>
      <c r="F465" s="223" t="s">
        <v>412</v>
      </c>
      <c r="G465" s="221"/>
      <c r="H465" s="224">
        <v>7.02</v>
      </c>
      <c r="I465" s="225"/>
      <c r="J465" s="221"/>
      <c r="K465" s="221"/>
      <c r="L465" s="226"/>
      <c r="M465" s="227"/>
      <c r="N465" s="228"/>
      <c r="O465" s="228"/>
      <c r="P465" s="228"/>
      <c r="Q465" s="228"/>
      <c r="R465" s="228"/>
      <c r="S465" s="228"/>
      <c r="T465" s="229"/>
      <c r="AT465" s="230" t="s">
        <v>232</v>
      </c>
      <c r="AU465" s="230" t="s">
        <v>93</v>
      </c>
      <c r="AV465" s="14" t="s">
        <v>93</v>
      </c>
      <c r="AW465" s="14" t="s">
        <v>35</v>
      </c>
      <c r="AX465" s="14" t="s">
        <v>87</v>
      </c>
      <c r="AY465" s="230" t="s">
        <v>220</v>
      </c>
    </row>
    <row r="466" spans="1:65" s="2" customFormat="1" ht="14.45" customHeight="1">
      <c r="A466" s="35"/>
      <c r="B466" s="36"/>
      <c r="C466" s="192" t="s">
        <v>667</v>
      </c>
      <c r="D466" s="192" t="s">
        <v>223</v>
      </c>
      <c r="E466" s="193" t="s">
        <v>668</v>
      </c>
      <c r="F466" s="194" t="s">
        <v>669</v>
      </c>
      <c r="G466" s="195" t="s">
        <v>226</v>
      </c>
      <c r="H466" s="196">
        <v>19.5</v>
      </c>
      <c r="I466" s="197"/>
      <c r="J466" s="198">
        <f>ROUND(I466*H466,2)</f>
        <v>0</v>
      </c>
      <c r="K466" s="194" t="s">
        <v>227</v>
      </c>
      <c r="L466" s="40"/>
      <c r="M466" s="199" t="s">
        <v>1</v>
      </c>
      <c r="N466" s="200" t="s">
        <v>46</v>
      </c>
      <c r="O466" s="72"/>
      <c r="P466" s="201">
        <f>O466*H466</f>
        <v>0</v>
      </c>
      <c r="Q466" s="201">
        <v>1.3999999999999999E-4</v>
      </c>
      <c r="R466" s="201">
        <f>Q466*H466</f>
        <v>2.7299999999999998E-3</v>
      </c>
      <c r="S466" s="201">
        <v>0</v>
      </c>
      <c r="T466" s="202">
        <f>S466*H466</f>
        <v>0</v>
      </c>
      <c r="U466" s="35"/>
      <c r="V466" s="35"/>
      <c r="W466" s="35"/>
      <c r="X466" s="35"/>
      <c r="Y466" s="35"/>
      <c r="Z466" s="35"/>
      <c r="AA466" s="35"/>
      <c r="AB466" s="35"/>
      <c r="AC466" s="35"/>
      <c r="AD466" s="35"/>
      <c r="AE466" s="35"/>
      <c r="AR466" s="203" t="s">
        <v>317</v>
      </c>
      <c r="AT466" s="203" t="s">
        <v>223</v>
      </c>
      <c r="AU466" s="203" t="s">
        <v>93</v>
      </c>
      <c r="AY466" s="18" t="s">
        <v>220</v>
      </c>
      <c r="BE466" s="204">
        <f>IF(N466="základní",J466,0)</f>
        <v>0</v>
      </c>
      <c r="BF466" s="204">
        <f>IF(N466="snížená",J466,0)</f>
        <v>0</v>
      </c>
      <c r="BG466" s="204">
        <f>IF(N466="zákl. přenesená",J466,0)</f>
        <v>0</v>
      </c>
      <c r="BH466" s="204">
        <f>IF(N466="sníž. přenesená",J466,0)</f>
        <v>0</v>
      </c>
      <c r="BI466" s="204">
        <f>IF(N466="nulová",J466,0)</f>
        <v>0</v>
      </c>
      <c r="BJ466" s="18" t="s">
        <v>93</v>
      </c>
      <c r="BK466" s="204">
        <f>ROUND(I466*H466,2)</f>
        <v>0</v>
      </c>
      <c r="BL466" s="18" t="s">
        <v>317</v>
      </c>
      <c r="BM466" s="203" t="s">
        <v>670</v>
      </c>
    </row>
    <row r="467" spans="1:65" s="2" customFormat="1" ht="11.25">
      <c r="A467" s="35"/>
      <c r="B467" s="36"/>
      <c r="C467" s="37"/>
      <c r="D467" s="205" t="s">
        <v>230</v>
      </c>
      <c r="E467" s="37"/>
      <c r="F467" s="206" t="s">
        <v>671</v>
      </c>
      <c r="G467" s="37"/>
      <c r="H467" s="37"/>
      <c r="I467" s="207"/>
      <c r="J467" s="37"/>
      <c r="K467" s="37"/>
      <c r="L467" s="40"/>
      <c r="M467" s="208"/>
      <c r="N467" s="209"/>
      <c r="O467" s="72"/>
      <c r="P467" s="72"/>
      <c r="Q467" s="72"/>
      <c r="R467" s="72"/>
      <c r="S467" s="72"/>
      <c r="T467" s="73"/>
      <c r="U467" s="35"/>
      <c r="V467" s="35"/>
      <c r="W467" s="35"/>
      <c r="X467" s="35"/>
      <c r="Y467" s="35"/>
      <c r="Z467" s="35"/>
      <c r="AA467" s="35"/>
      <c r="AB467" s="35"/>
      <c r="AC467" s="35"/>
      <c r="AD467" s="35"/>
      <c r="AE467" s="35"/>
      <c r="AT467" s="18" t="s">
        <v>230</v>
      </c>
      <c r="AU467" s="18" t="s">
        <v>93</v>
      </c>
    </row>
    <row r="468" spans="1:65" s="14" customFormat="1" ht="11.25">
      <c r="B468" s="220"/>
      <c r="C468" s="221"/>
      <c r="D468" s="205" t="s">
        <v>232</v>
      </c>
      <c r="E468" s="222" t="s">
        <v>1</v>
      </c>
      <c r="F468" s="223" t="s">
        <v>672</v>
      </c>
      <c r="G468" s="221"/>
      <c r="H468" s="224">
        <v>19.5</v>
      </c>
      <c r="I468" s="225"/>
      <c r="J468" s="221"/>
      <c r="K468" s="221"/>
      <c r="L468" s="226"/>
      <c r="M468" s="227"/>
      <c r="N468" s="228"/>
      <c r="O468" s="228"/>
      <c r="P468" s="228"/>
      <c r="Q468" s="228"/>
      <c r="R468" s="228"/>
      <c r="S468" s="228"/>
      <c r="T468" s="229"/>
      <c r="AT468" s="230" t="s">
        <v>232</v>
      </c>
      <c r="AU468" s="230" t="s">
        <v>93</v>
      </c>
      <c r="AV468" s="14" t="s">
        <v>93</v>
      </c>
      <c r="AW468" s="14" t="s">
        <v>35</v>
      </c>
      <c r="AX468" s="14" t="s">
        <v>87</v>
      </c>
      <c r="AY468" s="230" t="s">
        <v>220</v>
      </c>
    </row>
    <row r="469" spans="1:65" s="2" customFormat="1" ht="14.45" customHeight="1">
      <c r="A469" s="35"/>
      <c r="B469" s="36"/>
      <c r="C469" s="192" t="s">
        <v>673</v>
      </c>
      <c r="D469" s="192" t="s">
        <v>223</v>
      </c>
      <c r="E469" s="193" t="s">
        <v>674</v>
      </c>
      <c r="F469" s="194" t="s">
        <v>675</v>
      </c>
      <c r="G469" s="195" t="s">
        <v>386</v>
      </c>
      <c r="H469" s="253"/>
      <c r="I469" s="197"/>
      <c r="J469" s="198">
        <f>ROUND(I469*H469,2)</f>
        <v>0</v>
      </c>
      <c r="K469" s="194" t="s">
        <v>227</v>
      </c>
      <c r="L469" s="40"/>
      <c r="M469" s="199" t="s">
        <v>1</v>
      </c>
      <c r="N469" s="200" t="s">
        <v>46</v>
      </c>
      <c r="O469" s="72"/>
      <c r="P469" s="201">
        <f>O469*H469</f>
        <v>0</v>
      </c>
      <c r="Q469" s="201">
        <v>0</v>
      </c>
      <c r="R469" s="201">
        <f>Q469*H469</f>
        <v>0</v>
      </c>
      <c r="S469" s="201">
        <v>0</v>
      </c>
      <c r="T469" s="202">
        <f>S469*H469</f>
        <v>0</v>
      </c>
      <c r="U469" s="35"/>
      <c r="V469" s="35"/>
      <c r="W469" s="35"/>
      <c r="X469" s="35"/>
      <c r="Y469" s="35"/>
      <c r="Z469" s="35"/>
      <c r="AA469" s="35"/>
      <c r="AB469" s="35"/>
      <c r="AC469" s="35"/>
      <c r="AD469" s="35"/>
      <c r="AE469" s="35"/>
      <c r="AR469" s="203" t="s">
        <v>317</v>
      </c>
      <c r="AT469" s="203" t="s">
        <v>223</v>
      </c>
      <c r="AU469" s="203" t="s">
        <v>93</v>
      </c>
      <c r="AY469" s="18" t="s">
        <v>220</v>
      </c>
      <c r="BE469" s="204">
        <f>IF(N469="základní",J469,0)</f>
        <v>0</v>
      </c>
      <c r="BF469" s="204">
        <f>IF(N469="snížená",J469,0)</f>
        <v>0</v>
      </c>
      <c r="BG469" s="204">
        <f>IF(N469="zákl. přenesená",J469,0)</f>
        <v>0</v>
      </c>
      <c r="BH469" s="204">
        <f>IF(N469="sníž. přenesená",J469,0)</f>
        <v>0</v>
      </c>
      <c r="BI469" s="204">
        <f>IF(N469="nulová",J469,0)</f>
        <v>0</v>
      </c>
      <c r="BJ469" s="18" t="s">
        <v>93</v>
      </c>
      <c r="BK469" s="204">
        <f>ROUND(I469*H469,2)</f>
        <v>0</v>
      </c>
      <c r="BL469" s="18" t="s">
        <v>317</v>
      </c>
      <c r="BM469" s="203" t="s">
        <v>676</v>
      </c>
    </row>
    <row r="470" spans="1:65" s="2" customFormat="1" ht="19.5">
      <c r="A470" s="35"/>
      <c r="B470" s="36"/>
      <c r="C470" s="37"/>
      <c r="D470" s="205" t="s">
        <v>230</v>
      </c>
      <c r="E470" s="37"/>
      <c r="F470" s="206" t="s">
        <v>677</v>
      </c>
      <c r="G470" s="37"/>
      <c r="H470" s="37"/>
      <c r="I470" s="207"/>
      <c r="J470" s="37"/>
      <c r="K470" s="37"/>
      <c r="L470" s="40"/>
      <c r="M470" s="208"/>
      <c r="N470" s="209"/>
      <c r="O470" s="72"/>
      <c r="P470" s="72"/>
      <c r="Q470" s="72"/>
      <c r="R470" s="72"/>
      <c r="S470" s="72"/>
      <c r="T470" s="73"/>
      <c r="U470" s="35"/>
      <c r="V470" s="35"/>
      <c r="W470" s="35"/>
      <c r="X470" s="35"/>
      <c r="Y470" s="35"/>
      <c r="Z470" s="35"/>
      <c r="AA470" s="35"/>
      <c r="AB470" s="35"/>
      <c r="AC470" s="35"/>
      <c r="AD470" s="35"/>
      <c r="AE470" s="35"/>
      <c r="AT470" s="18" t="s">
        <v>230</v>
      </c>
      <c r="AU470" s="18" t="s">
        <v>93</v>
      </c>
    </row>
    <row r="471" spans="1:65" s="12" customFormat="1" ht="22.9" customHeight="1">
      <c r="B471" s="176"/>
      <c r="C471" s="177"/>
      <c r="D471" s="178" t="s">
        <v>79</v>
      </c>
      <c r="E471" s="190" t="s">
        <v>678</v>
      </c>
      <c r="F471" s="190" t="s">
        <v>679</v>
      </c>
      <c r="G471" s="177"/>
      <c r="H471" s="177"/>
      <c r="I471" s="180"/>
      <c r="J471" s="191">
        <f>BK471</f>
        <v>0</v>
      </c>
      <c r="K471" s="177"/>
      <c r="L471" s="182"/>
      <c r="M471" s="183"/>
      <c r="N471" s="184"/>
      <c r="O471" s="184"/>
      <c r="P471" s="185">
        <f>SUM(P472:P493)</f>
        <v>0</v>
      </c>
      <c r="Q471" s="184"/>
      <c r="R471" s="185">
        <f>SUM(R472:R493)</f>
        <v>0</v>
      </c>
      <c r="S471" s="184"/>
      <c r="T471" s="186">
        <f>SUM(T472:T493)</f>
        <v>0</v>
      </c>
      <c r="AR471" s="187" t="s">
        <v>93</v>
      </c>
      <c r="AT471" s="188" t="s">
        <v>79</v>
      </c>
      <c r="AU471" s="188" t="s">
        <v>87</v>
      </c>
      <c r="AY471" s="187" t="s">
        <v>220</v>
      </c>
      <c r="BK471" s="189">
        <f>SUM(BK472:BK493)</f>
        <v>0</v>
      </c>
    </row>
    <row r="472" spans="1:65" s="2" customFormat="1" ht="24.2" customHeight="1">
      <c r="A472" s="35"/>
      <c r="B472" s="36"/>
      <c r="C472" s="192" t="s">
        <v>680</v>
      </c>
      <c r="D472" s="192" t="s">
        <v>223</v>
      </c>
      <c r="E472" s="193" t="s">
        <v>681</v>
      </c>
      <c r="F472" s="194" t="s">
        <v>682</v>
      </c>
      <c r="G472" s="195" t="s">
        <v>301</v>
      </c>
      <c r="H472" s="196">
        <v>1</v>
      </c>
      <c r="I472" s="197"/>
      <c r="J472" s="198">
        <f>ROUND(I472*H472,2)</f>
        <v>0</v>
      </c>
      <c r="K472" s="194" t="s">
        <v>1</v>
      </c>
      <c r="L472" s="40"/>
      <c r="M472" s="199" t="s">
        <v>1</v>
      </c>
      <c r="N472" s="200" t="s">
        <v>46</v>
      </c>
      <c r="O472" s="72"/>
      <c r="P472" s="201">
        <f>O472*H472</f>
        <v>0</v>
      </c>
      <c r="Q472" s="201">
        <v>0</v>
      </c>
      <c r="R472" s="201">
        <f>Q472*H472</f>
        <v>0</v>
      </c>
      <c r="S472" s="201">
        <v>0</v>
      </c>
      <c r="T472" s="202">
        <f>S472*H472</f>
        <v>0</v>
      </c>
      <c r="U472" s="35"/>
      <c r="V472" s="35"/>
      <c r="W472" s="35"/>
      <c r="X472" s="35"/>
      <c r="Y472" s="35"/>
      <c r="Z472" s="35"/>
      <c r="AA472" s="35"/>
      <c r="AB472" s="35"/>
      <c r="AC472" s="35"/>
      <c r="AD472" s="35"/>
      <c r="AE472" s="35"/>
      <c r="AR472" s="203" t="s">
        <v>317</v>
      </c>
      <c r="AT472" s="203" t="s">
        <v>223</v>
      </c>
      <c r="AU472" s="203" t="s">
        <v>93</v>
      </c>
      <c r="AY472" s="18" t="s">
        <v>220</v>
      </c>
      <c r="BE472" s="204">
        <f>IF(N472="základní",J472,0)</f>
        <v>0</v>
      </c>
      <c r="BF472" s="204">
        <f>IF(N472="snížená",J472,0)</f>
        <v>0</v>
      </c>
      <c r="BG472" s="204">
        <f>IF(N472="zákl. přenesená",J472,0)</f>
        <v>0</v>
      </c>
      <c r="BH472" s="204">
        <f>IF(N472="sníž. přenesená",J472,0)</f>
        <v>0</v>
      </c>
      <c r="BI472" s="204">
        <f>IF(N472="nulová",J472,0)</f>
        <v>0</v>
      </c>
      <c r="BJ472" s="18" t="s">
        <v>93</v>
      </c>
      <c r="BK472" s="204">
        <f>ROUND(I472*H472,2)</f>
        <v>0</v>
      </c>
      <c r="BL472" s="18" t="s">
        <v>317</v>
      </c>
      <c r="BM472" s="203" t="s">
        <v>683</v>
      </c>
    </row>
    <row r="473" spans="1:65" s="2" customFormat="1" ht="97.5">
      <c r="A473" s="35"/>
      <c r="B473" s="36"/>
      <c r="C473" s="37"/>
      <c r="D473" s="205" t="s">
        <v>230</v>
      </c>
      <c r="E473" s="37"/>
      <c r="F473" s="206" t="s">
        <v>684</v>
      </c>
      <c r="G473" s="37"/>
      <c r="H473" s="37"/>
      <c r="I473" s="207"/>
      <c r="J473" s="37"/>
      <c r="K473" s="37"/>
      <c r="L473" s="40"/>
      <c r="M473" s="208"/>
      <c r="N473" s="209"/>
      <c r="O473" s="72"/>
      <c r="P473" s="72"/>
      <c r="Q473" s="72"/>
      <c r="R473" s="72"/>
      <c r="S473" s="72"/>
      <c r="T473" s="73"/>
      <c r="U473" s="35"/>
      <c r="V473" s="35"/>
      <c r="W473" s="35"/>
      <c r="X473" s="35"/>
      <c r="Y473" s="35"/>
      <c r="Z473" s="35"/>
      <c r="AA473" s="35"/>
      <c r="AB473" s="35"/>
      <c r="AC473" s="35"/>
      <c r="AD473" s="35"/>
      <c r="AE473" s="35"/>
      <c r="AT473" s="18" t="s">
        <v>230</v>
      </c>
      <c r="AU473" s="18" t="s">
        <v>93</v>
      </c>
    </row>
    <row r="474" spans="1:65" s="2" customFormat="1" ht="24.2" customHeight="1">
      <c r="A474" s="35"/>
      <c r="B474" s="36"/>
      <c r="C474" s="192" t="s">
        <v>685</v>
      </c>
      <c r="D474" s="192" t="s">
        <v>223</v>
      </c>
      <c r="E474" s="193" t="s">
        <v>686</v>
      </c>
      <c r="F474" s="194" t="s">
        <v>682</v>
      </c>
      <c r="G474" s="195" t="s">
        <v>301</v>
      </c>
      <c r="H474" s="196">
        <v>1</v>
      </c>
      <c r="I474" s="197"/>
      <c r="J474" s="198">
        <f>ROUND(I474*H474,2)</f>
        <v>0</v>
      </c>
      <c r="K474" s="194" t="s">
        <v>1</v>
      </c>
      <c r="L474" s="40"/>
      <c r="M474" s="199" t="s">
        <v>1</v>
      </c>
      <c r="N474" s="200" t="s">
        <v>46</v>
      </c>
      <c r="O474" s="72"/>
      <c r="P474" s="201">
        <f>O474*H474</f>
        <v>0</v>
      </c>
      <c r="Q474" s="201">
        <v>0</v>
      </c>
      <c r="R474" s="201">
        <f>Q474*H474</f>
        <v>0</v>
      </c>
      <c r="S474" s="201">
        <v>0</v>
      </c>
      <c r="T474" s="202">
        <f>S474*H474</f>
        <v>0</v>
      </c>
      <c r="U474" s="35"/>
      <c r="V474" s="35"/>
      <c r="W474" s="35"/>
      <c r="X474" s="35"/>
      <c r="Y474" s="35"/>
      <c r="Z474" s="35"/>
      <c r="AA474" s="35"/>
      <c r="AB474" s="35"/>
      <c r="AC474" s="35"/>
      <c r="AD474" s="35"/>
      <c r="AE474" s="35"/>
      <c r="AR474" s="203" t="s">
        <v>317</v>
      </c>
      <c r="AT474" s="203" t="s">
        <v>223</v>
      </c>
      <c r="AU474" s="203" t="s">
        <v>93</v>
      </c>
      <c r="AY474" s="18" t="s">
        <v>220</v>
      </c>
      <c r="BE474" s="204">
        <f>IF(N474="základní",J474,0)</f>
        <v>0</v>
      </c>
      <c r="BF474" s="204">
        <f>IF(N474="snížená",J474,0)</f>
        <v>0</v>
      </c>
      <c r="BG474" s="204">
        <f>IF(N474="zákl. přenesená",J474,0)</f>
        <v>0</v>
      </c>
      <c r="BH474" s="204">
        <f>IF(N474="sníž. přenesená",J474,0)</f>
        <v>0</v>
      </c>
      <c r="BI474" s="204">
        <f>IF(N474="nulová",J474,0)</f>
        <v>0</v>
      </c>
      <c r="BJ474" s="18" t="s">
        <v>93</v>
      </c>
      <c r="BK474" s="204">
        <f>ROUND(I474*H474,2)</f>
        <v>0</v>
      </c>
      <c r="BL474" s="18" t="s">
        <v>317</v>
      </c>
      <c r="BM474" s="203" t="s">
        <v>687</v>
      </c>
    </row>
    <row r="475" spans="1:65" s="2" customFormat="1" ht="97.5">
      <c r="A475" s="35"/>
      <c r="B475" s="36"/>
      <c r="C475" s="37"/>
      <c r="D475" s="205" t="s">
        <v>230</v>
      </c>
      <c r="E475" s="37"/>
      <c r="F475" s="206" t="s">
        <v>684</v>
      </c>
      <c r="G475" s="37"/>
      <c r="H475" s="37"/>
      <c r="I475" s="207"/>
      <c r="J475" s="37"/>
      <c r="K475" s="37"/>
      <c r="L475" s="40"/>
      <c r="M475" s="208"/>
      <c r="N475" s="209"/>
      <c r="O475" s="72"/>
      <c r="P475" s="72"/>
      <c r="Q475" s="72"/>
      <c r="R475" s="72"/>
      <c r="S475" s="72"/>
      <c r="T475" s="73"/>
      <c r="U475" s="35"/>
      <c r="V475" s="35"/>
      <c r="W475" s="35"/>
      <c r="X475" s="35"/>
      <c r="Y475" s="35"/>
      <c r="Z475" s="35"/>
      <c r="AA475" s="35"/>
      <c r="AB475" s="35"/>
      <c r="AC475" s="35"/>
      <c r="AD475" s="35"/>
      <c r="AE475" s="35"/>
      <c r="AT475" s="18" t="s">
        <v>230</v>
      </c>
      <c r="AU475" s="18" t="s">
        <v>93</v>
      </c>
    </row>
    <row r="476" spans="1:65" s="2" customFormat="1" ht="24.2" customHeight="1">
      <c r="A476" s="35"/>
      <c r="B476" s="36"/>
      <c r="C476" s="192" t="s">
        <v>688</v>
      </c>
      <c r="D476" s="192" t="s">
        <v>223</v>
      </c>
      <c r="E476" s="193" t="s">
        <v>689</v>
      </c>
      <c r="F476" s="194" t="s">
        <v>690</v>
      </c>
      <c r="G476" s="195" t="s">
        <v>301</v>
      </c>
      <c r="H476" s="196">
        <v>2</v>
      </c>
      <c r="I476" s="197"/>
      <c r="J476" s="198">
        <f>ROUND(I476*H476,2)</f>
        <v>0</v>
      </c>
      <c r="K476" s="194" t="s">
        <v>1</v>
      </c>
      <c r="L476" s="40"/>
      <c r="M476" s="199" t="s">
        <v>1</v>
      </c>
      <c r="N476" s="200" t="s">
        <v>46</v>
      </c>
      <c r="O476" s="72"/>
      <c r="P476" s="201">
        <f>O476*H476</f>
        <v>0</v>
      </c>
      <c r="Q476" s="201">
        <v>0</v>
      </c>
      <c r="R476" s="201">
        <f>Q476*H476</f>
        <v>0</v>
      </c>
      <c r="S476" s="201">
        <v>0</v>
      </c>
      <c r="T476" s="202">
        <f>S476*H476</f>
        <v>0</v>
      </c>
      <c r="U476" s="35"/>
      <c r="V476" s="35"/>
      <c r="W476" s="35"/>
      <c r="X476" s="35"/>
      <c r="Y476" s="35"/>
      <c r="Z476" s="35"/>
      <c r="AA476" s="35"/>
      <c r="AB476" s="35"/>
      <c r="AC476" s="35"/>
      <c r="AD476" s="35"/>
      <c r="AE476" s="35"/>
      <c r="AR476" s="203" t="s">
        <v>317</v>
      </c>
      <c r="AT476" s="203" t="s">
        <v>223</v>
      </c>
      <c r="AU476" s="203" t="s">
        <v>93</v>
      </c>
      <c r="AY476" s="18" t="s">
        <v>220</v>
      </c>
      <c r="BE476" s="204">
        <f>IF(N476="základní",J476,0)</f>
        <v>0</v>
      </c>
      <c r="BF476" s="204">
        <f>IF(N476="snížená",J476,0)</f>
        <v>0</v>
      </c>
      <c r="BG476" s="204">
        <f>IF(N476="zákl. přenesená",J476,0)</f>
        <v>0</v>
      </c>
      <c r="BH476" s="204">
        <f>IF(N476="sníž. přenesená",J476,0)</f>
        <v>0</v>
      </c>
      <c r="BI476" s="204">
        <f>IF(N476="nulová",J476,0)</f>
        <v>0</v>
      </c>
      <c r="BJ476" s="18" t="s">
        <v>93</v>
      </c>
      <c r="BK476" s="204">
        <f>ROUND(I476*H476,2)</f>
        <v>0</v>
      </c>
      <c r="BL476" s="18" t="s">
        <v>317</v>
      </c>
      <c r="BM476" s="203" t="s">
        <v>691</v>
      </c>
    </row>
    <row r="477" spans="1:65" s="2" customFormat="1" ht="87.75">
      <c r="A477" s="35"/>
      <c r="B477" s="36"/>
      <c r="C477" s="37"/>
      <c r="D477" s="205" t="s">
        <v>230</v>
      </c>
      <c r="E477" s="37"/>
      <c r="F477" s="206" t="s">
        <v>692</v>
      </c>
      <c r="G477" s="37"/>
      <c r="H477" s="37"/>
      <c r="I477" s="207"/>
      <c r="J477" s="37"/>
      <c r="K477" s="37"/>
      <c r="L477" s="40"/>
      <c r="M477" s="208"/>
      <c r="N477" s="209"/>
      <c r="O477" s="72"/>
      <c r="P477" s="72"/>
      <c r="Q477" s="72"/>
      <c r="R477" s="72"/>
      <c r="S477" s="72"/>
      <c r="T477" s="73"/>
      <c r="U477" s="35"/>
      <c r="V477" s="35"/>
      <c r="W477" s="35"/>
      <c r="X477" s="35"/>
      <c r="Y477" s="35"/>
      <c r="Z477" s="35"/>
      <c r="AA477" s="35"/>
      <c r="AB477" s="35"/>
      <c r="AC477" s="35"/>
      <c r="AD477" s="35"/>
      <c r="AE477" s="35"/>
      <c r="AT477" s="18" t="s">
        <v>230</v>
      </c>
      <c r="AU477" s="18" t="s">
        <v>93</v>
      </c>
    </row>
    <row r="478" spans="1:65" s="2" customFormat="1" ht="24.2" customHeight="1">
      <c r="A478" s="35"/>
      <c r="B478" s="36"/>
      <c r="C478" s="192" t="s">
        <v>693</v>
      </c>
      <c r="D478" s="192" t="s">
        <v>223</v>
      </c>
      <c r="E478" s="193" t="s">
        <v>694</v>
      </c>
      <c r="F478" s="194" t="s">
        <v>695</v>
      </c>
      <c r="G478" s="195" t="s">
        <v>301</v>
      </c>
      <c r="H478" s="196">
        <v>1</v>
      </c>
      <c r="I478" s="197"/>
      <c r="J478" s="198">
        <f>ROUND(I478*H478,2)</f>
        <v>0</v>
      </c>
      <c r="K478" s="194" t="s">
        <v>1</v>
      </c>
      <c r="L478" s="40"/>
      <c r="M478" s="199" t="s">
        <v>1</v>
      </c>
      <c r="N478" s="200" t="s">
        <v>46</v>
      </c>
      <c r="O478" s="72"/>
      <c r="P478" s="201">
        <f>O478*H478</f>
        <v>0</v>
      </c>
      <c r="Q478" s="201">
        <v>0</v>
      </c>
      <c r="R478" s="201">
        <f>Q478*H478</f>
        <v>0</v>
      </c>
      <c r="S478" s="201">
        <v>0</v>
      </c>
      <c r="T478" s="202">
        <f>S478*H478</f>
        <v>0</v>
      </c>
      <c r="U478" s="35"/>
      <c r="V478" s="35"/>
      <c r="W478" s="35"/>
      <c r="X478" s="35"/>
      <c r="Y478" s="35"/>
      <c r="Z478" s="35"/>
      <c r="AA478" s="35"/>
      <c r="AB478" s="35"/>
      <c r="AC478" s="35"/>
      <c r="AD478" s="35"/>
      <c r="AE478" s="35"/>
      <c r="AR478" s="203" t="s">
        <v>317</v>
      </c>
      <c r="AT478" s="203" t="s">
        <v>223</v>
      </c>
      <c r="AU478" s="203" t="s">
        <v>93</v>
      </c>
      <c r="AY478" s="18" t="s">
        <v>220</v>
      </c>
      <c r="BE478" s="204">
        <f>IF(N478="základní",J478,0)</f>
        <v>0</v>
      </c>
      <c r="BF478" s="204">
        <f>IF(N478="snížená",J478,0)</f>
        <v>0</v>
      </c>
      <c r="BG478" s="204">
        <f>IF(N478="zákl. přenesená",J478,0)</f>
        <v>0</v>
      </c>
      <c r="BH478" s="204">
        <f>IF(N478="sníž. přenesená",J478,0)</f>
        <v>0</v>
      </c>
      <c r="BI478" s="204">
        <f>IF(N478="nulová",J478,0)</f>
        <v>0</v>
      </c>
      <c r="BJ478" s="18" t="s">
        <v>93</v>
      </c>
      <c r="BK478" s="204">
        <f>ROUND(I478*H478,2)</f>
        <v>0</v>
      </c>
      <c r="BL478" s="18" t="s">
        <v>317</v>
      </c>
      <c r="BM478" s="203" t="s">
        <v>696</v>
      </c>
    </row>
    <row r="479" spans="1:65" s="2" customFormat="1" ht="97.5">
      <c r="A479" s="35"/>
      <c r="B479" s="36"/>
      <c r="C479" s="37"/>
      <c r="D479" s="205" t="s">
        <v>230</v>
      </c>
      <c r="E479" s="37"/>
      <c r="F479" s="206" t="s">
        <v>697</v>
      </c>
      <c r="G479" s="37"/>
      <c r="H479" s="37"/>
      <c r="I479" s="207"/>
      <c r="J479" s="37"/>
      <c r="K479" s="37"/>
      <c r="L479" s="40"/>
      <c r="M479" s="208"/>
      <c r="N479" s="209"/>
      <c r="O479" s="72"/>
      <c r="P479" s="72"/>
      <c r="Q479" s="72"/>
      <c r="R479" s="72"/>
      <c r="S479" s="72"/>
      <c r="T479" s="73"/>
      <c r="U479" s="35"/>
      <c r="V479" s="35"/>
      <c r="W479" s="35"/>
      <c r="X479" s="35"/>
      <c r="Y479" s="35"/>
      <c r="Z479" s="35"/>
      <c r="AA479" s="35"/>
      <c r="AB479" s="35"/>
      <c r="AC479" s="35"/>
      <c r="AD479" s="35"/>
      <c r="AE479" s="35"/>
      <c r="AT479" s="18" t="s">
        <v>230</v>
      </c>
      <c r="AU479" s="18" t="s">
        <v>93</v>
      </c>
    </row>
    <row r="480" spans="1:65" s="2" customFormat="1" ht="24.2" customHeight="1">
      <c r="A480" s="35"/>
      <c r="B480" s="36"/>
      <c r="C480" s="192" t="s">
        <v>698</v>
      </c>
      <c r="D480" s="192" t="s">
        <v>223</v>
      </c>
      <c r="E480" s="193" t="s">
        <v>699</v>
      </c>
      <c r="F480" s="194" t="s">
        <v>695</v>
      </c>
      <c r="G480" s="195" t="s">
        <v>301</v>
      </c>
      <c r="H480" s="196">
        <v>1</v>
      </c>
      <c r="I480" s="197"/>
      <c r="J480" s="198">
        <f>ROUND(I480*H480,2)</f>
        <v>0</v>
      </c>
      <c r="K480" s="194" t="s">
        <v>1</v>
      </c>
      <c r="L480" s="40"/>
      <c r="M480" s="199" t="s">
        <v>1</v>
      </c>
      <c r="N480" s="200" t="s">
        <v>46</v>
      </c>
      <c r="O480" s="72"/>
      <c r="P480" s="201">
        <f>O480*H480</f>
        <v>0</v>
      </c>
      <c r="Q480" s="201">
        <v>0</v>
      </c>
      <c r="R480" s="201">
        <f>Q480*H480</f>
        <v>0</v>
      </c>
      <c r="S480" s="201">
        <v>0</v>
      </c>
      <c r="T480" s="202">
        <f>S480*H480</f>
        <v>0</v>
      </c>
      <c r="U480" s="35"/>
      <c r="V480" s="35"/>
      <c r="W480" s="35"/>
      <c r="X480" s="35"/>
      <c r="Y480" s="35"/>
      <c r="Z480" s="35"/>
      <c r="AA480" s="35"/>
      <c r="AB480" s="35"/>
      <c r="AC480" s="35"/>
      <c r="AD480" s="35"/>
      <c r="AE480" s="35"/>
      <c r="AR480" s="203" t="s">
        <v>317</v>
      </c>
      <c r="AT480" s="203" t="s">
        <v>223</v>
      </c>
      <c r="AU480" s="203" t="s">
        <v>93</v>
      </c>
      <c r="AY480" s="18" t="s">
        <v>220</v>
      </c>
      <c r="BE480" s="204">
        <f>IF(N480="základní",J480,0)</f>
        <v>0</v>
      </c>
      <c r="BF480" s="204">
        <f>IF(N480="snížená",J480,0)</f>
        <v>0</v>
      </c>
      <c r="BG480" s="204">
        <f>IF(N480="zákl. přenesená",J480,0)</f>
        <v>0</v>
      </c>
      <c r="BH480" s="204">
        <f>IF(N480="sníž. přenesená",J480,0)</f>
        <v>0</v>
      </c>
      <c r="BI480" s="204">
        <f>IF(N480="nulová",J480,0)</f>
        <v>0</v>
      </c>
      <c r="BJ480" s="18" t="s">
        <v>93</v>
      </c>
      <c r="BK480" s="204">
        <f>ROUND(I480*H480,2)</f>
        <v>0</v>
      </c>
      <c r="BL480" s="18" t="s">
        <v>317</v>
      </c>
      <c r="BM480" s="203" t="s">
        <v>700</v>
      </c>
    </row>
    <row r="481" spans="1:65" s="2" customFormat="1" ht="97.5">
      <c r="A481" s="35"/>
      <c r="B481" s="36"/>
      <c r="C481" s="37"/>
      <c r="D481" s="205" t="s">
        <v>230</v>
      </c>
      <c r="E481" s="37"/>
      <c r="F481" s="206" t="s">
        <v>697</v>
      </c>
      <c r="G481" s="37"/>
      <c r="H481" s="37"/>
      <c r="I481" s="207"/>
      <c r="J481" s="37"/>
      <c r="K481" s="37"/>
      <c r="L481" s="40"/>
      <c r="M481" s="208"/>
      <c r="N481" s="209"/>
      <c r="O481" s="72"/>
      <c r="P481" s="72"/>
      <c r="Q481" s="72"/>
      <c r="R481" s="72"/>
      <c r="S481" s="72"/>
      <c r="T481" s="73"/>
      <c r="U481" s="35"/>
      <c r="V481" s="35"/>
      <c r="W481" s="35"/>
      <c r="X481" s="35"/>
      <c r="Y481" s="35"/>
      <c r="Z481" s="35"/>
      <c r="AA481" s="35"/>
      <c r="AB481" s="35"/>
      <c r="AC481" s="35"/>
      <c r="AD481" s="35"/>
      <c r="AE481" s="35"/>
      <c r="AT481" s="18" t="s">
        <v>230</v>
      </c>
      <c r="AU481" s="18" t="s">
        <v>93</v>
      </c>
    </row>
    <row r="482" spans="1:65" s="2" customFormat="1" ht="24.2" customHeight="1">
      <c r="A482" s="35"/>
      <c r="B482" s="36"/>
      <c r="C482" s="192" t="s">
        <v>701</v>
      </c>
      <c r="D482" s="192" t="s">
        <v>223</v>
      </c>
      <c r="E482" s="193" t="s">
        <v>702</v>
      </c>
      <c r="F482" s="194" t="s">
        <v>703</v>
      </c>
      <c r="G482" s="195" t="s">
        <v>301</v>
      </c>
      <c r="H482" s="196">
        <v>1</v>
      </c>
      <c r="I482" s="197"/>
      <c r="J482" s="198">
        <f>ROUND(I482*H482,2)</f>
        <v>0</v>
      </c>
      <c r="K482" s="194" t="s">
        <v>1</v>
      </c>
      <c r="L482" s="40"/>
      <c r="M482" s="199" t="s">
        <v>1</v>
      </c>
      <c r="N482" s="200" t="s">
        <v>46</v>
      </c>
      <c r="O482" s="72"/>
      <c r="P482" s="201">
        <f>O482*H482</f>
        <v>0</v>
      </c>
      <c r="Q482" s="201">
        <v>0</v>
      </c>
      <c r="R482" s="201">
        <f>Q482*H482</f>
        <v>0</v>
      </c>
      <c r="S482" s="201">
        <v>0</v>
      </c>
      <c r="T482" s="202">
        <f>S482*H482</f>
        <v>0</v>
      </c>
      <c r="U482" s="35"/>
      <c r="V482" s="35"/>
      <c r="W482" s="35"/>
      <c r="X482" s="35"/>
      <c r="Y482" s="35"/>
      <c r="Z482" s="35"/>
      <c r="AA482" s="35"/>
      <c r="AB482" s="35"/>
      <c r="AC482" s="35"/>
      <c r="AD482" s="35"/>
      <c r="AE482" s="35"/>
      <c r="AR482" s="203" t="s">
        <v>317</v>
      </c>
      <c r="AT482" s="203" t="s">
        <v>223</v>
      </c>
      <c r="AU482" s="203" t="s">
        <v>93</v>
      </c>
      <c r="AY482" s="18" t="s">
        <v>220</v>
      </c>
      <c r="BE482" s="204">
        <f>IF(N482="základní",J482,0)</f>
        <v>0</v>
      </c>
      <c r="BF482" s="204">
        <f>IF(N482="snížená",J482,0)</f>
        <v>0</v>
      </c>
      <c r="BG482" s="204">
        <f>IF(N482="zákl. přenesená",J482,0)</f>
        <v>0</v>
      </c>
      <c r="BH482" s="204">
        <f>IF(N482="sníž. přenesená",J482,0)</f>
        <v>0</v>
      </c>
      <c r="BI482" s="204">
        <f>IF(N482="nulová",J482,0)</f>
        <v>0</v>
      </c>
      <c r="BJ482" s="18" t="s">
        <v>93</v>
      </c>
      <c r="BK482" s="204">
        <f>ROUND(I482*H482,2)</f>
        <v>0</v>
      </c>
      <c r="BL482" s="18" t="s">
        <v>317</v>
      </c>
      <c r="BM482" s="203" t="s">
        <v>704</v>
      </c>
    </row>
    <row r="483" spans="1:65" s="2" customFormat="1" ht="48.75">
      <c r="A483" s="35"/>
      <c r="B483" s="36"/>
      <c r="C483" s="37"/>
      <c r="D483" s="205" t="s">
        <v>230</v>
      </c>
      <c r="E483" s="37"/>
      <c r="F483" s="206" t="s">
        <v>705</v>
      </c>
      <c r="G483" s="37"/>
      <c r="H483" s="37"/>
      <c r="I483" s="207"/>
      <c r="J483" s="37"/>
      <c r="K483" s="37"/>
      <c r="L483" s="40"/>
      <c r="M483" s="208"/>
      <c r="N483" s="209"/>
      <c r="O483" s="72"/>
      <c r="P483" s="72"/>
      <c r="Q483" s="72"/>
      <c r="R483" s="72"/>
      <c r="S483" s="72"/>
      <c r="T483" s="73"/>
      <c r="U483" s="35"/>
      <c r="V483" s="35"/>
      <c r="W483" s="35"/>
      <c r="X483" s="35"/>
      <c r="Y483" s="35"/>
      <c r="Z483" s="35"/>
      <c r="AA483" s="35"/>
      <c r="AB483" s="35"/>
      <c r="AC483" s="35"/>
      <c r="AD483" s="35"/>
      <c r="AE483" s="35"/>
      <c r="AT483" s="18" t="s">
        <v>230</v>
      </c>
      <c r="AU483" s="18" t="s">
        <v>93</v>
      </c>
    </row>
    <row r="484" spans="1:65" s="2" customFormat="1" ht="24.2" customHeight="1">
      <c r="A484" s="35"/>
      <c r="B484" s="36"/>
      <c r="C484" s="192" t="s">
        <v>706</v>
      </c>
      <c r="D484" s="192" t="s">
        <v>223</v>
      </c>
      <c r="E484" s="193" t="s">
        <v>707</v>
      </c>
      <c r="F484" s="194" t="s">
        <v>708</v>
      </c>
      <c r="G484" s="195" t="s">
        <v>301</v>
      </c>
      <c r="H484" s="196">
        <v>1</v>
      </c>
      <c r="I484" s="197"/>
      <c r="J484" s="198">
        <f>ROUND(I484*H484,2)</f>
        <v>0</v>
      </c>
      <c r="K484" s="194" t="s">
        <v>1</v>
      </c>
      <c r="L484" s="40"/>
      <c r="M484" s="199" t="s">
        <v>1</v>
      </c>
      <c r="N484" s="200" t="s">
        <v>46</v>
      </c>
      <c r="O484" s="72"/>
      <c r="P484" s="201">
        <f>O484*H484</f>
        <v>0</v>
      </c>
      <c r="Q484" s="201">
        <v>0</v>
      </c>
      <c r="R484" s="201">
        <f>Q484*H484</f>
        <v>0</v>
      </c>
      <c r="S484" s="201">
        <v>0</v>
      </c>
      <c r="T484" s="202">
        <f>S484*H484</f>
        <v>0</v>
      </c>
      <c r="U484" s="35"/>
      <c r="V484" s="35"/>
      <c r="W484" s="35"/>
      <c r="X484" s="35"/>
      <c r="Y484" s="35"/>
      <c r="Z484" s="35"/>
      <c r="AA484" s="35"/>
      <c r="AB484" s="35"/>
      <c r="AC484" s="35"/>
      <c r="AD484" s="35"/>
      <c r="AE484" s="35"/>
      <c r="AR484" s="203" t="s">
        <v>317</v>
      </c>
      <c r="AT484" s="203" t="s">
        <v>223</v>
      </c>
      <c r="AU484" s="203" t="s">
        <v>93</v>
      </c>
      <c r="AY484" s="18" t="s">
        <v>220</v>
      </c>
      <c r="BE484" s="204">
        <f>IF(N484="základní",J484,0)</f>
        <v>0</v>
      </c>
      <c r="BF484" s="204">
        <f>IF(N484="snížená",J484,0)</f>
        <v>0</v>
      </c>
      <c r="BG484" s="204">
        <f>IF(N484="zákl. přenesená",J484,0)</f>
        <v>0</v>
      </c>
      <c r="BH484" s="204">
        <f>IF(N484="sníž. přenesená",J484,0)</f>
        <v>0</v>
      </c>
      <c r="BI484" s="204">
        <f>IF(N484="nulová",J484,0)</f>
        <v>0</v>
      </c>
      <c r="BJ484" s="18" t="s">
        <v>93</v>
      </c>
      <c r="BK484" s="204">
        <f>ROUND(I484*H484,2)</f>
        <v>0</v>
      </c>
      <c r="BL484" s="18" t="s">
        <v>317</v>
      </c>
      <c r="BM484" s="203" t="s">
        <v>709</v>
      </c>
    </row>
    <row r="485" spans="1:65" s="2" customFormat="1" ht="48.75">
      <c r="A485" s="35"/>
      <c r="B485" s="36"/>
      <c r="C485" s="37"/>
      <c r="D485" s="205" t="s">
        <v>230</v>
      </c>
      <c r="E485" s="37"/>
      <c r="F485" s="206" t="s">
        <v>705</v>
      </c>
      <c r="G485" s="37"/>
      <c r="H485" s="37"/>
      <c r="I485" s="207"/>
      <c r="J485" s="37"/>
      <c r="K485" s="37"/>
      <c r="L485" s="40"/>
      <c r="M485" s="208"/>
      <c r="N485" s="209"/>
      <c r="O485" s="72"/>
      <c r="P485" s="72"/>
      <c r="Q485" s="72"/>
      <c r="R485" s="72"/>
      <c r="S485" s="72"/>
      <c r="T485" s="73"/>
      <c r="U485" s="35"/>
      <c r="V485" s="35"/>
      <c r="W485" s="35"/>
      <c r="X485" s="35"/>
      <c r="Y485" s="35"/>
      <c r="Z485" s="35"/>
      <c r="AA485" s="35"/>
      <c r="AB485" s="35"/>
      <c r="AC485" s="35"/>
      <c r="AD485" s="35"/>
      <c r="AE485" s="35"/>
      <c r="AT485" s="18" t="s">
        <v>230</v>
      </c>
      <c r="AU485" s="18" t="s">
        <v>93</v>
      </c>
    </row>
    <row r="486" spans="1:65" s="2" customFormat="1" ht="24.2" customHeight="1">
      <c r="A486" s="35"/>
      <c r="B486" s="36"/>
      <c r="C486" s="192" t="s">
        <v>710</v>
      </c>
      <c r="D486" s="192" t="s">
        <v>223</v>
      </c>
      <c r="E486" s="193" t="s">
        <v>711</v>
      </c>
      <c r="F486" s="194" t="s">
        <v>712</v>
      </c>
      <c r="G486" s="195" t="s">
        <v>301</v>
      </c>
      <c r="H486" s="196">
        <v>1</v>
      </c>
      <c r="I486" s="197"/>
      <c r="J486" s="198">
        <f>ROUND(I486*H486,2)</f>
        <v>0</v>
      </c>
      <c r="K486" s="194" t="s">
        <v>1</v>
      </c>
      <c r="L486" s="40"/>
      <c r="M486" s="199" t="s">
        <v>1</v>
      </c>
      <c r="N486" s="200" t="s">
        <v>46</v>
      </c>
      <c r="O486" s="72"/>
      <c r="P486" s="201">
        <f>O486*H486</f>
        <v>0</v>
      </c>
      <c r="Q486" s="201">
        <v>0</v>
      </c>
      <c r="R486" s="201">
        <f>Q486*H486</f>
        <v>0</v>
      </c>
      <c r="S486" s="201">
        <v>0</v>
      </c>
      <c r="T486" s="202">
        <f>S486*H486</f>
        <v>0</v>
      </c>
      <c r="U486" s="35"/>
      <c r="V486" s="35"/>
      <c r="W486" s="35"/>
      <c r="X486" s="35"/>
      <c r="Y486" s="35"/>
      <c r="Z486" s="35"/>
      <c r="AA486" s="35"/>
      <c r="AB486" s="35"/>
      <c r="AC486" s="35"/>
      <c r="AD486" s="35"/>
      <c r="AE486" s="35"/>
      <c r="AR486" s="203" t="s">
        <v>317</v>
      </c>
      <c r="AT486" s="203" t="s">
        <v>223</v>
      </c>
      <c r="AU486" s="203" t="s">
        <v>93</v>
      </c>
      <c r="AY486" s="18" t="s">
        <v>220</v>
      </c>
      <c r="BE486" s="204">
        <f>IF(N486="základní",J486,0)</f>
        <v>0</v>
      </c>
      <c r="BF486" s="204">
        <f>IF(N486="snížená",J486,0)</f>
        <v>0</v>
      </c>
      <c r="BG486" s="204">
        <f>IF(N486="zákl. přenesená",J486,0)</f>
        <v>0</v>
      </c>
      <c r="BH486" s="204">
        <f>IF(N486="sníž. přenesená",J486,0)</f>
        <v>0</v>
      </c>
      <c r="BI486" s="204">
        <f>IF(N486="nulová",J486,0)</f>
        <v>0</v>
      </c>
      <c r="BJ486" s="18" t="s">
        <v>93</v>
      </c>
      <c r="BK486" s="204">
        <f>ROUND(I486*H486,2)</f>
        <v>0</v>
      </c>
      <c r="BL486" s="18" t="s">
        <v>317</v>
      </c>
      <c r="BM486" s="203" t="s">
        <v>713</v>
      </c>
    </row>
    <row r="487" spans="1:65" s="2" customFormat="1" ht="156">
      <c r="A487" s="35"/>
      <c r="B487" s="36"/>
      <c r="C487" s="37"/>
      <c r="D487" s="205" t="s">
        <v>230</v>
      </c>
      <c r="E487" s="37"/>
      <c r="F487" s="206" t="s">
        <v>714</v>
      </c>
      <c r="G487" s="37"/>
      <c r="H487" s="37"/>
      <c r="I487" s="207"/>
      <c r="J487" s="37"/>
      <c r="K487" s="37"/>
      <c r="L487" s="40"/>
      <c r="M487" s="208"/>
      <c r="N487" s="209"/>
      <c r="O487" s="72"/>
      <c r="P487" s="72"/>
      <c r="Q487" s="72"/>
      <c r="R487" s="72"/>
      <c r="S487" s="72"/>
      <c r="T487" s="73"/>
      <c r="U487" s="35"/>
      <c r="V487" s="35"/>
      <c r="W487" s="35"/>
      <c r="X487" s="35"/>
      <c r="Y487" s="35"/>
      <c r="Z487" s="35"/>
      <c r="AA487" s="35"/>
      <c r="AB487" s="35"/>
      <c r="AC487" s="35"/>
      <c r="AD487" s="35"/>
      <c r="AE487" s="35"/>
      <c r="AT487" s="18" t="s">
        <v>230</v>
      </c>
      <c r="AU487" s="18" t="s">
        <v>93</v>
      </c>
    </row>
    <row r="488" spans="1:65" s="2" customFormat="1" ht="24.2" customHeight="1">
      <c r="A488" s="35"/>
      <c r="B488" s="36"/>
      <c r="C488" s="192" t="s">
        <v>715</v>
      </c>
      <c r="D488" s="192" t="s">
        <v>223</v>
      </c>
      <c r="E488" s="193" t="s">
        <v>716</v>
      </c>
      <c r="F488" s="194" t="s">
        <v>717</v>
      </c>
      <c r="G488" s="195" t="s">
        <v>301</v>
      </c>
      <c r="H488" s="196">
        <v>1</v>
      </c>
      <c r="I488" s="197"/>
      <c r="J488" s="198">
        <f>ROUND(I488*H488,2)</f>
        <v>0</v>
      </c>
      <c r="K488" s="194" t="s">
        <v>1</v>
      </c>
      <c r="L488" s="40"/>
      <c r="M488" s="199" t="s">
        <v>1</v>
      </c>
      <c r="N488" s="200" t="s">
        <v>46</v>
      </c>
      <c r="O488" s="72"/>
      <c r="P488" s="201">
        <f>O488*H488</f>
        <v>0</v>
      </c>
      <c r="Q488" s="201">
        <v>0</v>
      </c>
      <c r="R488" s="201">
        <f>Q488*H488</f>
        <v>0</v>
      </c>
      <c r="S488" s="201">
        <v>0</v>
      </c>
      <c r="T488" s="202">
        <f>S488*H488</f>
        <v>0</v>
      </c>
      <c r="U488" s="35"/>
      <c r="V488" s="35"/>
      <c r="W488" s="35"/>
      <c r="X488" s="35"/>
      <c r="Y488" s="35"/>
      <c r="Z488" s="35"/>
      <c r="AA488" s="35"/>
      <c r="AB488" s="35"/>
      <c r="AC488" s="35"/>
      <c r="AD488" s="35"/>
      <c r="AE488" s="35"/>
      <c r="AR488" s="203" t="s">
        <v>317</v>
      </c>
      <c r="AT488" s="203" t="s">
        <v>223</v>
      </c>
      <c r="AU488" s="203" t="s">
        <v>93</v>
      </c>
      <c r="AY488" s="18" t="s">
        <v>220</v>
      </c>
      <c r="BE488" s="204">
        <f>IF(N488="základní",J488,0)</f>
        <v>0</v>
      </c>
      <c r="BF488" s="204">
        <f>IF(N488="snížená",J488,0)</f>
        <v>0</v>
      </c>
      <c r="BG488" s="204">
        <f>IF(N488="zákl. přenesená",J488,0)</f>
        <v>0</v>
      </c>
      <c r="BH488" s="204">
        <f>IF(N488="sníž. přenesená",J488,0)</f>
        <v>0</v>
      </c>
      <c r="BI488" s="204">
        <f>IF(N488="nulová",J488,0)</f>
        <v>0</v>
      </c>
      <c r="BJ488" s="18" t="s">
        <v>93</v>
      </c>
      <c r="BK488" s="204">
        <f>ROUND(I488*H488,2)</f>
        <v>0</v>
      </c>
      <c r="BL488" s="18" t="s">
        <v>317</v>
      </c>
      <c r="BM488" s="203" t="s">
        <v>718</v>
      </c>
    </row>
    <row r="489" spans="1:65" s="2" customFormat="1" ht="156">
      <c r="A489" s="35"/>
      <c r="B489" s="36"/>
      <c r="C489" s="37"/>
      <c r="D489" s="205" t="s">
        <v>230</v>
      </c>
      <c r="E489" s="37"/>
      <c r="F489" s="206" t="s">
        <v>719</v>
      </c>
      <c r="G489" s="37"/>
      <c r="H489" s="37"/>
      <c r="I489" s="207"/>
      <c r="J489" s="37"/>
      <c r="K489" s="37"/>
      <c r="L489" s="40"/>
      <c r="M489" s="208"/>
      <c r="N489" s="209"/>
      <c r="O489" s="72"/>
      <c r="P489" s="72"/>
      <c r="Q489" s="72"/>
      <c r="R489" s="72"/>
      <c r="S489" s="72"/>
      <c r="T489" s="73"/>
      <c r="U489" s="35"/>
      <c r="V489" s="35"/>
      <c r="W489" s="35"/>
      <c r="X489" s="35"/>
      <c r="Y489" s="35"/>
      <c r="Z489" s="35"/>
      <c r="AA489" s="35"/>
      <c r="AB489" s="35"/>
      <c r="AC489" s="35"/>
      <c r="AD489" s="35"/>
      <c r="AE489" s="35"/>
      <c r="AT489" s="18" t="s">
        <v>230</v>
      </c>
      <c r="AU489" s="18" t="s">
        <v>93</v>
      </c>
    </row>
    <row r="490" spans="1:65" s="2" customFormat="1" ht="24.2" customHeight="1">
      <c r="A490" s="35"/>
      <c r="B490" s="36"/>
      <c r="C490" s="192" t="s">
        <v>720</v>
      </c>
      <c r="D490" s="192" t="s">
        <v>223</v>
      </c>
      <c r="E490" s="193" t="s">
        <v>721</v>
      </c>
      <c r="F490" s="194" t="s">
        <v>722</v>
      </c>
      <c r="G490" s="195" t="s">
        <v>301</v>
      </c>
      <c r="H490" s="196">
        <v>6</v>
      </c>
      <c r="I490" s="197"/>
      <c r="J490" s="198">
        <f>ROUND(I490*H490,2)</f>
        <v>0</v>
      </c>
      <c r="K490" s="194" t="s">
        <v>1</v>
      </c>
      <c r="L490" s="40"/>
      <c r="M490" s="199" t="s">
        <v>1</v>
      </c>
      <c r="N490" s="200" t="s">
        <v>46</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317</v>
      </c>
      <c r="AT490" s="203" t="s">
        <v>223</v>
      </c>
      <c r="AU490" s="203" t="s">
        <v>93</v>
      </c>
      <c r="AY490" s="18" t="s">
        <v>220</v>
      </c>
      <c r="BE490" s="204">
        <f>IF(N490="základní",J490,0)</f>
        <v>0</v>
      </c>
      <c r="BF490" s="204">
        <f>IF(N490="snížená",J490,0)</f>
        <v>0</v>
      </c>
      <c r="BG490" s="204">
        <f>IF(N490="zákl. přenesená",J490,0)</f>
        <v>0</v>
      </c>
      <c r="BH490" s="204">
        <f>IF(N490="sníž. přenesená",J490,0)</f>
        <v>0</v>
      </c>
      <c r="BI490" s="204">
        <f>IF(N490="nulová",J490,0)</f>
        <v>0</v>
      </c>
      <c r="BJ490" s="18" t="s">
        <v>93</v>
      </c>
      <c r="BK490" s="204">
        <f>ROUND(I490*H490,2)</f>
        <v>0</v>
      </c>
      <c r="BL490" s="18" t="s">
        <v>317</v>
      </c>
      <c r="BM490" s="203" t="s">
        <v>723</v>
      </c>
    </row>
    <row r="491" spans="1:65" s="2" customFormat="1" ht="48.75">
      <c r="A491" s="35"/>
      <c r="B491" s="36"/>
      <c r="C491" s="37"/>
      <c r="D491" s="205" t="s">
        <v>230</v>
      </c>
      <c r="E491" s="37"/>
      <c r="F491" s="206" t="s">
        <v>724</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8" t="s">
        <v>230</v>
      </c>
      <c r="AU491" s="18" t="s">
        <v>93</v>
      </c>
    </row>
    <row r="492" spans="1:65" s="2" customFormat="1" ht="14.45" customHeight="1">
      <c r="A492" s="35"/>
      <c r="B492" s="36"/>
      <c r="C492" s="192" t="s">
        <v>725</v>
      </c>
      <c r="D492" s="192" t="s">
        <v>223</v>
      </c>
      <c r="E492" s="193" t="s">
        <v>726</v>
      </c>
      <c r="F492" s="194" t="s">
        <v>727</v>
      </c>
      <c r="G492" s="195" t="s">
        <v>386</v>
      </c>
      <c r="H492" s="253"/>
      <c r="I492" s="197"/>
      <c r="J492" s="198">
        <f>ROUND(I492*H492,2)</f>
        <v>0</v>
      </c>
      <c r="K492" s="194" t="s">
        <v>227</v>
      </c>
      <c r="L492" s="40"/>
      <c r="M492" s="199" t="s">
        <v>1</v>
      </c>
      <c r="N492" s="200" t="s">
        <v>46</v>
      </c>
      <c r="O492" s="72"/>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317</v>
      </c>
      <c r="AT492" s="203" t="s">
        <v>223</v>
      </c>
      <c r="AU492" s="203" t="s">
        <v>93</v>
      </c>
      <c r="AY492" s="18" t="s">
        <v>220</v>
      </c>
      <c r="BE492" s="204">
        <f>IF(N492="základní",J492,0)</f>
        <v>0</v>
      </c>
      <c r="BF492" s="204">
        <f>IF(N492="snížená",J492,0)</f>
        <v>0</v>
      </c>
      <c r="BG492" s="204">
        <f>IF(N492="zákl. přenesená",J492,0)</f>
        <v>0</v>
      </c>
      <c r="BH492" s="204">
        <f>IF(N492="sníž. přenesená",J492,0)</f>
        <v>0</v>
      </c>
      <c r="BI492" s="204">
        <f>IF(N492="nulová",J492,0)</f>
        <v>0</v>
      </c>
      <c r="BJ492" s="18" t="s">
        <v>93</v>
      </c>
      <c r="BK492" s="204">
        <f>ROUND(I492*H492,2)</f>
        <v>0</v>
      </c>
      <c r="BL492" s="18" t="s">
        <v>317</v>
      </c>
      <c r="BM492" s="203" t="s">
        <v>728</v>
      </c>
    </row>
    <row r="493" spans="1:65" s="2" customFormat="1" ht="19.5">
      <c r="A493" s="35"/>
      <c r="B493" s="36"/>
      <c r="C493" s="37"/>
      <c r="D493" s="205" t="s">
        <v>230</v>
      </c>
      <c r="E493" s="37"/>
      <c r="F493" s="206" t="s">
        <v>729</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230</v>
      </c>
      <c r="AU493" s="18" t="s">
        <v>93</v>
      </c>
    </row>
    <row r="494" spans="1:65" s="12" customFormat="1" ht="22.9" customHeight="1">
      <c r="B494" s="176"/>
      <c r="C494" s="177"/>
      <c r="D494" s="178" t="s">
        <v>79</v>
      </c>
      <c r="E494" s="190" t="s">
        <v>730</v>
      </c>
      <c r="F494" s="190" t="s">
        <v>731</v>
      </c>
      <c r="G494" s="177"/>
      <c r="H494" s="177"/>
      <c r="I494" s="180"/>
      <c r="J494" s="191">
        <f>BK494</f>
        <v>0</v>
      </c>
      <c r="K494" s="177"/>
      <c r="L494" s="182"/>
      <c r="M494" s="183"/>
      <c r="N494" s="184"/>
      <c r="O494" s="184"/>
      <c r="P494" s="185">
        <f>SUM(P495:P498)</f>
        <v>0</v>
      </c>
      <c r="Q494" s="184"/>
      <c r="R494" s="185">
        <f>SUM(R495:R498)</f>
        <v>0</v>
      </c>
      <c r="S494" s="184"/>
      <c r="T494" s="186">
        <f>SUM(T495:T498)</f>
        <v>0</v>
      </c>
      <c r="AR494" s="187" t="s">
        <v>93</v>
      </c>
      <c r="AT494" s="188" t="s">
        <v>79</v>
      </c>
      <c r="AU494" s="188" t="s">
        <v>87</v>
      </c>
      <c r="AY494" s="187" t="s">
        <v>220</v>
      </c>
      <c r="BK494" s="189">
        <f>SUM(BK495:BK498)</f>
        <v>0</v>
      </c>
    </row>
    <row r="495" spans="1:65" s="2" customFormat="1" ht="24.2" customHeight="1">
      <c r="A495" s="35"/>
      <c r="B495" s="36"/>
      <c r="C495" s="192" t="s">
        <v>732</v>
      </c>
      <c r="D495" s="192" t="s">
        <v>223</v>
      </c>
      <c r="E495" s="193" t="s">
        <v>733</v>
      </c>
      <c r="F495" s="194" t="s">
        <v>734</v>
      </c>
      <c r="G495" s="195" t="s">
        <v>301</v>
      </c>
      <c r="H495" s="196">
        <v>1</v>
      </c>
      <c r="I495" s="197"/>
      <c r="J495" s="198">
        <f>ROUND(I495*H495,2)</f>
        <v>0</v>
      </c>
      <c r="K495" s="194" t="s">
        <v>1</v>
      </c>
      <c r="L495" s="40"/>
      <c r="M495" s="199" t="s">
        <v>1</v>
      </c>
      <c r="N495" s="200" t="s">
        <v>46</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317</v>
      </c>
      <c r="AT495" s="203" t="s">
        <v>223</v>
      </c>
      <c r="AU495" s="203" t="s">
        <v>93</v>
      </c>
      <c r="AY495" s="18" t="s">
        <v>220</v>
      </c>
      <c r="BE495" s="204">
        <f>IF(N495="základní",J495,0)</f>
        <v>0</v>
      </c>
      <c r="BF495" s="204">
        <f>IF(N495="snížená",J495,0)</f>
        <v>0</v>
      </c>
      <c r="BG495" s="204">
        <f>IF(N495="zákl. přenesená",J495,0)</f>
        <v>0</v>
      </c>
      <c r="BH495" s="204">
        <f>IF(N495="sníž. přenesená",J495,0)</f>
        <v>0</v>
      </c>
      <c r="BI495" s="204">
        <f>IF(N495="nulová",J495,0)</f>
        <v>0</v>
      </c>
      <c r="BJ495" s="18" t="s">
        <v>93</v>
      </c>
      <c r="BK495" s="204">
        <f>ROUND(I495*H495,2)</f>
        <v>0</v>
      </c>
      <c r="BL495" s="18" t="s">
        <v>317</v>
      </c>
      <c r="BM495" s="203" t="s">
        <v>735</v>
      </c>
    </row>
    <row r="496" spans="1:65" s="2" customFormat="1" ht="11.25">
      <c r="A496" s="35"/>
      <c r="B496" s="36"/>
      <c r="C496" s="37"/>
      <c r="D496" s="205" t="s">
        <v>230</v>
      </c>
      <c r="E496" s="37"/>
      <c r="F496" s="206" t="s">
        <v>734</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230</v>
      </c>
      <c r="AU496" s="18" t="s">
        <v>93</v>
      </c>
    </row>
    <row r="497" spans="1:65" s="2" customFormat="1" ht="14.45" customHeight="1">
      <c r="A497" s="35"/>
      <c r="B497" s="36"/>
      <c r="C497" s="192" t="s">
        <v>736</v>
      </c>
      <c r="D497" s="192" t="s">
        <v>223</v>
      </c>
      <c r="E497" s="193" t="s">
        <v>737</v>
      </c>
      <c r="F497" s="194" t="s">
        <v>738</v>
      </c>
      <c r="G497" s="195" t="s">
        <v>386</v>
      </c>
      <c r="H497" s="253"/>
      <c r="I497" s="197"/>
      <c r="J497" s="198">
        <f>ROUND(I497*H497,2)</f>
        <v>0</v>
      </c>
      <c r="K497" s="194" t="s">
        <v>227</v>
      </c>
      <c r="L497" s="40"/>
      <c r="M497" s="199" t="s">
        <v>1</v>
      </c>
      <c r="N497" s="200" t="s">
        <v>46</v>
      </c>
      <c r="O497" s="72"/>
      <c r="P497" s="201">
        <f>O497*H497</f>
        <v>0</v>
      </c>
      <c r="Q497" s="201">
        <v>0</v>
      </c>
      <c r="R497" s="201">
        <f>Q497*H497</f>
        <v>0</v>
      </c>
      <c r="S497" s="201">
        <v>0</v>
      </c>
      <c r="T497" s="202">
        <f>S497*H497</f>
        <v>0</v>
      </c>
      <c r="U497" s="35"/>
      <c r="V497" s="35"/>
      <c r="W497" s="35"/>
      <c r="X497" s="35"/>
      <c r="Y497" s="35"/>
      <c r="Z497" s="35"/>
      <c r="AA497" s="35"/>
      <c r="AB497" s="35"/>
      <c r="AC497" s="35"/>
      <c r="AD497" s="35"/>
      <c r="AE497" s="35"/>
      <c r="AR497" s="203" t="s">
        <v>317</v>
      </c>
      <c r="AT497" s="203" t="s">
        <v>223</v>
      </c>
      <c r="AU497" s="203" t="s">
        <v>93</v>
      </c>
      <c r="AY497" s="18" t="s">
        <v>220</v>
      </c>
      <c r="BE497" s="204">
        <f>IF(N497="základní",J497,0)</f>
        <v>0</v>
      </c>
      <c r="BF497" s="204">
        <f>IF(N497="snížená",J497,0)</f>
        <v>0</v>
      </c>
      <c r="BG497" s="204">
        <f>IF(N497="zákl. přenesená",J497,0)</f>
        <v>0</v>
      </c>
      <c r="BH497" s="204">
        <f>IF(N497="sníž. přenesená",J497,0)</f>
        <v>0</v>
      </c>
      <c r="BI497" s="204">
        <f>IF(N497="nulová",J497,0)</f>
        <v>0</v>
      </c>
      <c r="BJ497" s="18" t="s">
        <v>93</v>
      </c>
      <c r="BK497" s="204">
        <f>ROUND(I497*H497,2)</f>
        <v>0</v>
      </c>
      <c r="BL497" s="18" t="s">
        <v>317</v>
      </c>
      <c r="BM497" s="203" t="s">
        <v>739</v>
      </c>
    </row>
    <row r="498" spans="1:65" s="2" customFormat="1" ht="19.5">
      <c r="A498" s="35"/>
      <c r="B498" s="36"/>
      <c r="C498" s="37"/>
      <c r="D498" s="205" t="s">
        <v>230</v>
      </c>
      <c r="E498" s="37"/>
      <c r="F498" s="206" t="s">
        <v>740</v>
      </c>
      <c r="G498" s="37"/>
      <c r="H498" s="37"/>
      <c r="I498" s="207"/>
      <c r="J498" s="37"/>
      <c r="K498" s="37"/>
      <c r="L498" s="40"/>
      <c r="M498" s="208"/>
      <c r="N498" s="209"/>
      <c r="O498" s="72"/>
      <c r="P498" s="72"/>
      <c r="Q498" s="72"/>
      <c r="R498" s="72"/>
      <c r="S498" s="72"/>
      <c r="T498" s="73"/>
      <c r="U498" s="35"/>
      <c r="V498" s="35"/>
      <c r="W498" s="35"/>
      <c r="X498" s="35"/>
      <c r="Y498" s="35"/>
      <c r="Z498" s="35"/>
      <c r="AA498" s="35"/>
      <c r="AB498" s="35"/>
      <c r="AC498" s="35"/>
      <c r="AD498" s="35"/>
      <c r="AE498" s="35"/>
      <c r="AT498" s="18" t="s">
        <v>230</v>
      </c>
      <c r="AU498" s="18" t="s">
        <v>93</v>
      </c>
    </row>
    <row r="499" spans="1:65" s="12" customFormat="1" ht="22.9" customHeight="1">
      <c r="B499" s="176"/>
      <c r="C499" s="177"/>
      <c r="D499" s="178" t="s">
        <v>79</v>
      </c>
      <c r="E499" s="190" t="s">
        <v>741</v>
      </c>
      <c r="F499" s="190" t="s">
        <v>742</v>
      </c>
      <c r="G499" s="177"/>
      <c r="H499" s="177"/>
      <c r="I499" s="180"/>
      <c r="J499" s="191">
        <f>BK499</f>
        <v>0</v>
      </c>
      <c r="K499" s="177"/>
      <c r="L499" s="182"/>
      <c r="M499" s="183"/>
      <c r="N499" s="184"/>
      <c r="O499" s="184"/>
      <c r="P499" s="185">
        <f>SUM(P500:P531)</f>
        <v>0</v>
      </c>
      <c r="Q499" s="184"/>
      <c r="R499" s="185">
        <f>SUM(R500:R531)</f>
        <v>0.37541400000000003</v>
      </c>
      <c r="S499" s="184"/>
      <c r="T499" s="186">
        <f>SUM(T500:T531)</f>
        <v>0</v>
      </c>
      <c r="AR499" s="187" t="s">
        <v>93</v>
      </c>
      <c r="AT499" s="188" t="s">
        <v>79</v>
      </c>
      <c r="AU499" s="188" t="s">
        <v>87</v>
      </c>
      <c r="AY499" s="187" t="s">
        <v>220</v>
      </c>
      <c r="BK499" s="189">
        <f>SUM(BK500:BK531)</f>
        <v>0</v>
      </c>
    </row>
    <row r="500" spans="1:65" s="2" customFormat="1" ht="14.45" customHeight="1">
      <c r="A500" s="35"/>
      <c r="B500" s="36"/>
      <c r="C500" s="192" t="s">
        <v>743</v>
      </c>
      <c r="D500" s="192" t="s">
        <v>223</v>
      </c>
      <c r="E500" s="193" t="s">
        <v>744</v>
      </c>
      <c r="F500" s="194" t="s">
        <v>745</v>
      </c>
      <c r="G500" s="195" t="s">
        <v>226</v>
      </c>
      <c r="H500" s="196">
        <v>9.9600000000000009</v>
      </c>
      <c r="I500" s="197"/>
      <c r="J500" s="198">
        <f>ROUND(I500*H500,2)</f>
        <v>0</v>
      </c>
      <c r="K500" s="194" t="s">
        <v>227</v>
      </c>
      <c r="L500" s="40"/>
      <c r="M500" s="199" t="s">
        <v>1</v>
      </c>
      <c r="N500" s="200" t="s">
        <v>46</v>
      </c>
      <c r="O500" s="72"/>
      <c r="P500" s="201">
        <f>O500*H500</f>
        <v>0</v>
      </c>
      <c r="Q500" s="201">
        <v>2.9999999999999997E-4</v>
      </c>
      <c r="R500" s="201">
        <f>Q500*H500</f>
        <v>2.9880000000000002E-3</v>
      </c>
      <c r="S500" s="201">
        <v>0</v>
      </c>
      <c r="T500" s="202">
        <f>S500*H500</f>
        <v>0</v>
      </c>
      <c r="U500" s="35"/>
      <c r="V500" s="35"/>
      <c r="W500" s="35"/>
      <c r="X500" s="35"/>
      <c r="Y500" s="35"/>
      <c r="Z500" s="35"/>
      <c r="AA500" s="35"/>
      <c r="AB500" s="35"/>
      <c r="AC500" s="35"/>
      <c r="AD500" s="35"/>
      <c r="AE500" s="35"/>
      <c r="AR500" s="203" t="s">
        <v>317</v>
      </c>
      <c r="AT500" s="203" t="s">
        <v>223</v>
      </c>
      <c r="AU500" s="203" t="s">
        <v>93</v>
      </c>
      <c r="AY500" s="18" t="s">
        <v>220</v>
      </c>
      <c r="BE500" s="204">
        <f>IF(N500="základní",J500,0)</f>
        <v>0</v>
      </c>
      <c r="BF500" s="204">
        <f>IF(N500="snížená",J500,0)</f>
        <v>0</v>
      </c>
      <c r="BG500" s="204">
        <f>IF(N500="zákl. přenesená",J500,0)</f>
        <v>0</v>
      </c>
      <c r="BH500" s="204">
        <f>IF(N500="sníž. přenesená",J500,0)</f>
        <v>0</v>
      </c>
      <c r="BI500" s="204">
        <f>IF(N500="nulová",J500,0)</f>
        <v>0</v>
      </c>
      <c r="BJ500" s="18" t="s">
        <v>93</v>
      </c>
      <c r="BK500" s="204">
        <f>ROUND(I500*H500,2)</f>
        <v>0</v>
      </c>
      <c r="BL500" s="18" t="s">
        <v>317</v>
      </c>
      <c r="BM500" s="203" t="s">
        <v>746</v>
      </c>
    </row>
    <row r="501" spans="1:65" s="2" customFormat="1" ht="11.25">
      <c r="A501" s="35"/>
      <c r="B501" s="36"/>
      <c r="C501" s="37"/>
      <c r="D501" s="205" t="s">
        <v>230</v>
      </c>
      <c r="E501" s="37"/>
      <c r="F501" s="206" t="s">
        <v>747</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230</v>
      </c>
      <c r="AU501" s="18" t="s">
        <v>93</v>
      </c>
    </row>
    <row r="502" spans="1:65" s="13" customFormat="1" ht="11.25">
      <c r="B502" s="210"/>
      <c r="C502" s="211"/>
      <c r="D502" s="205" t="s">
        <v>232</v>
      </c>
      <c r="E502" s="212" t="s">
        <v>1</v>
      </c>
      <c r="F502" s="213" t="s">
        <v>271</v>
      </c>
      <c r="G502" s="211"/>
      <c r="H502" s="212" t="s">
        <v>1</v>
      </c>
      <c r="I502" s="214"/>
      <c r="J502" s="211"/>
      <c r="K502" s="211"/>
      <c r="L502" s="215"/>
      <c r="M502" s="216"/>
      <c r="N502" s="217"/>
      <c r="O502" s="217"/>
      <c r="P502" s="217"/>
      <c r="Q502" s="217"/>
      <c r="R502" s="217"/>
      <c r="S502" s="217"/>
      <c r="T502" s="218"/>
      <c r="AT502" s="219" t="s">
        <v>232</v>
      </c>
      <c r="AU502" s="219" t="s">
        <v>93</v>
      </c>
      <c r="AV502" s="13" t="s">
        <v>87</v>
      </c>
      <c r="AW502" s="13" t="s">
        <v>35</v>
      </c>
      <c r="AX502" s="13" t="s">
        <v>80</v>
      </c>
      <c r="AY502" s="219" t="s">
        <v>220</v>
      </c>
    </row>
    <row r="503" spans="1:65" s="14" customFormat="1" ht="11.25">
      <c r="B503" s="220"/>
      <c r="C503" s="221"/>
      <c r="D503" s="205" t="s">
        <v>232</v>
      </c>
      <c r="E503" s="222" t="s">
        <v>1</v>
      </c>
      <c r="F503" s="223" t="s">
        <v>588</v>
      </c>
      <c r="G503" s="221"/>
      <c r="H503" s="224">
        <v>4.9000000000000004</v>
      </c>
      <c r="I503" s="225"/>
      <c r="J503" s="221"/>
      <c r="K503" s="221"/>
      <c r="L503" s="226"/>
      <c r="M503" s="227"/>
      <c r="N503" s="228"/>
      <c r="O503" s="228"/>
      <c r="P503" s="228"/>
      <c r="Q503" s="228"/>
      <c r="R503" s="228"/>
      <c r="S503" s="228"/>
      <c r="T503" s="229"/>
      <c r="AT503" s="230" t="s">
        <v>232</v>
      </c>
      <c r="AU503" s="230" t="s">
        <v>93</v>
      </c>
      <c r="AV503" s="14" t="s">
        <v>93</v>
      </c>
      <c r="AW503" s="14" t="s">
        <v>35</v>
      </c>
      <c r="AX503" s="14" t="s">
        <v>80</v>
      </c>
      <c r="AY503" s="230" t="s">
        <v>220</v>
      </c>
    </row>
    <row r="504" spans="1:65" s="14" customFormat="1" ht="11.25">
      <c r="B504" s="220"/>
      <c r="C504" s="221"/>
      <c r="D504" s="205" t="s">
        <v>232</v>
      </c>
      <c r="E504" s="222" t="s">
        <v>1</v>
      </c>
      <c r="F504" s="223" t="s">
        <v>589</v>
      </c>
      <c r="G504" s="221"/>
      <c r="H504" s="224">
        <v>5.0599999999999996</v>
      </c>
      <c r="I504" s="225"/>
      <c r="J504" s="221"/>
      <c r="K504" s="221"/>
      <c r="L504" s="226"/>
      <c r="M504" s="227"/>
      <c r="N504" s="228"/>
      <c r="O504" s="228"/>
      <c r="P504" s="228"/>
      <c r="Q504" s="228"/>
      <c r="R504" s="228"/>
      <c r="S504" s="228"/>
      <c r="T504" s="229"/>
      <c r="AT504" s="230" t="s">
        <v>232</v>
      </c>
      <c r="AU504" s="230" t="s">
        <v>93</v>
      </c>
      <c r="AV504" s="14" t="s">
        <v>93</v>
      </c>
      <c r="AW504" s="14" t="s">
        <v>35</v>
      </c>
      <c r="AX504" s="14" t="s">
        <v>80</v>
      </c>
      <c r="AY504" s="230" t="s">
        <v>220</v>
      </c>
    </row>
    <row r="505" spans="1:65" s="15" customFormat="1" ht="11.25">
      <c r="B505" s="231"/>
      <c r="C505" s="232"/>
      <c r="D505" s="205" t="s">
        <v>232</v>
      </c>
      <c r="E505" s="233" t="s">
        <v>1</v>
      </c>
      <c r="F505" s="234" t="s">
        <v>236</v>
      </c>
      <c r="G505" s="232"/>
      <c r="H505" s="235">
        <v>9.9600000000000009</v>
      </c>
      <c r="I505" s="236"/>
      <c r="J505" s="232"/>
      <c r="K505" s="232"/>
      <c r="L505" s="237"/>
      <c r="M505" s="238"/>
      <c r="N505" s="239"/>
      <c r="O505" s="239"/>
      <c r="P505" s="239"/>
      <c r="Q505" s="239"/>
      <c r="R505" s="239"/>
      <c r="S505" s="239"/>
      <c r="T505" s="240"/>
      <c r="AT505" s="241" t="s">
        <v>232</v>
      </c>
      <c r="AU505" s="241" t="s">
        <v>93</v>
      </c>
      <c r="AV505" s="15" t="s">
        <v>228</v>
      </c>
      <c r="AW505" s="15" t="s">
        <v>35</v>
      </c>
      <c r="AX505" s="15" t="s">
        <v>87</v>
      </c>
      <c r="AY505" s="241" t="s">
        <v>220</v>
      </c>
    </row>
    <row r="506" spans="1:65" s="2" customFormat="1" ht="24.2" customHeight="1">
      <c r="A506" s="35"/>
      <c r="B506" s="36"/>
      <c r="C506" s="192" t="s">
        <v>748</v>
      </c>
      <c r="D506" s="192" t="s">
        <v>223</v>
      </c>
      <c r="E506" s="193" t="s">
        <v>749</v>
      </c>
      <c r="F506" s="194" t="s">
        <v>750</v>
      </c>
      <c r="G506" s="195" t="s">
        <v>226</v>
      </c>
      <c r="H506" s="196">
        <v>9.9600000000000009</v>
      </c>
      <c r="I506" s="197"/>
      <c r="J506" s="198">
        <f>ROUND(I506*H506,2)</f>
        <v>0</v>
      </c>
      <c r="K506" s="194" t="s">
        <v>1</v>
      </c>
      <c r="L506" s="40"/>
      <c r="M506" s="199" t="s">
        <v>1</v>
      </c>
      <c r="N506" s="200" t="s">
        <v>46</v>
      </c>
      <c r="O506" s="72"/>
      <c r="P506" s="201">
        <f>O506*H506</f>
        <v>0</v>
      </c>
      <c r="Q506" s="201">
        <v>8.9999999999999993E-3</v>
      </c>
      <c r="R506" s="201">
        <f>Q506*H506</f>
        <v>8.9639999999999997E-2</v>
      </c>
      <c r="S506" s="201">
        <v>0</v>
      </c>
      <c r="T506" s="202">
        <f>S506*H506</f>
        <v>0</v>
      </c>
      <c r="U506" s="35"/>
      <c r="V506" s="35"/>
      <c r="W506" s="35"/>
      <c r="X506" s="35"/>
      <c r="Y506" s="35"/>
      <c r="Z506" s="35"/>
      <c r="AA506" s="35"/>
      <c r="AB506" s="35"/>
      <c r="AC506" s="35"/>
      <c r="AD506" s="35"/>
      <c r="AE506" s="35"/>
      <c r="AR506" s="203" t="s">
        <v>317</v>
      </c>
      <c r="AT506" s="203" t="s">
        <v>223</v>
      </c>
      <c r="AU506" s="203" t="s">
        <v>93</v>
      </c>
      <c r="AY506" s="18" t="s">
        <v>220</v>
      </c>
      <c r="BE506" s="204">
        <f>IF(N506="základní",J506,0)</f>
        <v>0</v>
      </c>
      <c r="BF506" s="204">
        <f>IF(N506="snížená",J506,0)</f>
        <v>0</v>
      </c>
      <c r="BG506" s="204">
        <f>IF(N506="zákl. přenesená",J506,0)</f>
        <v>0</v>
      </c>
      <c r="BH506" s="204">
        <f>IF(N506="sníž. přenesená",J506,0)</f>
        <v>0</v>
      </c>
      <c r="BI506" s="204">
        <f>IF(N506="nulová",J506,0)</f>
        <v>0</v>
      </c>
      <c r="BJ506" s="18" t="s">
        <v>93</v>
      </c>
      <c r="BK506" s="204">
        <f>ROUND(I506*H506,2)</f>
        <v>0</v>
      </c>
      <c r="BL506" s="18" t="s">
        <v>317</v>
      </c>
      <c r="BM506" s="203" t="s">
        <v>751</v>
      </c>
    </row>
    <row r="507" spans="1:65" s="13" customFormat="1" ht="11.25">
      <c r="B507" s="210"/>
      <c r="C507" s="211"/>
      <c r="D507" s="205" t="s">
        <v>232</v>
      </c>
      <c r="E507" s="212" t="s">
        <v>1</v>
      </c>
      <c r="F507" s="213" t="s">
        <v>271</v>
      </c>
      <c r="G507" s="211"/>
      <c r="H507" s="212" t="s">
        <v>1</v>
      </c>
      <c r="I507" s="214"/>
      <c r="J507" s="211"/>
      <c r="K507" s="211"/>
      <c r="L507" s="215"/>
      <c r="M507" s="216"/>
      <c r="N507" s="217"/>
      <c r="O507" s="217"/>
      <c r="P507" s="217"/>
      <c r="Q507" s="217"/>
      <c r="R507" s="217"/>
      <c r="S507" s="217"/>
      <c r="T507" s="218"/>
      <c r="AT507" s="219" t="s">
        <v>232</v>
      </c>
      <c r="AU507" s="219" t="s">
        <v>93</v>
      </c>
      <c r="AV507" s="13" t="s">
        <v>87</v>
      </c>
      <c r="AW507" s="13" t="s">
        <v>35</v>
      </c>
      <c r="AX507" s="13" t="s">
        <v>80</v>
      </c>
      <c r="AY507" s="219" t="s">
        <v>220</v>
      </c>
    </row>
    <row r="508" spans="1:65" s="14" customFormat="1" ht="11.25">
      <c r="B508" s="220"/>
      <c r="C508" s="221"/>
      <c r="D508" s="205" t="s">
        <v>232</v>
      </c>
      <c r="E508" s="222" t="s">
        <v>1</v>
      </c>
      <c r="F508" s="223" t="s">
        <v>588</v>
      </c>
      <c r="G508" s="221"/>
      <c r="H508" s="224">
        <v>4.9000000000000004</v>
      </c>
      <c r="I508" s="225"/>
      <c r="J508" s="221"/>
      <c r="K508" s="221"/>
      <c r="L508" s="226"/>
      <c r="M508" s="227"/>
      <c r="N508" s="228"/>
      <c r="O508" s="228"/>
      <c r="P508" s="228"/>
      <c r="Q508" s="228"/>
      <c r="R508" s="228"/>
      <c r="S508" s="228"/>
      <c r="T508" s="229"/>
      <c r="AT508" s="230" t="s">
        <v>232</v>
      </c>
      <c r="AU508" s="230" t="s">
        <v>93</v>
      </c>
      <c r="AV508" s="14" t="s">
        <v>93</v>
      </c>
      <c r="AW508" s="14" t="s">
        <v>35</v>
      </c>
      <c r="AX508" s="14" t="s">
        <v>80</v>
      </c>
      <c r="AY508" s="230" t="s">
        <v>220</v>
      </c>
    </row>
    <row r="509" spans="1:65" s="14" customFormat="1" ht="11.25">
      <c r="B509" s="220"/>
      <c r="C509" s="221"/>
      <c r="D509" s="205" t="s">
        <v>232</v>
      </c>
      <c r="E509" s="222" t="s">
        <v>1</v>
      </c>
      <c r="F509" s="223" t="s">
        <v>589</v>
      </c>
      <c r="G509" s="221"/>
      <c r="H509" s="224">
        <v>5.0599999999999996</v>
      </c>
      <c r="I509" s="225"/>
      <c r="J509" s="221"/>
      <c r="K509" s="221"/>
      <c r="L509" s="226"/>
      <c r="M509" s="227"/>
      <c r="N509" s="228"/>
      <c r="O509" s="228"/>
      <c r="P509" s="228"/>
      <c r="Q509" s="228"/>
      <c r="R509" s="228"/>
      <c r="S509" s="228"/>
      <c r="T509" s="229"/>
      <c r="AT509" s="230" t="s">
        <v>232</v>
      </c>
      <c r="AU509" s="230" t="s">
        <v>93</v>
      </c>
      <c r="AV509" s="14" t="s">
        <v>93</v>
      </c>
      <c r="AW509" s="14" t="s">
        <v>35</v>
      </c>
      <c r="AX509" s="14" t="s">
        <v>80</v>
      </c>
      <c r="AY509" s="230" t="s">
        <v>220</v>
      </c>
    </row>
    <row r="510" spans="1:65" s="15" customFormat="1" ht="11.25">
      <c r="B510" s="231"/>
      <c r="C510" s="232"/>
      <c r="D510" s="205" t="s">
        <v>232</v>
      </c>
      <c r="E510" s="233" t="s">
        <v>1</v>
      </c>
      <c r="F510" s="234" t="s">
        <v>236</v>
      </c>
      <c r="G510" s="232"/>
      <c r="H510" s="235">
        <v>9.9600000000000009</v>
      </c>
      <c r="I510" s="236"/>
      <c r="J510" s="232"/>
      <c r="K510" s="232"/>
      <c r="L510" s="237"/>
      <c r="M510" s="238"/>
      <c r="N510" s="239"/>
      <c r="O510" s="239"/>
      <c r="P510" s="239"/>
      <c r="Q510" s="239"/>
      <c r="R510" s="239"/>
      <c r="S510" s="239"/>
      <c r="T510" s="240"/>
      <c r="AT510" s="241" t="s">
        <v>232</v>
      </c>
      <c r="AU510" s="241" t="s">
        <v>93</v>
      </c>
      <c r="AV510" s="15" t="s">
        <v>228</v>
      </c>
      <c r="AW510" s="15" t="s">
        <v>35</v>
      </c>
      <c r="AX510" s="15" t="s">
        <v>87</v>
      </c>
      <c r="AY510" s="241" t="s">
        <v>220</v>
      </c>
    </row>
    <row r="511" spans="1:65" s="2" customFormat="1" ht="14.45" customHeight="1">
      <c r="A511" s="35"/>
      <c r="B511" s="36"/>
      <c r="C511" s="243" t="s">
        <v>752</v>
      </c>
      <c r="D511" s="243" t="s">
        <v>359</v>
      </c>
      <c r="E511" s="244" t="s">
        <v>753</v>
      </c>
      <c r="F511" s="245" t="s">
        <v>754</v>
      </c>
      <c r="G511" s="246" t="s">
        <v>226</v>
      </c>
      <c r="H511" s="247">
        <v>11.454000000000001</v>
      </c>
      <c r="I511" s="248"/>
      <c r="J511" s="249">
        <f>ROUND(I511*H511,2)</f>
        <v>0</v>
      </c>
      <c r="K511" s="245" t="s">
        <v>1</v>
      </c>
      <c r="L511" s="250"/>
      <c r="M511" s="251" t="s">
        <v>1</v>
      </c>
      <c r="N511" s="252" t="s">
        <v>46</v>
      </c>
      <c r="O511" s="72"/>
      <c r="P511" s="201">
        <f>O511*H511</f>
        <v>0</v>
      </c>
      <c r="Q511" s="201">
        <v>2.3E-2</v>
      </c>
      <c r="R511" s="201">
        <f>Q511*H511</f>
        <v>0.26344200000000001</v>
      </c>
      <c r="S511" s="201">
        <v>0</v>
      </c>
      <c r="T511" s="202">
        <f>S511*H511</f>
        <v>0</v>
      </c>
      <c r="U511" s="35"/>
      <c r="V511" s="35"/>
      <c r="W511" s="35"/>
      <c r="X511" s="35"/>
      <c r="Y511" s="35"/>
      <c r="Z511" s="35"/>
      <c r="AA511" s="35"/>
      <c r="AB511" s="35"/>
      <c r="AC511" s="35"/>
      <c r="AD511" s="35"/>
      <c r="AE511" s="35"/>
      <c r="AR511" s="203" t="s">
        <v>362</v>
      </c>
      <c r="AT511" s="203" t="s">
        <v>359</v>
      </c>
      <c r="AU511" s="203" t="s">
        <v>93</v>
      </c>
      <c r="AY511" s="18" t="s">
        <v>220</v>
      </c>
      <c r="BE511" s="204">
        <f>IF(N511="základní",J511,0)</f>
        <v>0</v>
      </c>
      <c r="BF511" s="204">
        <f>IF(N511="snížená",J511,0)</f>
        <v>0</v>
      </c>
      <c r="BG511" s="204">
        <f>IF(N511="zákl. přenesená",J511,0)</f>
        <v>0</v>
      </c>
      <c r="BH511" s="204">
        <f>IF(N511="sníž. přenesená",J511,0)</f>
        <v>0</v>
      </c>
      <c r="BI511" s="204">
        <f>IF(N511="nulová",J511,0)</f>
        <v>0</v>
      </c>
      <c r="BJ511" s="18" t="s">
        <v>93</v>
      </c>
      <c r="BK511" s="204">
        <f>ROUND(I511*H511,2)</f>
        <v>0</v>
      </c>
      <c r="BL511" s="18" t="s">
        <v>317</v>
      </c>
      <c r="BM511" s="203" t="s">
        <v>755</v>
      </c>
    </row>
    <row r="512" spans="1:65" s="14" customFormat="1" ht="11.25">
      <c r="B512" s="220"/>
      <c r="C512" s="221"/>
      <c r="D512" s="205" t="s">
        <v>232</v>
      </c>
      <c r="E512" s="221"/>
      <c r="F512" s="223" t="s">
        <v>756</v>
      </c>
      <c r="G512" s="221"/>
      <c r="H512" s="224">
        <v>11.454000000000001</v>
      </c>
      <c r="I512" s="225"/>
      <c r="J512" s="221"/>
      <c r="K512" s="221"/>
      <c r="L512" s="226"/>
      <c r="M512" s="227"/>
      <c r="N512" s="228"/>
      <c r="O512" s="228"/>
      <c r="P512" s="228"/>
      <c r="Q512" s="228"/>
      <c r="R512" s="228"/>
      <c r="S512" s="228"/>
      <c r="T512" s="229"/>
      <c r="AT512" s="230" t="s">
        <v>232</v>
      </c>
      <c r="AU512" s="230" t="s">
        <v>93</v>
      </c>
      <c r="AV512" s="14" t="s">
        <v>93</v>
      </c>
      <c r="AW512" s="14" t="s">
        <v>4</v>
      </c>
      <c r="AX512" s="14" t="s">
        <v>87</v>
      </c>
      <c r="AY512" s="230" t="s">
        <v>220</v>
      </c>
    </row>
    <row r="513" spans="1:65" s="2" customFormat="1" ht="14.45" customHeight="1">
      <c r="A513" s="35"/>
      <c r="B513" s="36"/>
      <c r="C513" s="192" t="s">
        <v>757</v>
      </c>
      <c r="D513" s="192" t="s">
        <v>223</v>
      </c>
      <c r="E513" s="193" t="s">
        <v>758</v>
      </c>
      <c r="F513" s="194" t="s">
        <v>759</v>
      </c>
      <c r="G513" s="195" t="s">
        <v>226</v>
      </c>
      <c r="H513" s="196">
        <v>9.9600000000000009</v>
      </c>
      <c r="I513" s="197"/>
      <c r="J513" s="198">
        <f>ROUND(I513*H513,2)</f>
        <v>0</v>
      </c>
      <c r="K513" s="194" t="s">
        <v>227</v>
      </c>
      <c r="L513" s="40"/>
      <c r="M513" s="199" t="s">
        <v>1</v>
      </c>
      <c r="N513" s="200" t="s">
        <v>46</v>
      </c>
      <c r="O513" s="72"/>
      <c r="P513" s="201">
        <f>O513*H513</f>
        <v>0</v>
      </c>
      <c r="Q513" s="201">
        <v>0</v>
      </c>
      <c r="R513" s="201">
        <f>Q513*H513</f>
        <v>0</v>
      </c>
      <c r="S513" s="201">
        <v>0</v>
      </c>
      <c r="T513" s="202">
        <f>S513*H513</f>
        <v>0</v>
      </c>
      <c r="U513" s="35"/>
      <c r="V513" s="35"/>
      <c r="W513" s="35"/>
      <c r="X513" s="35"/>
      <c r="Y513" s="35"/>
      <c r="Z513" s="35"/>
      <c r="AA513" s="35"/>
      <c r="AB513" s="35"/>
      <c r="AC513" s="35"/>
      <c r="AD513" s="35"/>
      <c r="AE513" s="35"/>
      <c r="AR513" s="203" t="s">
        <v>317</v>
      </c>
      <c r="AT513" s="203" t="s">
        <v>223</v>
      </c>
      <c r="AU513" s="203" t="s">
        <v>93</v>
      </c>
      <c r="AY513" s="18" t="s">
        <v>220</v>
      </c>
      <c r="BE513" s="204">
        <f>IF(N513="základní",J513,0)</f>
        <v>0</v>
      </c>
      <c r="BF513" s="204">
        <f>IF(N513="snížená",J513,0)</f>
        <v>0</v>
      </c>
      <c r="BG513" s="204">
        <f>IF(N513="zákl. přenesená",J513,0)</f>
        <v>0</v>
      </c>
      <c r="BH513" s="204">
        <f>IF(N513="sníž. přenesená",J513,0)</f>
        <v>0</v>
      </c>
      <c r="BI513" s="204">
        <f>IF(N513="nulová",J513,0)</f>
        <v>0</v>
      </c>
      <c r="BJ513" s="18" t="s">
        <v>93</v>
      </c>
      <c r="BK513" s="204">
        <f>ROUND(I513*H513,2)</f>
        <v>0</v>
      </c>
      <c r="BL513" s="18" t="s">
        <v>317</v>
      </c>
      <c r="BM513" s="203" t="s">
        <v>760</v>
      </c>
    </row>
    <row r="514" spans="1:65" s="2" customFormat="1" ht="11.25">
      <c r="A514" s="35"/>
      <c r="B514" s="36"/>
      <c r="C514" s="37"/>
      <c r="D514" s="205" t="s">
        <v>230</v>
      </c>
      <c r="E514" s="37"/>
      <c r="F514" s="206" t="s">
        <v>761</v>
      </c>
      <c r="G514" s="37"/>
      <c r="H514" s="37"/>
      <c r="I514" s="207"/>
      <c r="J514" s="37"/>
      <c r="K514" s="37"/>
      <c r="L514" s="40"/>
      <c r="M514" s="208"/>
      <c r="N514" s="209"/>
      <c r="O514" s="72"/>
      <c r="P514" s="72"/>
      <c r="Q514" s="72"/>
      <c r="R514" s="72"/>
      <c r="S514" s="72"/>
      <c r="T514" s="73"/>
      <c r="U514" s="35"/>
      <c r="V514" s="35"/>
      <c r="W514" s="35"/>
      <c r="X514" s="35"/>
      <c r="Y514" s="35"/>
      <c r="Z514" s="35"/>
      <c r="AA514" s="35"/>
      <c r="AB514" s="35"/>
      <c r="AC514" s="35"/>
      <c r="AD514" s="35"/>
      <c r="AE514" s="35"/>
      <c r="AT514" s="18" t="s">
        <v>230</v>
      </c>
      <c r="AU514" s="18" t="s">
        <v>93</v>
      </c>
    </row>
    <row r="515" spans="1:65" s="13" customFormat="1" ht="11.25">
      <c r="B515" s="210"/>
      <c r="C515" s="211"/>
      <c r="D515" s="205" t="s">
        <v>232</v>
      </c>
      <c r="E515" s="212" t="s">
        <v>1</v>
      </c>
      <c r="F515" s="213" t="s">
        <v>271</v>
      </c>
      <c r="G515" s="211"/>
      <c r="H515" s="212" t="s">
        <v>1</v>
      </c>
      <c r="I515" s="214"/>
      <c r="J515" s="211"/>
      <c r="K515" s="211"/>
      <c r="L515" s="215"/>
      <c r="M515" s="216"/>
      <c r="N515" s="217"/>
      <c r="O515" s="217"/>
      <c r="P515" s="217"/>
      <c r="Q515" s="217"/>
      <c r="R515" s="217"/>
      <c r="S515" s="217"/>
      <c r="T515" s="218"/>
      <c r="AT515" s="219" t="s">
        <v>232</v>
      </c>
      <c r="AU515" s="219" t="s">
        <v>93</v>
      </c>
      <c r="AV515" s="13" t="s">
        <v>87</v>
      </c>
      <c r="AW515" s="13" t="s">
        <v>35</v>
      </c>
      <c r="AX515" s="13" t="s">
        <v>80</v>
      </c>
      <c r="AY515" s="219" t="s">
        <v>220</v>
      </c>
    </row>
    <row r="516" spans="1:65" s="14" customFormat="1" ht="11.25">
      <c r="B516" s="220"/>
      <c r="C516" s="221"/>
      <c r="D516" s="205" t="s">
        <v>232</v>
      </c>
      <c r="E516" s="222" t="s">
        <v>1</v>
      </c>
      <c r="F516" s="223" t="s">
        <v>588</v>
      </c>
      <c r="G516" s="221"/>
      <c r="H516" s="224">
        <v>4.9000000000000004</v>
      </c>
      <c r="I516" s="225"/>
      <c r="J516" s="221"/>
      <c r="K516" s="221"/>
      <c r="L516" s="226"/>
      <c r="M516" s="227"/>
      <c r="N516" s="228"/>
      <c r="O516" s="228"/>
      <c r="P516" s="228"/>
      <c r="Q516" s="228"/>
      <c r="R516" s="228"/>
      <c r="S516" s="228"/>
      <c r="T516" s="229"/>
      <c r="AT516" s="230" t="s">
        <v>232</v>
      </c>
      <c r="AU516" s="230" t="s">
        <v>93</v>
      </c>
      <c r="AV516" s="14" t="s">
        <v>93</v>
      </c>
      <c r="AW516" s="14" t="s">
        <v>35</v>
      </c>
      <c r="AX516" s="14" t="s">
        <v>80</v>
      </c>
      <c r="AY516" s="230" t="s">
        <v>220</v>
      </c>
    </row>
    <row r="517" spans="1:65" s="14" customFormat="1" ht="11.25">
      <c r="B517" s="220"/>
      <c r="C517" s="221"/>
      <c r="D517" s="205" t="s">
        <v>232</v>
      </c>
      <c r="E517" s="222" t="s">
        <v>1</v>
      </c>
      <c r="F517" s="223" t="s">
        <v>589</v>
      </c>
      <c r="G517" s="221"/>
      <c r="H517" s="224">
        <v>5.0599999999999996</v>
      </c>
      <c r="I517" s="225"/>
      <c r="J517" s="221"/>
      <c r="K517" s="221"/>
      <c r="L517" s="226"/>
      <c r="M517" s="227"/>
      <c r="N517" s="228"/>
      <c r="O517" s="228"/>
      <c r="P517" s="228"/>
      <c r="Q517" s="228"/>
      <c r="R517" s="228"/>
      <c r="S517" s="228"/>
      <c r="T517" s="229"/>
      <c r="AT517" s="230" t="s">
        <v>232</v>
      </c>
      <c r="AU517" s="230" t="s">
        <v>93</v>
      </c>
      <c r="AV517" s="14" t="s">
        <v>93</v>
      </c>
      <c r="AW517" s="14" t="s">
        <v>35</v>
      </c>
      <c r="AX517" s="14" t="s">
        <v>80</v>
      </c>
      <c r="AY517" s="230" t="s">
        <v>220</v>
      </c>
    </row>
    <row r="518" spans="1:65" s="15" customFormat="1" ht="11.25">
      <c r="B518" s="231"/>
      <c r="C518" s="232"/>
      <c r="D518" s="205" t="s">
        <v>232</v>
      </c>
      <c r="E518" s="233" t="s">
        <v>1</v>
      </c>
      <c r="F518" s="234" t="s">
        <v>236</v>
      </c>
      <c r="G518" s="232"/>
      <c r="H518" s="235">
        <v>9.9600000000000009</v>
      </c>
      <c r="I518" s="236"/>
      <c r="J518" s="232"/>
      <c r="K518" s="232"/>
      <c r="L518" s="237"/>
      <c r="M518" s="238"/>
      <c r="N518" s="239"/>
      <c r="O518" s="239"/>
      <c r="P518" s="239"/>
      <c r="Q518" s="239"/>
      <c r="R518" s="239"/>
      <c r="S518" s="239"/>
      <c r="T518" s="240"/>
      <c r="AT518" s="241" t="s">
        <v>232</v>
      </c>
      <c r="AU518" s="241" t="s">
        <v>93</v>
      </c>
      <c r="AV518" s="15" t="s">
        <v>228</v>
      </c>
      <c r="AW518" s="15" t="s">
        <v>35</v>
      </c>
      <c r="AX518" s="15" t="s">
        <v>87</v>
      </c>
      <c r="AY518" s="241" t="s">
        <v>220</v>
      </c>
    </row>
    <row r="519" spans="1:65" s="2" customFormat="1" ht="14.45" customHeight="1">
      <c r="A519" s="35"/>
      <c r="B519" s="36"/>
      <c r="C519" s="192" t="s">
        <v>762</v>
      </c>
      <c r="D519" s="192" t="s">
        <v>223</v>
      </c>
      <c r="E519" s="193" t="s">
        <v>763</v>
      </c>
      <c r="F519" s="194" t="s">
        <v>764</v>
      </c>
      <c r="G519" s="195" t="s">
        <v>226</v>
      </c>
      <c r="H519" s="196">
        <v>9.9600000000000009</v>
      </c>
      <c r="I519" s="197"/>
      <c r="J519" s="198">
        <f>ROUND(I519*H519,2)</f>
        <v>0</v>
      </c>
      <c r="K519" s="194" t="s">
        <v>227</v>
      </c>
      <c r="L519" s="40"/>
      <c r="M519" s="199" t="s">
        <v>1</v>
      </c>
      <c r="N519" s="200" t="s">
        <v>46</v>
      </c>
      <c r="O519" s="72"/>
      <c r="P519" s="201">
        <f>O519*H519</f>
        <v>0</v>
      </c>
      <c r="Q519" s="201">
        <v>0</v>
      </c>
      <c r="R519" s="201">
        <f>Q519*H519</f>
        <v>0</v>
      </c>
      <c r="S519" s="201">
        <v>0</v>
      </c>
      <c r="T519" s="202">
        <f>S519*H519</f>
        <v>0</v>
      </c>
      <c r="U519" s="35"/>
      <c r="V519" s="35"/>
      <c r="W519" s="35"/>
      <c r="X519" s="35"/>
      <c r="Y519" s="35"/>
      <c r="Z519" s="35"/>
      <c r="AA519" s="35"/>
      <c r="AB519" s="35"/>
      <c r="AC519" s="35"/>
      <c r="AD519" s="35"/>
      <c r="AE519" s="35"/>
      <c r="AR519" s="203" t="s">
        <v>317</v>
      </c>
      <c r="AT519" s="203" t="s">
        <v>223</v>
      </c>
      <c r="AU519" s="203" t="s">
        <v>93</v>
      </c>
      <c r="AY519" s="18" t="s">
        <v>220</v>
      </c>
      <c r="BE519" s="204">
        <f>IF(N519="základní",J519,0)</f>
        <v>0</v>
      </c>
      <c r="BF519" s="204">
        <f>IF(N519="snížená",J519,0)</f>
        <v>0</v>
      </c>
      <c r="BG519" s="204">
        <f>IF(N519="zákl. přenesená",J519,0)</f>
        <v>0</v>
      </c>
      <c r="BH519" s="204">
        <f>IF(N519="sníž. přenesená",J519,0)</f>
        <v>0</v>
      </c>
      <c r="BI519" s="204">
        <f>IF(N519="nulová",J519,0)</f>
        <v>0</v>
      </c>
      <c r="BJ519" s="18" t="s">
        <v>93</v>
      </c>
      <c r="BK519" s="204">
        <f>ROUND(I519*H519,2)</f>
        <v>0</v>
      </c>
      <c r="BL519" s="18" t="s">
        <v>317</v>
      </c>
      <c r="BM519" s="203" t="s">
        <v>765</v>
      </c>
    </row>
    <row r="520" spans="1:65" s="2" customFormat="1" ht="11.25">
      <c r="A520" s="35"/>
      <c r="B520" s="36"/>
      <c r="C520" s="37"/>
      <c r="D520" s="205" t="s">
        <v>230</v>
      </c>
      <c r="E520" s="37"/>
      <c r="F520" s="206" t="s">
        <v>766</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230</v>
      </c>
      <c r="AU520" s="18" t="s">
        <v>93</v>
      </c>
    </row>
    <row r="521" spans="1:65" s="2" customFormat="1" ht="14.45" customHeight="1">
      <c r="A521" s="35"/>
      <c r="B521" s="36"/>
      <c r="C521" s="192" t="s">
        <v>767</v>
      </c>
      <c r="D521" s="192" t="s">
        <v>223</v>
      </c>
      <c r="E521" s="193" t="s">
        <v>768</v>
      </c>
      <c r="F521" s="194" t="s">
        <v>769</v>
      </c>
      <c r="G521" s="195" t="s">
        <v>226</v>
      </c>
      <c r="H521" s="196">
        <v>9.9600000000000009</v>
      </c>
      <c r="I521" s="197"/>
      <c r="J521" s="198">
        <f>ROUND(I521*H521,2)</f>
        <v>0</v>
      </c>
      <c r="K521" s="194" t="s">
        <v>227</v>
      </c>
      <c r="L521" s="40"/>
      <c r="M521" s="199" t="s">
        <v>1</v>
      </c>
      <c r="N521" s="200" t="s">
        <v>46</v>
      </c>
      <c r="O521" s="72"/>
      <c r="P521" s="201">
        <f>O521*H521</f>
        <v>0</v>
      </c>
      <c r="Q521" s="201">
        <v>0</v>
      </c>
      <c r="R521" s="201">
        <f>Q521*H521</f>
        <v>0</v>
      </c>
      <c r="S521" s="201">
        <v>0</v>
      </c>
      <c r="T521" s="202">
        <f>S521*H521</f>
        <v>0</v>
      </c>
      <c r="U521" s="35"/>
      <c r="V521" s="35"/>
      <c r="W521" s="35"/>
      <c r="X521" s="35"/>
      <c r="Y521" s="35"/>
      <c r="Z521" s="35"/>
      <c r="AA521" s="35"/>
      <c r="AB521" s="35"/>
      <c r="AC521" s="35"/>
      <c r="AD521" s="35"/>
      <c r="AE521" s="35"/>
      <c r="AR521" s="203" t="s">
        <v>317</v>
      </c>
      <c r="AT521" s="203" t="s">
        <v>223</v>
      </c>
      <c r="AU521" s="203" t="s">
        <v>93</v>
      </c>
      <c r="AY521" s="18" t="s">
        <v>220</v>
      </c>
      <c r="BE521" s="204">
        <f>IF(N521="základní",J521,0)</f>
        <v>0</v>
      </c>
      <c r="BF521" s="204">
        <f>IF(N521="snížená",J521,0)</f>
        <v>0</v>
      </c>
      <c r="BG521" s="204">
        <f>IF(N521="zákl. přenesená",J521,0)</f>
        <v>0</v>
      </c>
      <c r="BH521" s="204">
        <f>IF(N521="sníž. přenesená",J521,0)</f>
        <v>0</v>
      </c>
      <c r="BI521" s="204">
        <f>IF(N521="nulová",J521,0)</f>
        <v>0</v>
      </c>
      <c r="BJ521" s="18" t="s">
        <v>93</v>
      </c>
      <c r="BK521" s="204">
        <f>ROUND(I521*H521,2)</f>
        <v>0</v>
      </c>
      <c r="BL521" s="18" t="s">
        <v>317</v>
      </c>
      <c r="BM521" s="203" t="s">
        <v>770</v>
      </c>
    </row>
    <row r="522" spans="1:65" s="2" customFormat="1" ht="11.25">
      <c r="A522" s="35"/>
      <c r="B522" s="36"/>
      <c r="C522" s="37"/>
      <c r="D522" s="205" t="s">
        <v>230</v>
      </c>
      <c r="E522" s="37"/>
      <c r="F522" s="206" t="s">
        <v>771</v>
      </c>
      <c r="G522" s="37"/>
      <c r="H522" s="37"/>
      <c r="I522" s="207"/>
      <c r="J522" s="37"/>
      <c r="K522" s="37"/>
      <c r="L522" s="40"/>
      <c r="M522" s="208"/>
      <c r="N522" s="209"/>
      <c r="O522" s="72"/>
      <c r="P522" s="72"/>
      <c r="Q522" s="72"/>
      <c r="R522" s="72"/>
      <c r="S522" s="72"/>
      <c r="T522" s="73"/>
      <c r="U522" s="35"/>
      <c r="V522" s="35"/>
      <c r="W522" s="35"/>
      <c r="X522" s="35"/>
      <c r="Y522" s="35"/>
      <c r="Z522" s="35"/>
      <c r="AA522" s="35"/>
      <c r="AB522" s="35"/>
      <c r="AC522" s="35"/>
      <c r="AD522" s="35"/>
      <c r="AE522" s="35"/>
      <c r="AT522" s="18" t="s">
        <v>230</v>
      </c>
      <c r="AU522" s="18" t="s">
        <v>93</v>
      </c>
    </row>
    <row r="523" spans="1:65" s="15" customFormat="1" ht="11.25">
      <c r="B523" s="231"/>
      <c r="C523" s="232"/>
      <c r="D523" s="205" t="s">
        <v>232</v>
      </c>
      <c r="E523" s="233" t="s">
        <v>1</v>
      </c>
      <c r="F523" s="234" t="s">
        <v>236</v>
      </c>
      <c r="G523" s="232"/>
      <c r="H523" s="235">
        <v>9.9600000000000009</v>
      </c>
      <c r="I523" s="236"/>
      <c r="J523" s="232"/>
      <c r="K523" s="232"/>
      <c r="L523" s="237"/>
      <c r="M523" s="238"/>
      <c r="N523" s="239"/>
      <c r="O523" s="239"/>
      <c r="P523" s="239"/>
      <c r="Q523" s="239"/>
      <c r="R523" s="239"/>
      <c r="S523" s="239"/>
      <c r="T523" s="240"/>
      <c r="AT523" s="241" t="s">
        <v>232</v>
      </c>
      <c r="AU523" s="241" t="s">
        <v>93</v>
      </c>
      <c r="AV523" s="15" t="s">
        <v>228</v>
      </c>
      <c r="AW523" s="15" t="s">
        <v>35</v>
      </c>
      <c r="AX523" s="15" t="s">
        <v>80</v>
      </c>
      <c r="AY523" s="241" t="s">
        <v>220</v>
      </c>
    </row>
    <row r="524" spans="1:65" s="2" customFormat="1" ht="14.45" customHeight="1">
      <c r="A524" s="35"/>
      <c r="B524" s="36"/>
      <c r="C524" s="192" t="s">
        <v>772</v>
      </c>
      <c r="D524" s="192" t="s">
        <v>223</v>
      </c>
      <c r="E524" s="193" t="s">
        <v>773</v>
      </c>
      <c r="F524" s="194" t="s">
        <v>774</v>
      </c>
      <c r="G524" s="195" t="s">
        <v>226</v>
      </c>
      <c r="H524" s="196">
        <v>12.896000000000001</v>
      </c>
      <c r="I524" s="197"/>
      <c r="J524" s="198">
        <f>ROUND(I524*H524,2)</f>
        <v>0</v>
      </c>
      <c r="K524" s="194" t="s">
        <v>227</v>
      </c>
      <c r="L524" s="40"/>
      <c r="M524" s="199" t="s">
        <v>1</v>
      </c>
      <c r="N524" s="200" t="s">
        <v>46</v>
      </c>
      <c r="O524" s="72"/>
      <c r="P524" s="201">
        <f>O524*H524</f>
        <v>0</v>
      </c>
      <c r="Q524" s="201">
        <v>1.5E-3</v>
      </c>
      <c r="R524" s="201">
        <f>Q524*H524</f>
        <v>1.9344E-2</v>
      </c>
      <c r="S524" s="201">
        <v>0</v>
      </c>
      <c r="T524" s="202">
        <f>S524*H524</f>
        <v>0</v>
      </c>
      <c r="U524" s="35"/>
      <c r="V524" s="35"/>
      <c r="W524" s="35"/>
      <c r="X524" s="35"/>
      <c r="Y524" s="35"/>
      <c r="Z524" s="35"/>
      <c r="AA524" s="35"/>
      <c r="AB524" s="35"/>
      <c r="AC524" s="35"/>
      <c r="AD524" s="35"/>
      <c r="AE524" s="35"/>
      <c r="AR524" s="203" t="s">
        <v>317</v>
      </c>
      <c r="AT524" s="203" t="s">
        <v>223</v>
      </c>
      <c r="AU524" s="203" t="s">
        <v>93</v>
      </c>
      <c r="AY524" s="18" t="s">
        <v>220</v>
      </c>
      <c r="BE524" s="204">
        <f>IF(N524="základní",J524,0)</f>
        <v>0</v>
      </c>
      <c r="BF524" s="204">
        <f>IF(N524="snížená",J524,0)</f>
        <v>0</v>
      </c>
      <c r="BG524" s="204">
        <f>IF(N524="zákl. přenesená",J524,0)</f>
        <v>0</v>
      </c>
      <c r="BH524" s="204">
        <f>IF(N524="sníž. přenesená",J524,0)</f>
        <v>0</v>
      </c>
      <c r="BI524" s="204">
        <f>IF(N524="nulová",J524,0)</f>
        <v>0</v>
      </c>
      <c r="BJ524" s="18" t="s">
        <v>93</v>
      </c>
      <c r="BK524" s="204">
        <f>ROUND(I524*H524,2)</f>
        <v>0</v>
      </c>
      <c r="BL524" s="18" t="s">
        <v>317</v>
      </c>
      <c r="BM524" s="203" t="s">
        <v>775</v>
      </c>
    </row>
    <row r="525" spans="1:65" s="2" customFormat="1" ht="11.25">
      <c r="A525" s="35"/>
      <c r="B525" s="36"/>
      <c r="C525" s="37"/>
      <c r="D525" s="205" t="s">
        <v>230</v>
      </c>
      <c r="E525" s="37"/>
      <c r="F525" s="206" t="s">
        <v>776</v>
      </c>
      <c r="G525" s="37"/>
      <c r="H525" s="37"/>
      <c r="I525" s="207"/>
      <c r="J525" s="37"/>
      <c r="K525" s="37"/>
      <c r="L525" s="40"/>
      <c r="M525" s="208"/>
      <c r="N525" s="209"/>
      <c r="O525" s="72"/>
      <c r="P525" s="72"/>
      <c r="Q525" s="72"/>
      <c r="R525" s="72"/>
      <c r="S525" s="72"/>
      <c r="T525" s="73"/>
      <c r="U525" s="35"/>
      <c r="V525" s="35"/>
      <c r="W525" s="35"/>
      <c r="X525" s="35"/>
      <c r="Y525" s="35"/>
      <c r="Z525" s="35"/>
      <c r="AA525" s="35"/>
      <c r="AB525" s="35"/>
      <c r="AC525" s="35"/>
      <c r="AD525" s="35"/>
      <c r="AE525" s="35"/>
      <c r="AT525" s="18" t="s">
        <v>230</v>
      </c>
      <c r="AU525" s="18" t="s">
        <v>93</v>
      </c>
    </row>
    <row r="526" spans="1:65" s="13" customFormat="1" ht="11.25">
      <c r="B526" s="210"/>
      <c r="C526" s="211"/>
      <c r="D526" s="205" t="s">
        <v>232</v>
      </c>
      <c r="E526" s="212" t="s">
        <v>1</v>
      </c>
      <c r="F526" s="213" t="s">
        <v>271</v>
      </c>
      <c r="G526" s="211"/>
      <c r="H526" s="212" t="s">
        <v>1</v>
      </c>
      <c r="I526" s="214"/>
      <c r="J526" s="211"/>
      <c r="K526" s="211"/>
      <c r="L526" s="215"/>
      <c r="M526" s="216"/>
      <c r="N526" s="217"/>
      <c r="O526" s="217"/>
      <c r="P526" s="217"/>
      <c r="Q526" s="217"/>
      <c r="R526" s="217"/>
      <c r="S526" s="217"/>
      <c r="T526" s="218"/>
      <c r="AT526" s="219" t="s">
        <v>232</v>
      </c>
      <c r="AU526" s="219" t="s">
        <v>93</v>
      </c>
      <c r="AV526" s="13" t="s">
        <v>87</v>
      </c>
      <c r="AW526" s="13" t="s">
        <v>35</v>
      </c>
      <c r="AX526" s="13" t="s">
        <v>80</v>
      </c>
      <c r="AY526" s="219" t="s">
        <v>220</v>
      </c>
    </row>
    <row r="527" spans="1:65" s="14" customFormat="1" ht="11.25">
      <c r="B527" s="220"/>
      <c r="C527" s="221"/>
      <c r="D527" s="205" t="s">
        <v>232</v>
      </c>
      <c r="E527" s="222" t="s">
        <v>1</v>
      </c>
      <c r="F527" s="223" t="s">
        <v>777</v>
      </c>
      <c r="G527" s="221"/>
      <c r="H527" s="224">
        <v>6.343</v>
      </c>
      <c r="I527" s="225"/>
      <c r="J527" s="221"/>
      <c r="K527" s="221"/>
      <c r="L527" s="226"/>
      <c r="M527" s="227"/>
      <c r="N527" s="228"/>
      <c r="O527" s="228"/>
      <c r="P527" s="228"/>
      <c r="Q527" s="228"/>
      <c r="R527" s="228"/>
      <c r="S527" s="228"/>
      <c r="T527" s="229"/>
      <c r="AT527" s="230" t="s">
        <v>232</v>
      </c>
      <c r="AU527" s="230" t="s">
        <v>93</v>
      </c>
      <c r="AV527" s="14" t="s">
        <v>93</v>
      </c>
      <c r="AW527" s="14" t="s">
        <v>35</v>
      </c>
      <c r="AX527" s="14" t="s">
        <v>80</v>
      </c>
      <c r="AY527" s="230" t="s">
        <v>220</v>
      </c>
    </row>
    <row r="528" spans="1:65" s="14" customFormat="1" ht="11.25">
      <c r="B528" s="220"/>
      <c r="C528" s="221"/>
      <c r="D528" s="205" t="s">
        <v>232</v>
      </c>
      <c r="E528" s="222" t="s">
        <v>1</v>
      </c>
      <c r="F528" s="223" t="s">
        <v>778</v>
      </c>
      <c r="G528" s="221"/>
      <c r="H528" s="224">
        <v>6.5529999999999999</v>
      </c>
      <c r="I528" s="225"/>
      <c r="J528" s="221"/>
      <c r="K528" s="221"/>
      <c r="L528" s="226"/>
      <c r="M528" s="227"/>
      <c r="N528" s="228"/>
      <c r="O528" s="228"/>
      <c r="P528" s="228"/>
      <c r="Q528" s="228"/>
      <c r="R528" s="228"/>
      <c r="S528" s="228"/>
      <c r="T528" s="229"/>
      <c r="AT528" s="230" t="s">
        <v>232</v>
      </c>
      <c r="AU528" s="230" t="s">
        <v>93</v>
      </c>
      <c r="AV528" s="14" t="s">
        <v>93</v>
      </c>
      <c r="AW528" s="14" t="s">
        <v>35</v>
      </c>
      <c r="AX528" s="14" t="s">
        <v>80</v>
      </c>
      <c r="AY528" s="230" t="s">
        <v>220</v>
      </c>
    </row>
    <row r="529" spans="1:65" s="15" customFormat="1" ht="11.25">
      <c r="B529" s="231"/>
      <c r="C529" s="232"/>
      <c r="D529" s="205" t="s">
        <v>232</v>
      </c>
      <c r="E529" s="233" t="s">
        <v>1</v>
      </c>
      <c r="F529" s="234" t="s">
        <v>236</v>
      </c>
      <c r="G529" s="232"/>
      <c r="H529" s="235">
        <v>12.896000000000001</v>
      </c>
      <c r="I529" s="236"/>
      <c r="J529" s="232"/>
      <c r="K529" s="232"/>
      <c r="L529" s="237"/>
      <c r="M529" s="238"/>
      <c r="N529" s="239"/>
      <c r="O529" s="239"/>
      <c r="P529" s="239"/>
      <c r="Q529" s="239"/>
      <c r="R529" s="239"/>
      <c r="S529" s="239"/>
      <c r="T529" s="240"/>
      <c r="AT529" s="241" t="s">
        <v>232</v>
      </c>
      <c r="AU529" s="241" t="s">
        <v>93</v>
      </c>
      <c r="AV529" s="15" t="s">
        <v>228</v>
      </c>
      <c r="AW529" s="15" t="s">
        <v>35</v>
      </c>
      <c r="AX529" s="15" t="s">
        <v>87</v>
      </c>
      <c r="AY529" s="241" t="s">
        <v>220</v>
      </c>
    </row>
    <row r="530" spans="1:65" s="2" customFormat="1" ht="14.45" customHeight="1">
      <c r="A530" s="35"/>
      <c r="B530" s="36"/>
      <c r="C530" s="192" t="s">
        <v>779</v>
      </c>
      <c r="D530" s="192" t="s">
        <v>223</v>
      </c>
      <c r="E530" s="193" t="s">
        <v>780</v>
      </c>
      <c r="F530" s="194" t="s">
        <v>781</v>
      </c>
      <c r="G530" s="195" t="s">
        <v>386</v>
      </c>
      <c r="H530" s="253"/>
      <c r="I530" s="197"/>
      <c r="J530" s="198">
        <f>ROUND(I530*H530,2)</f>
        <v>0</v>
      </c>
      <c r="K530" s="194" t="s">
        <v>227</v>
      </c>
      <c r="L530" s="40"/>
      <c r="M530" s="199" t="s">
        <v>1</v>
      </c>
      <c r="N530" s="200" t="s">
        <v>46</v>
      </c>
      <c r="O530" s="72"/>
      <c r="P530" s="201">
        <f>O530*H530</f>
        <v>0</v>
      </c>
      <c r="Q530" s="201">
        <v>0</v>
      </c>
      <c r="R530" s="201">
        <f>Q530*H530</f>
        <v>0</v>
      </c>
      <c r="S530" s="201">
        <v>0</v>
      </c>
      <c r="T530" s="202">
        <f>S530*H530</f>
        <v>0</v>
      </c>
      <c r="U530" s="35"/>
      <c r="V530" s="35"/>
      <c r="W530" s="35"/>
      <c r="X530" s="35"/>
      <c r="Y530" s="35"/>
      <c r="Z530" s="35"/>
      <c r="AA530" s="35"/>
      <c r="AB530" s="35"/>
      <c r="AC530" s="35"/>
      <c r="AD530" s="35"/>
      <c r="AE530" s="35"/>
      <c r="AR530" s="203" t="s">
        <v>317</v>
      </c>
      <c r="AT530" s="203" t="s">
        <v>223</v>
      </c>
      <c r="AU530" s="203" t="s">
        <v>93</v>
      </c>
      <c r="AY530" s="18" t="s">
        <v>220</v>
      </c>
      <c r="BE530" s="204">
        <f>IF(N530="základní",J530,0)</f>
        <v>0</v>
      </c>
      <c r="BF530" s="204">
        <f>IF(N530="snížená",J530,0)</f>
        <v>0</v>
      </c>
      <c r="BG530" s="204">
        <f>IF(N530="zákl. přenesená",J530,0)</f>
        <v>0</v>
      </c>
      <c r="BH530" s="204">
        <f>IF(N530="sníž. přenesená",J530,0)</f>
        <v>0</v>
      </c>
      <c r="BI530" s="204">
        <f>IF(N530="nulová",J530,0)</f>
        <v>0</v>
      </c>
      <c r="BJ530" s="18" t="s">
        <v>93</v>
      </c>
      <c r="BK530" s="204">
        <f>ROUND(I530*H530,2)</f>
        <v>0</v>
      </c>
      <c r="BL530" s="18" t="s">
        <v>317</v>
      </c>
      <c r="BM530" s="203" t="s">
        <v>782</v>
      </c>
    </row>
    <row r="531" spans="1:65" s="2" customFormat="1" ht="19.5">
      <c r="A531" s="35"/>
      <c r="B531" s="36"/>
      <c r="C531" s="37"/>
      <c r="D531" s="205" t="s">
        <v>230</v>
      </c>
      <c r="E531" s="37"/>
      <c r="F531" s="206" t="s">
        <v>783</v>
      </c>
      <c r="G531" s="37"/>
      <c r="H531" s="37"/>
      <c r="I531" s="207"/>
      <c r="J531" s="37"/>
      <c r="K531" s="37"/>
      <c r="L531" s="40"/>
      <c r="M531" s="208"/>
      <c r="N531" s="209"/>
      <c r="O531" s="72"/>
      <c r="P531" s="72"/>
      <c r="Q531" s="72"/>
      <c r="R531" s="72"/>
      <c r="S531" s="72"/>
      <c r="T531" s="73"/>
      <c r="U531" s="35"/>
      <c r="V531" s="35"/>
      <c r="W531" s="35"/>
      <c r="X531" s="35"/>
      <c r="Y531" s="35"/>
      <c r="Z531" s="35"/>
      <c r="AA531" s="35"/>
      <c r="AB531" s="35"/>
      <c r="AC531" s="35"/>
      <c r="AD531" s="35"/>
      <c r="AE531" s="35"/>
      <c r="AT531" s="18" t="s">
        <v>230</v>
      </c>
      <c r="AU531" s="18" t="s">
        <v>93</v>
      </c>
    </row>
    <row r="532" spans="1:65" s="12" customFormat="1" ht="22.9" customHeight="1">
      <c r="B532" s="176"/>
      <c r="C532" s="177"/>
      <c r="D532" s="178" t="s">
        <v>79</v>
      </c>
      <c r="E532" s="190" t="s">
        <v>784</v>
      </c>
      <c r="F532" s="190" t="s">
        <v>785</v>
      </c>
      <c r="G532" s="177"/>
      <c r="H532" s="177"/>
      <c r="I532" s="180"/>
      <c r="J532" s="191">
        <f>BK532</f>
        <v>0</v>
      </c>
      <c r="K532" s="177"/>
      <c r="L532" s="182"/>
      <c r="M532" s="183"/>
      <c r="N532" s="184"/>
      <c r="O532" s="184"/>
      <c r="P532" s="185">
        <f>SUM(P533:P550)</f>
        <v>0</v>
      </c>
      <c r="Q532" s="184"/>
      <c r="R532" s="185">
        <f>SUM(R533:R550)</f>
        <v>1.9165572</v>
      </c>
      <c r="S532" s="184"/>
      <c r="T532" s="186">
        <f>SUM(T533:T550)</f>
        <v>0</v>
      </c>
      <c r="AR532" s="187" t="s">
        <v>93</v>
      </c>
      <c r="AT532" s="188" t="s">
        <v>79</v>
      </c>
      <c r="AU532" s="188" t="s">
        <v>87</v>
      </c>
      <c r="AY532" s="187" t="s">
        <v>220</v>
      </c>
      <c r="BK532" s="189">
        <f>SUM(BK533:BK550)</f>
        <v>0</v>
      </c>
    </row>
    <row r="533" spans="1:65" s="2" customFormat="1" ht="37.9" customHeight="1">
      <c r="A533" s="35"/>
      <c r="B533" s="36"/>
      <c r="C533" s="192" t="s">
        <v>786</v>
      </c>
      <c r="D533" s="192" t="s">
        <v>223</v>
      </c>
      <c r="E533" s="193" t="s">
        <v>787</v>
      </c>
      <c r="F533" s="194" t="s">
        <v>788</v>
      </c>
      <c r="G533" s="195" t="s">
        <v>226</v>
      </c>
      <c r="H533" s="196">
        <v>120.69</v>
      </c>
      <c r="I533" s="197"/>
      <c r="J533" s="198">
        <f>ROUND(I533*H533,2)</f>
        <v>0</v>
      </c>
      <c r="K533" s="194" t="s">
        <v>1</v>
      </c>
      <c r="L533" s="40"/>
      <c r="M533" s="199" t="s">
        <v>1</v>
      </c>
      <c r="N533" s="200" t="s">
        <v>46</v>
      </c>
      <c r="O533" s="72"/>
      <c r="P533" s="201">
        <f>O533*H533</f>
        <v>0</v>
      </c>
      <c r="Q533" s="201">
        <v>0</v>
      </c>
      <c r="R533" s="201">
        <f>Q533*H533</f>
        <v>0</v>
      </c>
      <c r="S533" s="201">
        <v>0</v>
      </c>
      <c r="T533" s="202">
        <f>S533*H533</f>
        <v>0</v>
      </c>
      <c r="U533" s="35"/>
      <c r="V533" s="35"/>
      <c r="W533" s="35"/>
      <c r="X533" s="35"/>
      <c r="Y533" s="35"/>
      <c r="Z533" s="35"/>
      <c r="AA533" s="35"/>
      <c r="AB533" s="35"/>
      <c r="AC533" s="35"/>
      <c r="AD533" s="35"/>
      <c r="AE533" s="35"/>
      <c r="AR533" s="203" t="s">
        <v>317</v>
      </c>
      <c r="AT533" s="203" t="s">
        <v>223</v>
      </c>
      <c r="AU533" s="203" t="s">
        <v>93</v>
      </c>
      <c r="AY533" s="18" t="s">
        <v>220</v>
      </c>
      <c r="BE533" s="204">
        <f>IF(N533="základní",J533,0)</f>
        <v>0</v>
      </c>
      <c r="BF533" s="204">
        <f>IF(N533="snížená",J533,0)</f>
        <v>0</v>
      </c>
      <c r="BG533" s="204">
        <f>IF(N533="zákl. přenesená",J533,0)</f>
        <v>0</v>
      </c>
      <c r="BH533" s="204">
        <f>IF(N533="sníž. přenesená",J533,0)</f>
        <v>0</v>
      </c>
      <c r="BI533" s="204">
        <f>IF(N533="nulová",J533,0)</f>
        <v>0</v>
      </c>
      <c r="BJ533" s="18" t="s">
        <v>93</v>
      </c>
      <c r="BK533" s="204">
        <f>ROUND(I533*H533,2)</f>
        <v>0</v>
      </c>
      <c r="BL533" s="18" t="s">
        <v>317</v>
      </c>
      <c r="BM533" s="203" t="s">
        <v>789</v>
      </c>
    </row>
    <row r="534" spans="1:65" s="2" customFormat="1" ht="29.25">
      <c r="A534" s="35"/>
      <c r="B534" s="36"/>
      <c r="C534" s="37"/>
      <c r="D534" s="205" t="s">
        <v>230</v>
      </c>
      <c r="E534" s="37"/>
      <c r="F534" s="206" t="s">
        <v>790</v>
      </c>
      <c r="G534" s="37"/>
      <c r="H534" s="37"/>
      <c r="I534" s="207"/>
      <c r="J534" s="37"/>
      <c r="K534" s="37"/>
      <c r="L534" s="40"/>
      <c r="M534" s="208"/>
      <c r="N534" s="209"/>
      <c r="O534" s="72"/>
      <c r="P534" s="72"/>
      <c r="Q534" s="72"/>
      <c r="R534" s="72"/>
      <c r="S534" s="72"/>
      <c r="T534" s="73"/>
      <c r="U534" s="35"/>
      <c r="V534" s="35"/>
      <c r="W534" s="35"/>
      <c r="X534" s="35"/>
      <c r="Y534" s="35"/>
      <c r="Z534" s="35"/>
      <c r="AA534" s="35"/>
      <c r="AB534" s="35"/>
      <c r="AC534" s="35"/>
      <c r="AD534" s="35"/>
      <c r="AE534" s="35"/>
      <c r="AT534" s="18" t="s">
        <v>230</v>
      </c>
      <c r="AU534" s="18" t="s">
        <v>93</v>
      </c>
    </row>
    <row r="535" spans="1:65" s="15" customFormat="1" ht="11.25">
      <c r="B535" s="231"/>
      <c r="C535" s="232"/>
      <c r="D535" s="205" t="s">
        <v>232</v>
      </c>
      <c r="E535" s="233" t="s">
        <v>1</v>
      </c>
      <c r="F535" s="234" t="s">
        <v>236</v>
      </c>
      <c r="G535" s="232"/>
      <c r="H535" s="235">
        <v>120.69</v>
      </c>
      <c r="I535" s="236"/>
      <c r="J535" s="232"/>
      <c r="K535" s="232"/>
      <c r="L535" s="237"/>
      <c r="M535" s="238"/>
      <c r="N535" s="239"/>
      <c r="O535" s="239"/>
      <c r="P535" s="239"/>
      <c r="Q535" s="239"/>
      <c r="R535" s="239"/>
      <c r="S535" s="239"/>
      <c r="T535" s="240"/>
      <c r="AT535" s="241" t="s">
        <v>232</v>
      </c>
      <c r="AU535" s="241" t="s">
        <v>93</v>
      </c>
      <c r="AV535" s="15" t="s">
        <v>228</v>
      </c>
      <c r="AW535" s="15" t="s">
        <v>35</v>
      </c>
      <c r="AX535" s="15" t="s">
        <v>80</v>
      </c>
      <c r="AY535" s="241" t="s">
        <v>220</v>
      </c>
    </row>
    <row r="536" spans="1:65" s="2" customFormat="1" ht="14.45" customHeight="1">
      <c r="A536" s="35"/>
      <c r="B536" s="36"/>
      <c r="C536" s="192" t="s">
        <v>791</v>
      </c>
      <c r="D536" s="192" t="s">
        <v>223</v>
      </c>
      <c r="E536" s="193" t="s">
        <v>792</v>
      </c>
      <c r="F536" s="194" t="s">
        <v>793</v>
      </c>
      <c r="G536" s="195" t="s">
        <v>226</v>
      </c>
      <c r="H536" s="196">
        <v>120.69</v>
      </c>
      <c r="I536" s="197"/>
      <c r="J536" s="198">
        <f>ROUND(I536*H536,2)</f>
        <v>0</v>
      </c>
      <c r="K536" s="194" t="s">
        <v>1</v>
      </c>
      <c r="L536" s="40"/>
      <c r="M536" s="199" t="s">
        <v>1</v>
      </c>
      <c r="N536" s="200" t="s">
        <v>46</v>
      </c>
      <c r="O536" s="72"/>
      <c r="P536" s="201">
        <f>O536*H536</f>
        <v>0</v>
      </c>
      <c r="Q536" s="201">
        <v>0</v>
      </c>
      <c r="R536" s="201">
        <f>Q536*H536</f>
        <v>0</v>
      </c>
      <c r="S536" s="201">
        <v>0</v>
      </c>
      <c r="T536" s="202">
        <f>S536*H536</f>
        <v>0</v>
      </c>
      <c r="U536" s="35"/>
      <c r="V536" s="35"/>
      <c r="W536" s="35"/>
      <c r="X536" s="35"/>
      <c r="Y536" s="35"/>
      <c r="Z536" s="35"/>
      <c r="AA536" s="35"/>
      <c r="AB536" s="35"/>
      <c r="AC536" s="35"/>
      <c r="AD536" s="35"/>
      <c r="AE536" s="35"/>
      <c r="AR536" s="203" t="s">
        <v>317</v>
      </c>
      <c r="AT536" s="203" t="s">
        <v>223</v>
      </c>
      <c r="AU536" s="203" t="s">
        <v>93</v>
      </c>
      <c r="AY536" s="18" t="s">
        <v>220</v>
      </c>
      <c r="BE536" s="204">
        <f>IF(N536="základní",J536,0)</f>
        <v>0</v>
      </c>
      <c r="BF536" s="204">
        <f>IF(N536="snížená",J536,0)</f>
        <v>0</v>
      </c>
      <c r="BG536" s="204">
        <f>IF(N536="zákl. přenesená",J536,0)</f>
        <v>0</v>
      </c>
      <c r="BH536" s="204">
        <f>IF(N536="sníž. přenesená",J536,0)</f>
        <v>0</v>
      </c>
      <c r="BI536" s="204">
        <f>IF(N536="nulová",J536,0)</f>
        <v>0</v>
      </c>
      <c r="BJ536" s="18" t="s">
        <v>93</v>
      </c>
      <c r="BK536" s="204">
        <f>ROUND(I536*H536,2)</f>
        <v>0</v>
      </c>
      <c r="BL536" s="18" t="s">
        <v>317</v>
      </c>
      <c r="BM536" s="203" t="s">
        <v>794</v>
      </c>
    </row>
    <row r="537" spans="1:65" s="2" customFormat="1" ht="11.25">
      <c r="A537" s="35"/>
      <c r="B537" s="36"/>
      <c r="C537" s="37"/>
      <c r="D537" s="205" t="s">
        <v>230</v>
      </c>
      <c r="E537" s="37"/>
      <c r="F537" s="206" t="s">
        <v>795</v>
      </c>
      <c r="G537" s="37"/>
      <c r="H537" s="37"/>
      <c r="I537" s="207"/>
      <c r="J537" s="37"/>
      <c r="K537" s="37"/>
      <c r="L537" s="40"/>
      <c r="M537" s="208"/>
      <c r="N537" s="209"/>
      <c r="O537" s="72"/>
      <c r="P537" s="72"/>
      <c r="Q537" s="72"/>
      <c r="R537" s="72"/>
      <c r="S537" s="72"/>
      <c r="T537" s="73"/>
      <c r="U537" s="35"/>
      <c r="V537" s="35"/>
      <c r="W537" s="35"/>
      <c r="X537" s="35"/>
      <c r="Y537" s="35"/>
      <c r="Z537" s="35"/>
      <c r="AA537" s="35"/>
      <c r="AB537" s="35"/>
      <c r="AC537" s="35"/>
      <c r="AD537" s="35"/>
      <c r="AE537" s="35"/>
      <c r="AT537" s="18" t="s">
        <v>230</v>
      </c>
      <c r="AU537" s="18" t="s">
        <v>93</v>
      </c>
    </row>
    <row r="538" spans="1:65" s="15" customFormat="1" ht="11.25">
      <c r="B538" s="231"/>
      <c r="C538" s="232"/>
      <c r="D538" s="205" t="s">
        <v>232</v>
      </c>
      <c r="E538" s="233" t="s">
        <v>1</v>
      </c>
      <c r="F538" s="234" t="s">
        <v>236</v>
      </c>
      <c r="G538" s="232"/>
      <c r="H538" s="235">
        <v>120.69</v>
      </c>
      <c r="I538" s="236"/>
      <c r="J538" s="232"/>
      <c r="K538" s="232"/>
      <c r="L538" s="237"/>
      <c r="M538" s="238"/>
      <c r="N538" s="239"/>
      <c r="O538" s="239"/>
      <c r="P538" s="239"/>
      <c r="Q538" s="239"/>
      <c r="R538" s="239"/>
      <c r="S538" s="239"/>
      <c r="T538" s="240"/>
      <c r="AT538" s="241" t="s">
        <v>232</v>
      </c>
      <c r="AU538" s="241" t="s">
        <v>93</v>
      </c>
      <c r="AV538" s="15" t="s">
        <v>228</v>
      </c>
      <c r="AW538" s="15" t="s">
        <v>35</v>
      </c>
      <c r="AX538" s="15" t="s">
        <v>80</v>
      </c>
      <c r="AY538" s="241" t="s">
        <v>220</v>
      </c>
    </row>
    <row r="539" spans="1:65" s="2" customFormat="1" ht="14.45" customHeight="1">
      <c r="A539" s="35"/>
      <c r="B539" s="36"/>
      <c r="C539" s="192" t="s">
        <v>796</v>
      </c>
      <c r="D539" s="192" t="s">
        <v>223</v>
      </c>
      <c r="E539" s="193" t="s">
        <v>797</v>
      </c>
      <c r="F539" s="194" t="s">
        <v>798</v>
      </c>
      <c r="G539" s="195" t="s">
        <v>226</v>
      </c>
      <c r="H539" s="196">
        <v>120.69</v>
      </c>
      <c r="I539" s="197"/>
      <c r="J539" s="198">
        <f>ROUND(I539*H539,2)</f>
        <v>0</v>
      </c>
      <c r="K539" s="194" t="s">
        <v>1</v>
      </c>
      <c r="L539" s="40"/>
      <c r="M539" s="199" t="s">
        <v>1</v>
      </c>
      <c r="N539" s="200" t="s">
        <v>46</v>
      </c>
      <c r="O539" s="72"/>
      <c r="P539" s="201">
        <f>O539*H539</f>
        <v>0</v>
      </c>
      <c r="Q539" s="201">
        <v>1.4999999999999999E-2</v>
      </c>
      <c r="R539" s="201">
        <f>Q539*H539</f>
        <v>1.8103499999999999</v>
      </c>
      <c r="S539" s="201">
        <v>0</v>
      </c>
      <c r="T539" s="202">
        <f>S539*H539</f>
        <v>0</v>
      </c>
      <c r="U539" s="35"/>
      <c r="V539" s="35"/>
      <c r="W539" s="35"/>
      <c r="X539" s="35"/>
      <c r="Y539" s="35"/>
      <c r="Z539" s="35"/>
      <c r="AA539" s="35"/>
      <c r="AB539" s="35"/>
      <c r="AC539" s="35"/>
      <c r="AD539" s="35"/>
      <c r="AE539" s="35"/>
      <c r="AR539" s="203" t="s">
        <v>317</v>
      </c>
      <c r="AT539" s="203" t="s">
        <v>223</v>
      </c>
      <c r="AU539" s="203" t="s">
        <v>93</v>
      </c>
      <c r="AY539" s="18" t="s">
        <v>220</v>
      </c>
      <c r="BE539" s="204">
        <f>IF(N539="základní",J539,0)</f>
        <v>0</v>
      </c>
      <c r="BF539" s="204">
        <f>IF(N539="snížená",J539,0)</f>
        <v>0</v>
      </c>
      <c r="BG539" s="204">
        <f>IF(N539="zákl. přenesená",J539,0)</f>
        <v>0</v>
      </c>
      <c r="BH539" s="204">
        <f>IF(N539="sníž. přenesená",J539,0)</f>
        <v>0</v>
      </c>
      <c r="BI539" s="204">
        <f>IF(N539="nulová",J539,0)</f>
        <v>0</v>
      </c>
      <c r="BJ539" s="18" t="s">
        <v>93</v>
      </c>
      <c r="BK539" s="204">
        <f>ROUND(I539*H539,2)</f>
        <v>0</v>
      </c>
      <c r="BL539" s="18" t="s">
        <v>317</v>
      </c>
      <c r="BM539" s="203" t="s">
        <v>799</v>
      </c>
    </row>
    <row r="540" spans="1:65" s="2" customFormat="1" ht="11.25">
      <c r="A540" s="35"/>
      <c r="B540" s="36"/>
      <c r="C540" s="37"/>
      <c r="D540" s="205" t="s">
        <v>230</v>
      </c>
      <c r="E540" s="37"/>
      <c r="F540" s="206" t="s">
        <v>800</v>
      </c>
      <c r="G540" s="37"/>
      <c r="H540" s="37"/>
      <c r="I540" s="207"/>
      <c r="J540" s="37"/>
      <c r="K540" s="37"/>
      <c r="L540" s="40"/>
      <c r="M540" s="208"/>
      <c r="N540" s="209"/>
      <c r="O540" s="72"/>
      <c r="P540" s="72"/>
      <c r="Q540" s="72"/>
      <c r="R540" s="72"/>
      <c r="S540" s="72"/>
      <c r="T540" s="73"/>
      <c r="U540" s="35"/>
      <c r="V540" s="35"/>
      <c r="W540" s="35"/>
      <c r="X540" s="35"/>
      <c r="Y540" s="35"/>
      <c r="Z540" s="35"/>
      <c r="AA540" s="35"/>
      <c r="AB540" s="35"/>
      <c r="AC540" s="35"/>
      <c r="AD540" s="35"/>
      <c r="AE540" s="35"/>
      <c r="AT540" s="18" t="s">
        <v>230</v>
      </c>
      <c r="AU540" s="18" t="s">
        <v>93</v>
      </c>
    </row>
    <row r="541" spans="1:65" s="15" customFormat="1" ht="11.25">
      <c r="B541" s="231"/>
      <c r="C541" s="232"/>
      <c r="D541" s="205" t="s">
        <v>232</v>
      </c>
      <c r="E541" s="233" t="s">
        <v>1</v>
      </c>
      <c r="F541" s="234" t="s">
        <v>236</v>
      </c>
      <c r="G541" s="232"/>
      <c r="H541" s="235">
        <v>120.69</v>
      </c>
      <c r="I541" s="236"/>
      <c r="J541" s="232"/>
      <c r="K541" s="232"/>
      <c r="L541" s="237"/>
      <c r="M541" s="238"/>
      <c r="N541" s="239"/>
      <c r="O541" s="239"/>
      <c r="P541" s="239"/>
      <c r="Q541" s="239"/>
      <c r="R541" s="239"/>
      <c r="S541" s="239"/>
      <c r="T541" s="240"/>
      <c r="AT541" s="241" t="s">
        <v>232</v>
      </c>
      <c r="AU541" s="241" t="s">
        <v>93</v>
      </c>
      <c r="AV541" s="15" t="s">
        <v>228</v>
      </c>
      <c r="AW541" s="15" t="s">
        <v>35</v>
      </c>
      <c r="AX541" s="15" t="s">
        <v>80</v>
      </c>
      <c r="AY541" s="241" t="s">
        <v>220</v>
      </c>
    </row>
    <row r="542" spans="1:65" s="2" customFormat="1" ht="14.45" customHeight="1">
      <c r="A542" s="35"/>
      <c r="B542" s="36"/>
      <c r="C542" s="192" t="s">
        <v>801</v>
      </c>
      <c r="D542" s="192" t="s">
        <v>223</v>
      </c>
      <c r="E542" s="193" t="s">
        <v>802</v>
      </c>
      <c r="F542" s="194" t="s">
        <v>803</v>
      </c>
      <c r="G542" s="195" t="s">
        <v>226</v>
      </c>
      <c r="H542" s="196">
        <v>120.69</v>
      </c>
      <c r="I542" s="197"/>
      <c r="J542" s="198">
        <f>ROUND(I542*H542,2)</f>
        <v>0</v>
      </c>
      <c r="K542" s="194" t="s">
        <v>227</v>
      </c>
      <c r="L542" s="40"/>
      <c r="M542" s="199" t="s">
        <v>1</v>
      </c>
      <c r="N542" s="200" t="s">
        <v>46</v>
      </c>
      <c r="O542" s="72"/>
      <c r="P542" s="201">
        <f>O542*H542</f>
        <v>0</v>
      </c>
      <c r="Q542" s="201">
        <v>0</v>
      </c>
      <c r="R542" s="201">
        <f>Q542*H542</f>
        <v>0</v>
      </c>
      <c r="S542" s="201">
        <v>0</v>
      </c>
      <c r="T542" s="202">
        <f>S542*H542</f>
        <v>0</v>
      </c>
      <c r="U542" s="35"/>
      <c r="V542" s="35"/>
      <c r="W542" s="35"/>
      <c r="X542" s="35"/>
      <c r="Y542" s="35"/>
      <c r="Z542" s="35"/>
      <c r="AA542" s="35"/>
      <c r="AB542" s="35"/>
      <c r="AC542" s="35"/>
      <c r="AD542" s="35"/>
      <c r="AE542" s="35"/>
      <c r="AR542" s="203" t="s">
        <v>317</v>
      </c>
      <c r="AT542" s="203" t="s">
        <v>223</v>
      </c>
      <c r="AU542" s="203" t="s">
        <v>93</v>
      </c>
      <c r="AY542" s="18" t="s">
        <v>220</v>
      </c>
      <c r="BE542" s="204">
        <f>IF(N542="základní",J542,0)</f>
        <v>0</v>
      </c>
      <c r="BF542" s="204">
        <f>IF(N542="snížená",J542,0)</f>
        <v>0</v>
      </c>
      <c r="BG542" s="204">
        <f>IF(N542="zákl. přenesená",J542,0)</f>
        <v>0</v>
      </c>
      <c r="BH542" s="204">
        <f>IF(N542="sníž. přenesená",J542,0)</f>
        <v>0</v>
      </c>
      <c r="BI542" s="204">
        <f>IF(N542="nulová",J542,0)</f>
        <v>0</v>
      </c>
      <c r="BJ542" s="18" t="s">
        <v>93</v>
      </c>
      <c r="BK542" s="204">
        <f>ROUND(I542*H542,2)</f>
        <v>0</v>
      </c>
      <c r="BL542" s="18" t="s">
        <v>317</v>
      </c>
      <c r="BM542" s="203" t="s">
        <v>804</v>
      </c>
    </row>
    <row r="543" spans="1:65" s="2" customFormat="1" ht="11.25">
      <c r="A543" s="35"/>
      <c r="B543" s="36"/>
      <c r="C543" s="37"/>
      <c r="D543" s="205" t="s">
        <v>230</v>
      </c>
      <c r="E543" s="37"/>
      <c r="F543" s="206" t="s">
        <v>805</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230</v>
      </c>
      <c r="AU543" s="18" t="s">
        <v>93</v>
      </c>
    </row>
    <row r="544" spans="1:65" s="15" customFormat="1" ht="11.25">
      <c r="B544" s="231"/>
      <c r="C544" s="232"/>
      <c r="D544" s="205" t="s">
        <v>232</v>
      </c>
      <c r="E544" s="233" t="s">
        <v>1</v>
      </c>
      <c r="F544" s="234" t="s">
        <v>236</v>
      </c>
      <c r="G544" s="232"/>
      <c r="H544" s="235">
        <v>120.69</v>
      </c>
      <c r="I544" s="236"/>
      <c r="J544" s="232"/>
      <c r="K544" s="232"/>
      <c r="L544" s="237"/>
      <c r="M544" s="238"/>
      <c r="N544" s="239"/>
      <c r="O544" s="239"/>
      <c r="P544" s="239"/>
      <c r="Q544" s="239"/>
      <c r="R544" s="239"/>
      <c r="S544" s="239"/>
      <c r="T544" s="240"/>
      <c r="AT544" s="241" t="s">
        <v>232</v>
      </c>
      <c r="AU544" s="241" t="s">
        <v>93</v>
      </c>
      <c r="AV544" s="15" t="s">
        <v>228</v>
      </c>
      <c r="AW544" s="15" t="s">
        <v>35</v>
      </c>
      <c r="AX544" s="15" t="s">
        <v>80</v>
      </c>
      <c r="AY544" s="241" t="s">
        <v>220</v>
      </c>
    </row>
    <row r="545" spans="1:65" s="2" customFormat="1" ht="14.45" customHeight="1">
      <c r="A545" s="35"/>
      <c r="B545" s="36"/>
      <c r="C545" s="243" t="s">
        <v>806</v>
      </c>
      <c r="D545" s="243" t="s">
        <v>359</v>
      </c>
      <c r="E545" s="244" t="s">
        <v>807</v>
      </c>
      <c r="F545" s="245" t="s">
        <v>808</v>
      </c>
      <c r="G545" s="246" t="s">
        <v>226</v>
      </c>
      <c r="H545" s="247">
        <v>132.75899999999999</v>
      </c>
      <c r="I545" s="248"/>
      <c r="J545" s="249">
        <f>ROUND(I545*H545,2)</f>
        <v>0</v>
      </c>
      <c r="K545" s="245" t="s">
        <v>227</v>
      </c>
      <c r="L545" s="250"/>
      <c r="M545" s="251" t="s">
        <v>1</v>
      </c>
      <c r="N545" s="252" t="s">
        <v>46</v>
      </c>
      <c r="O545" s="72"/>
      <c r="P545" s="201">
        <f>O545*H545</f>
        <v>0</v>
      </c>
      <c r="Q545" s="201">
        <v>8.0000000000000004E-4</v>
      </c>
      <c r="R545" s="201">
        <f>Q545*H545</f>
        <v>0.10620719999999999</v>
      </c>
      <c r="S545" s="201">
        <v>0</v>
      </c>
      <c r="T545" s="202">
        <f>S545*H545</f>
        <v>0</v>
      </c>
      <c r="U545" s="35"/>
      <c r="V545" s="35"/>
      <c r="W545" s="35"/>
      <c r="X545" s="35"/>
      <c r="Y545" s="35"/>
      <c r="Z545" s="35"/>
      <c r="AA545" s="35"/>
      <c r="AB545" s="35"/>
      <c r="AC545" s="35"/>
      <c r="AD545" s="35"/>
      <c r="AE545" s="35"/>
      <c r="AR545" s="203" t="s">
        <v>362</v>
      </c>
      <c r="AT545" s="203" t="s">
        <v>359</v>
      </c>
      <c r="AU545" s="203" t="s">
        <v>93</v>
      </c>
      <c r="AY545" s="18" t="s">
        <v>220</v>
      </c>
      <c r="BE545" s="204">
        <f>IF(N545="základní",J545,0)</f>
        <v>0</v>
      </c>
      <c r="BF545" s="204">
        <f>IF(N545="snížená",J545,0)</f>
        <v>0</v>
      </c>
      <c r="BG545" s="204">
        <f>IF(N545="zákl. přenesená",J545,0)</f>
        <v>0</v>
      </c>
      <c r="BH545" s="204">
        <f>IF(N545="sníž. přenesená",J545,0)</f>
        <v>0</v>
      </c>
      <c r="BI545" s="204">
        <f>IF(N545="nulová",J545,0)</f>
        <v>0</v>
      </c>
      <c r="BJ545" s="18" t="s">
        <v>93</v>
      </c>
      <c r="BK545" s="204">
        <f>ROUND(I545*H545,2)</f>
        <v>0</v>
      </c>
      <c r="BL545" s="18" t="s">
        <v>317</v>
      </c>
      <c r="BM545" s="203" t="s">
        <v>809</v>
      </c>
    </row>
    <row r="546" spans="1:65" s="2" customFormat="1" ht="11.25">
      <c r="A546" s="35"/>
      <c r="B546" s="36"/>
      <c r="C546" s="37"/>
      <c r="D546" s="205" t="s">
        <v>230</v>
      </c>
      <c r="E546" s="37"/>
      <c r="F546" s="206" t="s">
        <v>808</v>
      </c>
      <c r="G546" s="37"/>
      <c r="H546" s="37"/>
      <c r="I546" s="207"/>
      <c r="J546" s="37"/>
      <c r="K546" s="37"/>
      <c r="L546" s="40"/>
      <c r="M546" s="208"/>
      <c r="N546" s="209"/>
      <c r="O546" s="72"/>
      <c r="P546" s="72"/>
      <c r="Q546" s="72"/>
      <c r="R546" s="72"/>
      <c r="S546" s="72"/>
      <c r="T546" s="73"/>
      <c r="U546" s="35"/>
      <c r="V546" s="35"/>
      <c r="W546" s="35"/>
      <c r="X546" s="35"/>
      <c r="Y546" s="35"/>
      <c r="Z546" s="35"/>
      <c r="AA546" s="35"/>
      <c r="AB546" s="35"/>
      <c r="AC546" s="35"/>
      <c r="AD546" s="35"/>
      <c r="AE546" s="35"/>
      <c r="AT546" s="18" t="s">
        <v>230</v>
      </c>
      <c r="AU546" s="18" t="s">
        <v>93</v>
      </c>
    </row>
    <row r="547" spans="1:65" s="15" customFormat="1" ht="11.25">
      <c r="B547" s="231"/>
      <c r="C547" s="232"/>
      <c r="D547" s="205" t="s">
        <v>232</v>
      </c>
      <c r="E547" s="233" t="s">
        <v>1</v>
      </c>
      <c r="F547" s="234" t="s">
        <v>236</v>
      </c>
      <c r="G547" s="232"/>
      <c r="H547" s="235">
        <v>120.69</v>
      </c>
      <c r="I547" s="236"/>
      <c r="J547" s="232"/>
      <c r="K547" s="232"/>
      <c r="L547" s="237"/>
      <c r="M547" s="238"/>
      <c r="N547" s="239"/>
      <c r="O547" s="239"/>
      <c r="P547" s="239"/>
      <c r="Q547" s="239"/>
      <c r="R547" s="239"/>
      <c r="S547" s="239"/>
      <c r="T547" s="240"/>
      <c r="AT547" s="241" t="s">
        <v>232</v>
      </c>
      <c r="AU547" s="241" t="s">
        <v>93</v>
      </c>
      <c r="AV547" s="15" t="s">
        <v>228</v>
      </c>
      <c r="AW547" s="15" t="s">
        <v>35</v>
      </c>
      <c r="AX547" s="15" t="s">
        <v>80</v>
      </c>
      <c r="AY547" s="241" t="s">
        <v>220</v>
      </c>
    </row>
    <row r="548" spans="1:65" s="14" customFormat="1" ht="11.25">
      <c r="B548" s="220"/>
      <c r="C548" s="221"/>
      <c r="D548" s="205" t="s">
        <v>232</v>
      </c>
      <c r="E548" s="221"/>
      <c r="F548" s="223" t="s">
        <v>810</v>
      </c>
      <c r="G548" s="221"/>
      <c r="H548" s="224">
        <v>132.75899999999999</v>
      </c>
      <c r="I548" s="225"/>
      <c r="J548" s="221"/>
      <c r="K548" s="221"/>
      <c r="L548" s="226"/>
      <c r="M548" s="227"/>
      <c r="N548" s="228"/>
      <c r="O548" s="228"/>
      <c r="P548" s="228"/>
      <c r="Q548" s="228"/>
      <c r="R548" s="228"/>
      <c r="S548" s="228"/>
      <c r="T548" s="229"/>
      <c r="AT548" s="230" t="s">
        <v>232</v>
      </c>
      <c r="AU548" s="230" t="s">
        <v>93</v>
      </c>
      <c r="AV548" s="14" t="s">
        <v>93</v>
      </c>
      <c r="AW548" s="14" t="s">
        <v>4</v>
      </c>
      <c r="AX548" s="14" t="s">
        <v>87</v>
      </c>
      <c r="AY548" s="230" t="s">
        <v>220</v>
      </c>
    </row>
    <row r="549" spans="1:65" s="2" customFormat="1" ht="14.45" customHeight="1">
      <c r="A549" s="35"/>
      <c r="B549" s="36"/>
      <c r="C549" s="192" t="s">
        <v>811</v>
      </c>
      <c r="D549" s="192" t="s">
        <v>223</v>
      </c>
      <c r="E549" s="193" t="s">
        <v>812</v>
      </c>
      <c r="F549" s="194" t="s">
        <v>813</v>
      </c>
      <c r="G549" s="195" t="s">
        <v>386</v>
      </c>
      <c r="H549" s="253"/>
      <c r="I549" s="197"/>
      <c r="J549" s="198">
        <f>ROUND(I549*H549,2)</f>
        <v>0</v>
      </c>
      <c r="K549" s="194" t="s">
        <v>227</v>
      </c>
      <c r="L549" s="40"/>
      <c r="M549" s="199" t="s">
        <v>1</v>
      </c>
      <c r="N549" s="200" t="s">
        <v>46</v>
      </c>
      <c r="O549" s="72"/>
      <c r="P549" s="201">
        <f>O549*H549</f>
        <v>0</v>
      </c>
      <c r="Q549" s="201">
        <v>0</v>
      </c>
      <c r="R549" s="201">
        <f>Q549*H549</f>
        <v>0</v>
      </c>
      <c r="S549" s="201">
        <v>0</v>
      </c>
      <c r="T549" s="202">
        <f>S549*H549</f>
        <v>0</v>
      </c>
      <c r="U549" s="35"/>
      <c r="V549" s="35"/>
      <c r="W549" s="35"/>
      <c r="X549" s="35"/>
      <c r="Y549" s="35"/>
      <c r="Z549" s="35"/>
      <c r="AA549" s="35"/>
      <c r="AB549" s="35"/>
      <c r="AC549" s="35"/>
      <c r="AD549" s="35"/>
      <c r="AE549" s="35"/>
      <c r="AR549" s="203" t="s">
        <v>317</v>
      </c>
      <c r="AT549" s="203" t="s">
        <v>223</v>
      </c>
      <c r="AU549" s="203" t="s">
        <v>93</v>
      </c>
      <c r="AY549" s="18" t="s">
        <v>220</v>
      </c>
      <c r="BE549" s="204">
        <f>IF(N549="základní",J549,0)</f>
        <v>0</v>
      </c>
      <c r="BF549" s="204">
        <f>IF(N549="snížená",J549,0)</f>
        <v>0</v>
      </c>
      <c r="BG549" s="204">
        <f>IF(N549="zákl. přenesená",J549,0)</f>
        <v>0</v>
      </c>
      <c r="BH549" s="204">
        <f>IF(N549="sníž. přenesená",J549,0)</f>
        <v>0</v>
      </c>
      <c r="BI549" s="204">
        <f>IF(N549="nulová",J549,0)</f>
        <v>0</v>
      </c>
      <c r="BJ549" s="18" t="s">
        <v>93</v>
      </c>
      <c r="BK549" s="204">
        <f>ROUND(I549*H549,2)</f>
        <v>0</v>
      </c>
      <c r="BL549" s="18" t="s">
        <v>317</v>
      </c>
      <c r="BM549" s="203" t="s">
        <v>814</v>
      </c>
    </row>
    <row r="550" spans="1:65" s="2" customFormat="1" ht="19.5">
      <c r="A550" s="35"/>
      <c r="B550" s="36"/>
      <c r="C550" s="37"/>
      <c r="D550" s="205" t="s">
        <v>230</v>
      </c>
      <c r="E550" s="37"/>
      <c r="F550" s="206" t="s">
        <v>815</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230</v>
      </c>
      <c r="AU550" s="18" t="s">
        <v>93</v>
      </c>
    </row>
    <row r="551" spans="1:65" s="12" customFormat="1" ht="22.9" customHeight="1">
      <c r="B551" s="176"/>
      <c r="C551" s="177"/>
      <c r="D551" s="178" t="s">
        <v>79</v>
      </c>
      <c r="E551" s="190" t="s">
        <v>816</v>
      </c>
      <c r="F551" s="190" t="s">
        <v>817</v>
      </c>
      <c r="G551" s="177"/>
      <c r="H551" s="177"/>
      <c r="I551" s="180"/>
      <c r="J551" s="191">
        <f>BK551</f>
        <v>0</v>
      </c>
      <c r="K551" s="177"/>
      <c r="L551" s="182"/>
      <c r="M551" s="183"/>
      <c r="N551" s="184"/>
      <c r="O551" s="184"/>
      <c r="P551" s="185">
        <f>SUM(P552:P588)</f>
        <v>0</v>
      </c>
      <c r="Q551" s="184"/>
      <c r="R551" s="185">
        <f>SUM(R552:R588)</f>
        <v>1.2657296</v>
      </c>
      <c r="S551" s="184"/>
      <c r="T551" s="186">
        <f>SUM(T552:T588)</f>
        <v>0</v>
      </c>
      <c r="AR551" s="187" t="s">
        <v>93</v>
      </c>
      <c r="AT551" s="188" t="s">
        <v>79</v>
      </c>
      <c r="AU551" s="188" t="s">
        <v>87</v>
      </c>
      <c r="AY551" s="187" t="s">
        <v>220</v>
      </c>
      <c r="BK551" s="189">
        <f>SUM(BK552:BK588)</f>
        <v>0</v>
      </c>
    </row>
    <row r="552" spans="1:65" s="2" customFormat="1" ht="14.45" customHeight="1">
      <c r="A552" s="35"/>
      <c r="B552" s="36"/>
      <c r="C552" s="192" t="s">
        <v>818</v>
      </c>
      <c r="D552" s="192" t="s">
        <v>223</v>
      </c>
      <c r="E552" s="193" t="s">
        <v>819</v>
      </c>
      <c r="F552" s="194" t="s">
        <v>820</v>
      </c>
      <c r="G552" s="195" t="s">
        <v>226</v>
      </c>
      <c r="H552" s="196">
        <v>16.254000000000001</v>
      </c>
      <c r="I552" s="197"/>
      <c r="J552" s="198">
        <f>ROUND(I552*H552,2)</f>
        <v>0</v>
      </c>
      <c r="K552" s="194" t="s">
        <v>227</v>
      </c>
      <c r="L552" s="40"/>
      <c r="M552" s="199" t="s">
        <v>1</v>
      </c>
      <c r="N552" s="200" t="s">
        <v>46</v>
      </c>
      <c r="O552" s="72"/>
      <c r="P552" s="201">
        <f>O552*H552</f>
        <v>0</v>
      </c>
      <c r="Q552" s="201">
        <v>1.5E-3</v>
      </c>
      <c r="R552" s="201">
        <f>Q552*H552</f>
        <v>2.4381000000000003E-2</v>
      </c>
      <c r="S552" s="201">
        <v>0</v>
      </c>
      <c r="T552" s="202">
        <f>S552*H552</f>
        <v>0</v>
      </c>
      <c r="U552" s="35"/>
      <c r="V552" s="35"/>
      <c r="W552" s="35"/>
      <c r="X552" s="35"/>
      <c r="Y552" s="35"/>
      <c r="Z552" s="35"/>
      <c r="AA552" s="35"/>
      <c r="AB552" s="35"/>
      <c r="AC552" s="35"/>
      <c r="AD552" s="35"/>
      <c r="AE552" s="35"/>
      <c r="AR552" s="203" t="s">
        <v>317</v>
      </c>
      <c r="AT552" s="203" t="s">
        <v>223</v>
      </c>
      <c r="AU552" s="203" t="s">
        <v>93</v>
      </c>
      <c r="AY552" s="18" t="s">
        <v>220</v>
      </c>
      <c r="BE552" s="204">
        <f>IF(N552="základní",J552,0)</f>
        <v>0</v>
      </c>
      <c r="BF552" s="204">
        <f>IF(N552="snížená",J552,0)</f>
        <v>0</v>
      </c>
      <c r="BG552" s="204">
        <f>IF(N552="zákl. přenesená",J552,0)</f>
        <v>0</v>
      </c>
      <c r="BH552" s="204">
        <f>IF(N552="sníž. přenesená",J552,0)</f>
        <v>0</v>
      </c>
      <c r="BI552" s="204">
        <f>IF(N552="nulová",J552,0)</f>
        <v>0</v>
      </c>
      <c r="BJ552" s="18" t="s">
        <v>93</v>
      </c>
      <c r="BK552" s="204">
        <f>ROUND(I552*H552,2)</f>
        <v>0</v>
      </c>
      <c r="BL552" s="18" t="s">
        <v>317</v>
      </c>
      <c r="BM552" s="203" t="s">
        <v>821</v>
      </c>
    </row>
    <row r="553" spans="1:65" s="2" customFormat="1" ht="11.25">
      <c r="A553" s="35"/>
      <c r="B553" s="36"/>
      <c r="C553" s="37"/>
      <c r="D553" s="205" t="s">
        <v>230</v>
      </c>
      <c r="E553" s="37"/>
      <c r="F553" s="206" t="s">
        <v>822</v>
      </c>
      <c r="G553" s="37"/>
      <c r="H553" s="37"/>
      <c r="I553" s="207"/>
      <c r="J553" s="37"/>
      <c r="K553" s="37"/>
      <c r="L553" s="40"/>
      <c r="M553" s="208"/>
      <c r="N553" s="209"/>
      <c r="O553" s="72"/>
      <c r="P553" s="72"/>
      <c r="Q553" s="72"/>
      <c r="R553" s="72"/>
      <c r="S553" s="72"/>
      <c r="T553" s="73"/>
      <c r="U553" s="35"/>
      <c r="V553" s="35"/>
      <c r="W553" s="35"/>
      <c r="X553" s="35"/>
      <c r="Y553" s="35"/>
      <c r="Z553" s="35"/>
      <c r="AA553" s="35"/>
      <c r="AB553" s="35"/>
      <c r="AC553" s="35"/>
      <c r="AD553" s="35"/>
      <c r="AE553" s="35"/>
      <c r="AT553" s="18" t="s">
        <v>230</v>
      </c>
      <c r="AU553" s="18" t="s">
        <v>93</v>
      </c>
    </row>
    <row r="554" spans="1:65" s="13" customFormat="1" ht="11.25">
      <c r="B554" s="210"/>
      <c r="C554" s="211"/>
      <c r="D554" s="205" t="s">
        <v>232</v>
      </c>
      <c r="E554" s="212" t="s">
        <v>1</v>
      </c>
      <c r="F554" s="213" t="s">
        <v>823</v>
      </c>
      <c r="G554" s="211"/>
      <c r="H554" s="212" t="s">
        <v>1</v>
      </c>
      <c r="I554" s="214"/>
      <c r="J554" s="211"/>
      <c r="K554" s="211"/>
      <c r="L554" s="215"/>
      <c r="M554" s="216"/>
      <c r="N554" s="217"/>
      <c r="O554" s="217"/>
      <c r="P554" s="217"/>
      <c r="Q554" s="217"/>
      <c r="R554" s="217"/>
      <c r="S554" s="217"/>
      <c r="T554" s="218"/>
      <c r="AT554" s="219" t="s">
        <v>232</v>
      </c>
      <c r="AU554" s="219" t="s">
        <v>93</v>
      </c>
      <c r="AV554" s="13" t="s">
        <v>87</v>
      </c>
      <c r="AW554" s="13" t="s">
        <v>35</v>
      </c>
      <c r="AX554" s="13" t="s">
        <v>80</v>
      </c>
      <c r="AY554" s="219" t="s">
        <v>220</v>
      </c>
    </row>
    <row r="555" spans="1:65" s="14" customFormat="1" ht="11.25">
      <c r="B555" s="220"/>
      <c r="C555" s="221"/>
      <c r="D555" s="205" t="s">
        <v>232</v>
      </c>
      <c r="E555" s="222" t="s">
        <v>1</v>
      </c>
      <c r="F555" s="223" t="s">
        <v>824</v>
      </c>
      <c r="G555" s="221"/>
      <c r="H555" s="224">
        <v>8.2639999999999993</v>
      </c>
      <c r="I555" s="225"/>
      <c r="J555" s="221"/>
      <c r="K555" s="221"/>
      <c r="L555" s="226"/>
      <c r="M555" s="227"/>
      <c r="N555" s="228"/>
      <c r="O555" s="228"/>
      <c r="P555" s="228"/>
      <c r="Q555" s="228"/>
      <c r="R555" s="228"/>
      <c r="S555" s="228"/>
      <c r="T555" s="229"/>
      <c r="AT555" s="230" t="s">
        <v>232</v>
      </c>
      <c r="AU555" s="230" t="s">
        <v>93</v>
      </c>
      <c r="AV555" s="14" t="s">
        <v>93</v>
      </c>
      <c r="AW555" s="14" t="s">
        <v>35</v>
      </c>
      <c r="AX555" s="14" t="s">
        <v>80</v>
      </c>
      <c r="AY555" s="230" t="s">
        <v>220</v>
      </c>
    </row>
    <row r="556" spans="1:65" s="14" customFormat="1" ht="11.25">
      <c r="B556" s="220"/>
      <c r="C556" s="221"/>
      <c r="D556" s="205" t="s">
        <v>232</v>
      </c>
      <c r="E556" s="222" t="s">
        <v>1</v>
      </c>
      <c r="F556" s="223" t="s">
        <v>825</v>
      </c>
      <c r="G556" s="221"/>
      <c r="H556" s="224">
        <v>7.99</v>
      </c>
      <c r="I556" s="225"/>
      <c r="J556" s="221"/>
      <c r="K556" s="221"/>
      <c r="L556" s="226"/>
      <c r="M556" s="227"/>
      <c r="N556" s="228"/>
      <c r="O556" s="228"/>
      <c r="P556" s="228"/>
      <c r="Q556" s="228"/>
      <c r="R556" s="228"/>
      <c r="S556" s="228"/>
      <c r="T556" s="229"/>
      <c r="AT556" s="230" t="s">
        <v>232</v>
      </c>
      <c r="AU556" s="230" t="s">
        <v>93</v>
      </c>
      <c r="AV556" s="14" t="s">
        <v>93</v>
      </c>
      <c r="AW556" s="14" t="s">
        <v>35</v>
      </c>
      <c r="AX556" s="14" t="s">
        <v>80</v>
      </c>
      <c r="AY556" s="230" t="s">
        <v>220</v>
      </c>
    </row>
    <row r="557" spans="1:65" s="15" customFormat="1" ht="11.25">
      <c r="B557" s="231"/>
      <c r="C557" s="232"/>
      <c r="D557" s="205" t="s">
        <v>232</v>
      </c>
      <c r="E557" s="233" t="s">
        <v>1</v>
      </c>
      <c r="F557" s="234" t="s">
        <v>236</v>
      </c>
      <c r="G557" s="232"/>
      <c r="H557" s="235">
        <v>16.253999999999998</v>
      </c>
      <c r="I557" s="236"/>
      <c r="J557" s="232"/>
      <c r="K557" s="232"/>
      <c r="L557" s="237"/>
      <c r="M557" s="238"/>
      <c r="N557" s="239"/>
      <c r="O557" s="239"/>
      <c r="P557" s="239"/>
      <c r="Q557" s="239"/>
      <c r="R557" s="239"/>
      <c r="S557" s="239"/>
      <c r="T557" s="240"/>
      <c r="AT557" s="241" t="s">
        <v>232</v>
      </c>
      <c r="AU557" s="241" t="s">
        <v>93</v>
      </c>
      <c r="AV557" s="15" t="s">
        <v>228</v>
      </c>
      <c r="AW557" s="15" t="s">
        <v>35</v>
      </c>
      <c r="AX557" s="15" t="s">
        <v>87</v>
      </c>
      <c r="AY557" s="241" t="s">
        <v>220</v>
      </c>
    </row>
    <row r="558" spans="1:65" s="2" customFormat="1" ht="24.2" customHeight="1">
      <c r="A558" s="35"/>
      <c r="B558" s="36"/>
      <c r="C558" s="192" t="s">
        <v>826</v>
      </c>
      <c r="D558" s="192" t="s">
        <v>223</v>
      </c>
      <c r="E558" s="193" t="s">
        <v>827</v>
      </c>
      <c r="F558" s="194" t="s">
        <v>828</v>
      </c>
      <c r="G558" s="195" t="s">
        <v>226</v>
      </c>
      <c r="H558" s="196">
        <v>3.28</v>
      </c>
      <c r="I558" s="197"/>
      <c r="J558" s="198">
        <f>ROUND(I558*H558,2)</f>
        <v>0</v>
      </c>
      <c r="K558" s="194" t="s">
        <v>227</v>
      </c>
      <c r="L558" s="40"/>
      <c r="M558" s="199" t="s">
        <v>1</v>
      </c>
      <c r="N558" s="200" t="s">
        <v>46</v>
      </c>
      <c r="O558" s="72"/>
      <c r="P558" s="201">
        <f>O558*H558</f>
        <v>0</v>
      </c>
      <c r="Q558" s="201">
        <v>5.0499999999999998E-3</v>
      </c>
      <c r="R558" s="201">
        <f>Q558*H558</f>
        <v>1.6563999999999999E-2</v>
      </c>
      <c r="S558" s="201">
        <v>0</v>
      </c>
      <c r="T558" s="202">
        <f>S558*H558</f>
        <v>0</v>
      </c>
      <c r="U558" s="35"/>
      <c r="V558" s="35"/>
      <c r="W558" s="35"/>
      <c r="X558" s="35"/>
      <c r="Y558" s="35"/>
      <c r="Z558" s="35"/>
      <c r="AA558" s="35"/>
      <c r="AB558" s="35"/>
      <c r="AC558" s="35"/>
      <c r="AD558" s="35"/>
      <c r="AE558" s="35"/>
      <c r="AR558" s="203" t="s">
        <v>317</v>
      </c>
      <c r="AT558" s="203" t="s">
        <v>223</v>
      </c>
      <c r="AU558" s="203" t="s">
        <v>93</v>
      </c>
      <c r="AY558" s="18" t="s">
        <v>220</v>
      </c>
      <c r="BE558" s="204">
        <f>IF(N558="základní",J558,0)</f>
        <v>0</v>
      </c>
      <c r="BF558" s="204">
        <f>IF(N558="snížená",J558,0)</f>
        <v>0</v>
      </c>
      <c r="BG558" s="204">
        <f>IF(N558="zákl. přenesená",J558,0)</f>
        <v>0</v>
      </c>
      <c r="BH558" s="204">
        <f>IF(N558="sníž. přenesená",J558,0)</f>
        <v>0</v>
      </c>
      <c r="BI558" s="204">
        <f>IF(N558="nulová",J558,0)</f>
        <v>0</v>
      </c>
      <c r="BJ558" s="18" t="s">
        <v>93</v>
      </c>
      <c r="BK558" s="204">
        <f>ROUND(I558*H558,2)</f>
        <v>0</v>
      </c>
      <c r="BL558" s="18" t="s">
        <v>317</v>
      </c>
      <c r="BM558" s="203" t="s">
        <v>829</v>
      </c>
    </row>
    <row r="559" spans="1:65" s="2" customFormat="1" ht="11.25">
      <c r="A559" s="35"/>
      <c r="B559" s="36"/>
      <c r="C559" s="37"/>
      <c r="D559" s="205" t="s">
        <v>230</v>
      </c>
      <c r="E559" s="37"/>
      <c r="F559" s="206" t="s">
        <v>830</v>
      </c>
      <c r="G559" s="37"/>
      <c r="H559" s="37"/>
      <c r="I559" s="207"/>
      <c r="J559" s="37"/>
      <c r="K559" s="37"/>
      <c r="L559" s="40"/>
      <c r="M559" s="208"/>
      <c r="N559" s="209"/>
      <c r="O559" s="72"/>
      <c r="P559" s="72"/>
      <c r="Q559" s="72"/>
      <c r="R559" s="72"/>
      <c r="S559" s="72"/>
      <c r="T559" s="73"/>
      <c r="U559" s="35"/>
      <c r="V559" s="35"/>
      <c r="W559" s="35"/>
      <c r="X559" s="35"/>
      <c r="Y559" s="35"/>
      <c r="Z559" s="35"/>
      <c r="AA559" s="35"/>
      <c r="AB559" s="35"/>
      <c r="AC559" s="35"/>
      <c r="AD559" s="35"/>
      <c r="AE559" s="35"/>
      <c r="AT559" s="18" t="s">
        <v>230</v>
      </c>
      <c r="AU559" s="18" t="s">
        <v>93</v>
      </c>
    </row>
    <row r="560" spans="1:65" s="13" customFormat="1" ht="11.25">
      <c r="B560" s="210"/>
      <c r="C560" s="211"/>
      <c r="D560" s="205" t="s">
        <v>232</v>
      </c>
      <c r="E560" s="212" t="s">
        <v>1</v>
      </c>
      <c r="F560" s="213" t="s">
        <v>831</v>
      </c>
      <c r="G560" s="211"/>
      <c r="H560" s="212" t="s">
        <v>1</v>
      </c>
      <c r="I560" s="214"/>
      <c r="J560" s="211"/>
      <c r="K560" s="211"/>
      <c r="L560" s="215"/>
      <c r="M560" s="216"/>
      <c r="N560" s="217"/>
      <c r="O560" s="217"/>
      <c r="P560" s="217"/>
      <c r="Q560" s="217"/>
      <c r="R560" s="217"/>
      <c r="S560" s="217"/>
      <c r="T560" s="218"/>
      <c r="AT560" s="219" t="s">
        <v>232</v>
      </c>
      <c r="AU560" s="219" t="s">
        <v>93</v>
      </c>
      <c r="AV560" s="13" t="s">
        <v>87</v>
      </c>
      <c r="AW560" s="13" t="s">
        <v>35</v>
      </c>
      <c r="AX560" s="13" t="s">
        <v>80</v>
      </c>
      <c r="AY560" s="219" t="s">
        <v>220</v>
      </c>
    </row>
    <row r="561" spans="1:65" s="14" customFormat="1" ht="11.25">
      <c r="B561" s="220"/>
      <c r="C561" s="221"/>
      <c r="D561" s="205" t="s">
        <v>232</v>
      </c>
      <c r="E561" s="222" t="s">
        <v>1</v>
      </c>
      <c r="F561" s="223" t="s">
        <v>832</v>
      </c>
      <c r="G561" s="221"/>
      <c r="H561" s="224">
        <v>1.68</v>
      </c>
      <c r="I561" s="225"/>
      <c r="J561" s="221"/>
      <c r="K561" s="221"/>
      <c r="L561" s="226"/>
      <c r="M561" s="227"/>
      <c r="N561" s="228"/>
      <c r="O561" s="228"/>
      <c r="P561" s="228"/>
      <c r="Q561" s="228"/>
      <c r="R561" s="228"/>
      <c r="S561" s="228"/>
      <c r="T561" s="229"/>
      <c r="AT561" s="230" t="s">
        <v>232</v>
      </c>
      <c r="AU561" s="230" t="s">
        <v>93</v>
      </c>
      <c r="AV561" s="14" t="s">
        <v>93</v>
      </c>
      <c r="AW561" s="14" t="s">
        <v>35</v>
      </c>
      <c r="AX561" s="14" t="s">
        <v>80</v>
      </c>
      <c r="AY561" s="230" t="s">
        <v>220</v>
      </c>
    </row>
    <row r="562" spans="1:65" s="14" customFormat="1" ht="11.25">
      <c r="B562" s="220"/>
      <c r="C562" s="221"/>
      <c r="D562" s="205" t="s">
        <v>232</v>
      </c>
      <c r="E562" s="222" t="s">
        <v>1</v>
      </c>
      <c r="F562" s="223" t="s">
        <v>833</v>
      </c>
      <c r="G562" s="221"/>
      <c r="H562" s="224">
        <v>1.6</v>
      </c>
      <c r="I562" s="225"/>
      <c r="J562" s="221"/>
      <c r="K562" s="221"/>
      <c r="L562" s="226"/>
      <c r="M562" s="227"/>
      <c r="N562" s="228"/>
      <c r="O562" s="228"/>
      <c r="P562" s="228"/>
      <c r="Q562" s="228"/>
      <c r="R562" s="228"/>
      <c r="S562" s="228"/>
      <c r="T562" s="229"/>
      <c r="AT562" s="230" t="s">
        <v>232</v>
      </c>
      <c r="AU562" s="230" t="s">
        <v>93</v>
      </c>
      <c r="AV562" s="14" t="s">
        <v>93</v>
      </c>
      <c r="AW562" s="14" t="s">
        <v>35</v>
      </c>
      <c r="AX562" s="14" t="s">
        <v>80</v>
      </c>
      <c r="AY562" s="230" t="s">
        <v>220</v>
      </c>
    </row>
    <row r="563" spans="1:65" s="15" customFormat="1" ht="11.25">
      <c r="B563" s="231"/>
      <c r="C563" s="232"/>
      <c r="D563" s="205" t="s">
        <v>232</v>
      </c>
      <c r="E563" s="233" t="s">
        <v>1</v>
      </c>
      <c r="F563" s="234" t="s">
        <v>236</v>
      </c>
      <c r="G563" s="232"/>
      <c r="H563" s="235">
        <v>3.2800000000000002</v>
      </c>
      <c r="I563" s="236"/>
      <c r="J563" s="232"/>
      <c r="K563" s="232"/>
      <c r="L563" s="237"/>
      <c r="M563" s="238"/>
      <c r="N563" s="239"/>
      <c r="O563" s="239"/>
      <c r="P563" s="239"/>
      <c r="Q563" s="239"/>
      <c r="R563" s="239"/>
      <c r="S563" s="239"/>
      <c r="T563" s="240"/>
      <c r="AT563" s="241" t="s">
        <v>232</v>
      </c>
      <c r="AU563" s="241" t="s">
        <v>93</v>
      </c>
      <c r="AV563" s="15" t="s">
        <v>228</v>
      </c>
      <c r="AW563" s="15" t="s">
        <v>35</v>
      </c>
      <c r="AX563" s="15" t="s">
        <v>87</v>
      </c>
      <c r="AY563" s="241" t="s">
        <v>220</v>
      </c>
    </row>
    <row r="564" spans="1:65" s="2" customFormat="1" ht="14.45" customHeight="1">
      <c r="A564" s="35"/>
      <c r="B564" s="36"/>
      <c r="C564" s="243" t="s">
        <v>834</v>
      </c>
      <c r="D564" s="243" t="s">
        <v>359</v>
      </c>
      <c r="E564" s="244" t="s">
        <v>835</v>
      </c>
      <c r="F564" s="245" t="s">
        <v>836</v>
      </c>
      <c r="G564" s="246" t="s">
        <v>226</v>
      </c>
      <c r="H564" s="247">
        <v>3.7719999999999998</v>
      </c>
      <c r="I564" s="248"/>
      <c r="J564" s="249">
        <f>ROUND(I564*H564,2)</f>
        <v>0</v>
      </c>
      <c r="K564" s="245" t="s">
        <v>1</v>
      </c>
      <c r="L564" s="250"/>
      <c r="M564" s="251" t="s">
        <v>1</v>
      </c>
      <c r="N564" s="252" t="s">
        <v>46</v>
      </c>
      <c r="O564" s="72"/>
      <c r="P564" s="201">
        <f>O564*H564</f>
        <v>0</v>
      </c>
      <c r="Q564" s="201">
        <v>9.7999999999999997E-3</v>
      </c>
      <c r="R564" s="201">
        <f>Q564*H564</f>
        <v>3.6965599999999994E-2</v>
      </c>
      <c r="S564" s="201">
        <v>0</v>
      </c>
      <c r="T564" s="202">
        <f>S564*H564</f>
        <v>0</v>
      </c>
      <c r="U564" s="35"/>
      <c r="V564" s="35"/>
      <c r="W564" s="35"/>
      <c r="X564" s="35"/>
      <c r="Y564" s="35"/>
      <c r="Z564" s="35"/>
      <c r="AA564" s="35"/>
      <c r="AB564" s="35"/>
      <c r="AC564" s="35"/>
      <c r="AD564" s="35"/>
      <c r="AE564" s="35"/>
      <c r="AR564" s="203" t="s">
        <v>362</v>
      </c>
      <c r="AT564" s="203" t="s">
        <v>359</v>
      </c>
      <c r="AU564" s="203" t="s">
        <v>93</v>
      </c>
      <c r="AY564" s="18" t="s">
        <v>220</v>
      </c>
      <c r="BE564" s="204">
        <f>IF(N564="základní",J564,0)</f>
        <v>0</v>
      </c>
      <c r="BF564" s="204">
        <f>IF(N564="snížená",J564,0)</f>
        <v>0</v>
      </c>
      <c r="BG564" s="204">
        <f>IF(N564="zákl. přenesená",J564,0)</f>
        <v>0</v>
      </c>
      <c r="BH564" s="204">
        <f>IF(N564="sníž. přenesená",J564,0)</f>
        <v>0</v>
      </c>
      <c r="BI564" s="204">
        <f>IF(N564="nulová",J564,0)</f>
        <v>0</v>
      </c>
      <c r="BJ564" s="18" t="s">
        <v>93</v>
      </c>
      <c r="BK564" s="204">
        <f>ROUND(I564*H564,2)</f>
        <v>0</v>
      </c>
      <c r="BL564" s="18" t="s">
        <v>317</v>
      </c>
      <c r="BM564" s="203" t="s">
        <v>837</v>
      </c>
    </row>
    <row r="565" spans="1:65" s="14" customFormat="1" ht="11.25">
      <c r="B565" s="220"/>
      <c r="C565" s="221"/>
      <c r="D565" s="205" t="s">
        <v>232</v>
      </c>
      <c r="E565" s="221"/>
      <c r="F565" s="223" t="s">
        <v>838</v>
      </c>
      <c r="G565" s="221"/>
      <c r="H565" s="224">
        <v>3.7719999999999998</v>
      </c>
      <c r="I565" s="225"/>
      <c r="J565" s="221"/>
      <c r="K565" s="221"/>
      <c r="L565" s="226"/>
      <c r="M565" s="227"/>
      <c r="N565" s="228"/>
      <c r="O565" s="228"/>
      <c r="P565" s="228"/>
      <c r="Q565" s="228"/>
      <c r="R565" s="228"/>
      <c r="S565" s="228"/>
      <c r="T565" s="229"/>
      <c r="AT565" s="230" t="s">
        <v>232</v>
      </c>
      <c r="AU565" s="230" t="s">
        <v>93</v>
      </c>
      <c r="AV565" s="14" t="s">
        <v>93</v>
      </c>
      <c r="AW565" s="14" t="s">
        <v>4</v>
      </c>
      <c r="AX565" s="14" t="s">
        <v>87</v>
      </c>
      <c r="AY565" s="230" t="s">
        <v>220</v>
      </c>
    </row>
    <row r="566" spans="1:65" s="2" customFormat="1" ht="24.2" customHeight="1">
      <c r="A566" s="35"/>
      <c r="B566" s="36"/>
      <c r="C566" s="192" t="s">
        <v>839</v>
      </c>
      <c r="D566" s="192" t="s">
        <v>223</v>
      </c>
      <c r="E566" s="193" t="s">
        <v>840</v>
      </c>
      <c r="F566" s="194" t="s">
        <v>841</v>
      </c>
      <c r="G566" s="195" t="s">
        <v>226</v>
      </c>
      <c r="H566" s="196">
        <v>35.9</v>
      </c>
      <c r="I566" s="197"/>
      <c r="J566" s="198">
        <f>ROUND(I566*H566,2)</f>
        <v>0</v>
      </c>
      <c r="K566" s="194" t="s">
        <v>227</v>
      </c>
      <c r="L566" s="40"/>
      <c r="M566" s="199" t="s">
        <v>1</v>
      </c>
      <c r="N566" s="200" t="s">
        <v>46</v>
      </c>
      <c r="O566" s="72"/>
      <c r="P566" s="201">
        <f>O566*H566</f>
        <v>0</v>
      </c>
      <c r="Q566" s="201">
        <v>8.9999999999999993E-3</v>
      </c>
      <c r="R566" s="201">
        <f>Q566*H566</f>
        <v>0.32309999999999994</v>
      </c>
      <c r="S566" s="201">
        <v>0</v>
      </c>
      <c r="T566" s="202">
        <f>S566*H566</f>
        <v>0</v>
      </c>
      <c r="U566" s="35"/>
      <c r="V566" s="35"/>
      <c r="W566" s="35"/>
      <c r="X566" s="35"/>
      <c r="Y566" s="35"/>
      <c r="Z566" s="35"/>
      <c r="AA566" s="35"/>
      <c r="AB566" s="35"/>
      <c r="AC566" s="35"/>
      <c r="AD566" s="35"/>
      <c r="AE566" s="35"/>
      <c r="AR566" s="203" t="s">
        <v>317</v>
      </c>
      <c r="AT566" s="203" t="s">
        <v>223</v>
      </c>
      <c r="AU566" s="203" t="s">
        <v>93</v>
      </c>
      <c r="AY566" s="18" t="s">
        <v>220</v>
      </c>
      <c r="BE566" s="204">
        <f>IF(N566="základní",J566,0)</f>
        <v>0</v>
      </c>
      <c r="BF566" s="204">
        <f>IF(N566="snížená",J566,0)</f>
        <v>0</v>
      </c>
      <c r="BG566" s="204">
        <f>IF(N566="zákl. přenesená",J566,0)</f>
        <v>0</v>
      </c>
      <c r="BH566" s="204">
        <f>IF(N566="sníž. přenesená",J566,0)</f>
        <v>0</v>
      </c>
      <c r="BI566" s="204">
        <f>IF(N566="nulová",J566,0)</f>
        <v>0</v>
      </c>
      <c r="BJ566" s="18" t="s">
        <v>93</v>
      </c>
      <c r="BK566" s="204">
        <f>ROUND(I566*H566,2)</f>
        <v>0</v>
      </c>
      <c r="BL566" s="18" t="s">
        <v>317</v>
      </c>
      <c r="BM566" s="203" t="s">
        <v>842</v>
      </c>
    </row>
    <row r="567" spans="1:65" s="2" customFormat="1" ht="11.25">
      <c r="A567" s="35"/>
      <c r="B567" s="36"/>
      <c r="C567" s="37"/>
      <c r="D567" s="205" t="s">
        <v>230</v>
      </c>
      <c r="E567" s="37"/>
      <c r="F567" s="206" t="s">
        <v>843</v>
      </c>
      <c r="G567" s="37"/>
      <c r="H567" s="37"/>
      <c r="I567" s="207"/>
      <c r="J567" s="37"/>
      <c r="K567" s="37"/>
      <c r="L567" s="40"/>
      <c r="M567" s="208"/>
      <c r="N567" s="209"/>
      <c r="O567" s="72"/>
      <c r="P567" s="72"/>
      <c r="Q567" s="72"/>
      <c r="R567" s="72"/>
      <c r="S567" s="72"/>
      <c r="T567" s="73"/>
      <c r="U567" s="35"/>
      <c r="V567" s="35"/>
      <c r="W567" s="35"/>
      <c r="X567" s="35"/>
      <c r="Y567" s="35"/>
      <c r="Z567" s="35"/>
      <c r="AA567" s="35"/>
      <c r="AB567" s="35"/>
      <c r="AC567" s="35"/>
      <c r="AD567" s="35"/>
      <c r="AE567" s="35"/>
      <c r="AT567" s="18" t="s">
        <v>230</v>
      </c>
      <c r="AU567" s="18" t="s">
        <v>93</v>
      </c>
    </row>
    <row r="568" spans="1:65" s="13" customFormat="1" ht="11.25">
      <c r="B568" s="210"/>
      <c r="C568" s="211"/>
      <c r="D568" s="205" t="s">
        <v>232</v>
      </c>
      <c r="E568" s="212" t="s">
        <v>1</v>
      </c>
      <c r="F568" s="213" t="s">
        <v>831</v>
      </c>
      <c r="G568" s="211"/>
      <c r="H568" s="212" t="s">
        <v>1</v>
      </c>
      <c r="I568" s="214"/>
      <c r="J568" s="211"/>
      <c r="K568" s="211"/>
      <c r="L568" s="215"/>
      <c r="M568" s="216"/>
      <c r="N568" s="217"/>
      <c r="O568" s="217"/>
      <c r="P568" s="217"/>
      <c r="Q568" s="217"/>
      <c r="R568" s="217"/>
      <c r="S568" s="217"/>
      <c r="T568" s="218"/>
      <c r="AT568" s="219" t="s">
        <v>232</v>
      </c>
      <c r="AU568" s="219" t="s">
        <v>93</v>
      </c>
      <c r="AV568" s="13" t="s">
        <v>87</v>
      </c>
      <c r="AW568" s="13" t="s">
        <v>35</v>
      </c>
      <c r="AX568" s="13" t="s">
        <v>80</v>
      </c>
      <c r="AY568" s="219" t="s">
        <v>220</v>
      </c>
    </row>
    <row r="569" spans="1:65" s="14" customFormat="1" ht="11.25">
      <c r="B569" s="220"/>
      <c r="C569" s="221"/>
      <c r="D569" s="205" t="s">
        <v>232</v>
      </c>
      <c r="E569" s="222" t="s">
        <v>1</v>
      </c>
      <c r="F569" s="223" t="s">
        <v>844</v>
      </c>
      <c r="G569" s="221"/>
      <c r="H569" s="224">
        <v>17.62</v>
      </c>
      <c r="I569" s="225"/>
      <c r="J569" s="221"/>
      <c r="K569" s="221"/>
      <c r="L569" s="226"/>
      <c r="M569" s="227"/>
      <c r="N569" s="228"/>
      <c r="O569" s="228"/>
      <c r="P569" s="228"/>
      <c r="Q569" s="228"/>
      <c r="R569" s="228"/>
      <c r="S569" s="228"/>
      <c r="T569" s="229"/>
      <c r="AT569" s="230" t="s">
        <v>232</v>
      </c>
      <c r="AU569" s="230" t="s">
        <v>93</v>
      </c>
      <c r="AV569" s="14" t="s">
        <v>93</v>
      </c>
      <c r="AW569" s="14" t="s">
        <v>35</v>
      </c>
      <c r="AX569" s="14" t="s">
        <v>80</v>
      </c>
      <c r="AY569" s="230" t="s">
        <v>220</v>
      </c>
    </row>
    <row r="570" spans="1:65" s="14" customFormat="1" ht="11.25">
      <c r="B570" s="220"/>
      <c r="C570" s="221"/>
      <c r="D570" s="205" t="s">
        <v>232</v>
      </c>
      <c r="E570" s="222" t="s">
        <v>1</v>
      </c>
      <c r="F570" s="223" t="s">
        <v>845</v>
      </c>
      <c r="G570" s="221"/>
      <c r="H570" s="224">
        <v>18.28</v>
      </c>
      <c r="I570" s="225"/>
      <c r="J570" s="221"/>
      <c r="K570" s="221"/>
      <c r="L570" s="226"/>
      <c r="M570" s="227"/>
      <c r="N570" s="228"/>
      <c r="O570" s="228"/>
      <c r="P570" s="228"/>
      <c r="Q570" s="228"/>
      <c r="R570" s="228"/>
      <c r="S570" s="228"/>
      <c r="T570" s="229"/>
      <c r="AT570" s="230" t="s">
        <v>232</v>
      </c>
      <c r="AU570" s="230" t="s">
        <v>93</v>
      </c>
      <c r="AV570" s="14" t="s">
        <v>93</v>
      </c>
      <c r="AW570" s="14" t="s">
        <v>35</v>
      </c>
      <c r="AX570" s="14" t="s">
        <v>80</v>
      </c>
      <c r="AY570" s="230" t="s">
        <v>220</v>
      </c>
    </row>
    <row r="571" spans="1:65" s="15" customFormat="1" ht="11.25">
      <c r="B571" s="231"/>
      <c r="C571" s="232"/>
      <c r="D571" s="205" t="s">
        <v>232</v>
      </c>
      <c r="E571" s="233" t="s">
        <v>1</v>
      </c>
      <c r="F571" s="234" t="s">
        <v>236</v>
      </c>
      <c r="G571" s="232"/>
      <c r="H571" s="235">
        <v>35.900000000000006</v>
      </c>
      <c r="I571" s="236"/>
      <c r="J571" s="232"/>
      <c r="K571" s="232"/>
      <c r="L571" s="237"/>
      <c r="M571" s="238"/>
      <c r="N571" s="239"/>
      <c r="O571" s="239"/>
      <c r="P571" s="239"/>
      <c r="Q571" s="239"/>
      <c r="R571" s="239"/>
      <c r="S571" s="239"/>
      <c r="T571" s="240"/>
      <c r="AT571" s="241" t="s">
        <v>232</v>
      </c>
      <c r="AU571" s="241" t="s">
        <v>93</v>
      </c>
      <c r="AV571" s="15" t="s">
        <v>228</v>
      </c>
      <c r="AW571" s="15" t="s">
        <v>35</v>
      </c>
      <c r="AX571" s="15" t="s">
        <v>87</v>
      </c>
      <c r="AY571" s="241" t="s">
        <v>220</v>
      </c>
    </row>
    <row r="572" spans="1:65" s="2" customFormat="1" ht="14.45" customHeight="1">
      <c r="A572" s="35"/>
      <c r="B572" s="36"/>
      <c r="C572" s="243" t="s">
        <v>846</v>
      </c>
      <c r="D572" s="243" t="s">
        <v>359</v>
      </c>
      <c r="E572" s="244" t="s">
        <v>847</v>
      </c>
      <c r="F572" s="245" t="s">
        <v>848</v>
      </c>
      <c r="G572" s="246" t="s">
        <v>226</v>
      </c>
      <c r="H572" s="247">
        <v>43.08</v>
      </c>
      <c r="I572" s="248"/>
      <c r="J572" s="249">
        <f>ROUND(I572*H572,2)</f>
        <v>0</v>
      </c>
      <c r="K572" s="245" t="s">
        <v>1</v>
      </c>
      <c r="L572" s="250"/>
      <c r="M572" s="251" t="s">
        <v>1</v>
      </c>
      <c r="N572" s="252" t="s">
        <v>46</v>
      </c>
      <c r="O572" s="72"/>
      <c r="P572" s="201">
        <f>O572*H572</f>
        <v>0</v>
      </c>
      <c r="Q572" s="201">
        <v>0.02</v>
      </c>
      <c r="R572" s="201">
        <f>Q572*H572</f>
        <v>0.86160000000000003</v>
      </c>
      <c r="S572" s="201">
        <v>0</v>
      </c>
      <c r="T572" s="202">
        <f>S572*H572</f>
        <v>0</v>
      </c>
      <c r="U572" s="35"/>
      <c r="V572" s="35"/>
      <c r="W572" s="35"/>
      <c r="X572" s="35"/>
      <c r="Y572" s="35"/>
      <c r="Z572" s="35"/>
      <c r="AA572" s="35"/>
      <c r="AB572" s="35"/>
      <c r="AC572" s="35"/>
      <c r="AD572" s="35"/>
      <c r="AE572" s="35"/>
      <c r="AR572" s="203" t="s">
        <v>362</v>
      </c>
      <c r="AT572" s="203" t="s">
        <v>359</v>
      </c>
      <c r="AU572" s="203" t="s">
        <v>93</v>
      </c>
      <c r="AY572" s="18" t="s">
        <v>220</v>
      </c>
      <c r="BE572" s="204">
        <f>IF(N572="základní",J572,0)</f>
        <v>0</v>
      </c>
      <c r="BF572" s="204">
        <f>IF(N572="snížená",J572,0)</f>
        <v>0</v>
      </c>
      <c r="BG572" s="204">
        <f>IF(N572="zákl. přenesená",J572,0)</f>
        <v>0</v>
      </c>
      <c r="BH572" s="204">
        <f>IF(N572="sníž. přenesená",J572,0)</f>
        <v>0</v>
      </c>
      <c r="BI572" s="204">
        <f>IF(N572="nulová",J572,0)</f>
        <v>0</v>
      </c>
      <c r="BJ572" s="18" t="s">
        <v>93</v>
      </c>
      <c r="BK572" s="204">
        <f>ROUND(I572*H572,2)</f>
        <v>0</v>
      </c>
      <c r="BL572" s="18" t="s">
        <v>317</v>
      </c>
      <c r="BM572" s="203" t="s">
        <v>849</v>
      </c>
    </row>
    <row r="573" spans="1:65" s="14" customFormat="1" ht="11.25">
      <c r="B573" s="220"/>
      <c r="C573" s="221"/>
      <c r="D573" s="205" t="s">
        <v>232</v>
      </c>
      <c r="E573" s="221"/>
      <c r="F573" s="223" t="s">
        <v>850</v>
      </c>
      <c r="G573" s="221"/>
      <c r="H573" s="224">
        <v>43.08</v>
      </c>
      <c r="I573" s="225"/>
      <c r="J573" s="221"/>
      <c r="K573" s="221"/>
      <c r="L573" s="226"/>
      <c r="M573" s="227"/>
      <c r="N573" s="228"/>
      <c r="O573" s="228"/>
      <c r="P573" s="228"/>
      <c r="Q573" s="228"/>
      <c r="R573" s="228"/>
      <c r="S573" s="228"/>
      <c r="T573" s="229"/>
      <c r="AT573" s="230" t="s">
        <v>232</v>
      </c>
      <c r="AU573" s="230" t="s">
        <v>93</v>
      </c>
      <c r="AV573" s="14" t="s">
        <v>93</v>
      </c>
      <c r="AW573" s="14" t="s">
        <v>4</v>
      </c>
      <c r="AX573" s="14" t="s">
        <v>87</v>
      </c>
      <c r="AY573" s="230" t="s">
        <v>220</v>
      </c>
    </row>
    <row r="574" spans="1:65" s="2" customFormat="1" ht="14.45" customHeight="1">
      <c r="A574" s="35"/>
      <c r="B574" s="36"/>
      <c r="C574" s="192" t="s">
        <v>851</v>
      </c>
      <c r="D574" s="192" t="s">
        <v>223</v>
      </c>
      <c r="E574" s="193" t="s">
        <v>852</v>
      </c>
      <c r="F574" s="194" t="s">
        <v>853</v>
      </c>
      <c r="G574" s="195" t="s">
        <v>226</v>
      </c>
      <c r="H574" s="196">
        <v>35.9</v>
      </c>
      <c r="I574" s="197"/>
      <c r="J574" s="198">
        <f>ROUND(I574*H574,2)</f>
        <v>0</v>
      </c>
      <c r="K574" s="194" t="s">
        <v>227</v>
      </c>
      <c r="L574" s="40"/>
      <c r="M574" s="199" t="s">
        <v>1</v>
      </c>
      <c r="N574" s="200" t="s">
        <v>46</v>
      </c>
      <c r="O574" s="72"/>
      <c r="P574" s="201">
        <f>O574*H574</f>
        <v>0</v>
      </c>
      <c r="Q574" s="201">
        <v>0</v>
      </c>
      <c r="R574" s="201">
        <f>Q574*H574</f>
        <v>0</v>
      </c>
      <c r="S574" s="201">
        <v>0</v>
      </c>
      <c r="T574" s="202">
        <f>S574*H574</f>
        <v>0</v>
      </c>
      <c r="U574" s="35"/>
      <c r="V574" s="35"/>
      <c r="W574" s="35"/>
      <c r="X574" s="35"/>
      <c r="Y574" s="35"/>
      <c r="Z574" s="35"/>
      <c r="AA574" s="35"/>
      <c r="AB574" s="35"/>
      <c r="AC574" s="35"/>
      <c r="AD574" s="35"/>
      <c r="AE574" s="35"/>
      <c r="AR574" s="203" t="s">
        <v>317</v>
      </c>
      <c r="AT574" s="203" t="s">
        <v>223</v>
      </c>
      <c r="AU574" s="203" t="s">
        <v>93</v>
      </c>
      <c r="AY574" s="18" t="s">
        <v>220</v>
      </c>
      <c r="BE574" s="204">
        <f>IF(N574="základní",J574,0)</f>
        <v>0</v>
      </c>
      <c r="BF574" s="204">
        <f>IF(N574="snížená",J574,0)</f>
        <v>0</v>
      </c>
      <c r="BG574" s="204">
        <f>IF(N574="zákl. přenesená",J574,0)</f>
        <v>0</v>
      </c>
      <c r="BH574" s="204">
        <f>IF(N574="sníž. přenesená",J574,0)</f>
        <v>0</v>
      </c>
      <c r="BI574" s="204">
        <f>IF(N574="nulová",J574,0)</f>
        <v>0</v>
      </c>
      <c r="BJ574" s="18" t="s">
        <v>93</v>
      </c>
      <c r="BK574" s="204">
        <f>ROUND(I574*H574,2)</f>
        <v>0</v>
      </c>
      <c r="BL574" s="18" t="s">
        <v>317</v>
      </c>
      <c r="BM574" s="203" t="s">
        <v>854</v>
      </c>
    </row>
    <row r="575" spans="1:65" s="2" customFormat="1" ht="11.25">
      <c r="A575" s="35"/>
      <c r="B575" s="36"/>
      <c r="C575" s="37"/>
      <c r="D575" s="205" t="s">
        <v>230</v>
      </c>
      <c r="E575" s="37"/>
      <c r="F575" s="206" t="s">
        <v>855</v>
      </c>
      <c r="G575" s="37"/>
      <c r="H575" s="37"/>
      <c r="I575" s="207"/>
      <c r="J575" s="37"/>
      <c r="K575" s="37"/>
      <c r="L575" s="40"/>
      <c r="M575" s="208"/>
      <c r="N575" s="209"/>
      <c r="O575" s="72"/>
      <c r="P575" s="72"/>
      <c r="Q575" s="72"/>
      <c r="R575" s="72"/>
      <c r="S575" s="72"/>
      <c r="T575" s="73"/>
      <c r="U575" s="35"/>
      <c r="V575" s="35"/>
      <c r="W575" s="35"/>
      <c r="X575" s="35"/>
      <c r="Y575" s="35"/>
      <c r="Z575" s="35"/>
      <c r="AA575" s="35"/>
      <c r="AB575" s="35"/>
      <c r="AC575" s="35"/>
      <c r="AD575" s="35"/>
      <c r="AE575" s="35"/>
      <c r="AT575" s="18" t="s">
        <v>230</v>
      </c>
      <c r="AU575" s="18" t="s">
        <v>93</v>
      </c>
    </row>
    <row r="576" spans="1:65" s="13" customFormat="1" ht="11.25">
      <c r="B576" s="210"/>
      <c r="C576" s="211"/>
      <c r="D576" s="205" t="s">
        <v>232</v>
      </c>
      <c r="E576" s="212" t="s">
        <v>1</v>
      </c>
      <c r="F576" s="213" t="s">
        <v>831</v>
      </c>
      <c r="G576" s="211"/>
      <c r="H576" s="212" t="s">
        <v>1</v>
      </c>
      <c r="I576" s="214"/>
      <c r="J576" s="211"/>
      <c r="K576" s="211"/>
      <c r="L576" s="215"/>
      <c r="M576" s="216"/>
      <c r="N576" s="217"/>
      <c r="O576" s="217"/>
      <c r="P576" s="217"/>
      <c r="Q576" s="217"/>
      <c r="R576" s="217"/>
      <c r="S576" s="217"/>
      <c r="T576" s="218"/>
      <c r="AT576" s="219" t="s">
        <v>232</v>
      </c>
      <c r="AU576" s="219" t="s">
        <v>93</v>
      </c>
      <c r="AV576" s="13" t="s">
        <v>87</v>
      </c>
      <c r="AW576" s="13" t="s">
        <v>35</v>
      </c>
      <c r="AX576" s="13" t="s">
        <v>80</v>
      </c>
      <c r="AY576" s="219" t="s">
        <v>220</v>
      </c>
    </row>
    <row r="577" spans="1:65" s="14" customFormat="1" ht="11.25">
      <c r="B577" s="220"/>
      <c r="C577" s="221"/>
      <c r="D577" s="205" t="s">
        <v>232</v>
      </c>
      <c r="E577" s="222" t="s">
        <v>1</v>
      </c>
      <c r="F577" s="223" t="s">
        <v>844</v>
      </c>
      <c r="G577" s="221"/>
      <c r="H577" s="224">
        <v>17.62</v>
      </c>
      <c r="I577" s="225"/>
      <c r="J577" s="221"/>
      <c r="K577" s="221"/>
      <c r="L577" s="226"/>
      <c r="M577" s="227"/>
      <c r="N577" s="228"/>
      <c r="O577" s="228"/>
      <c r="P577" s="228"/>
      <c r="Q577" s="228"/>
      <c r="R577" s="228"/>
      <c r="S577" s="228"/>
      <c r="T577" s="229"/>
      <c r="AT577" s="230" t="s">
        <v>232</v>
      </c>
      <c r="AU577" s="230" t="s">
        <v>93</v>
      </c>
      <c r="AV577" s="14" t="s">
        <v>93</v>
      </c>
      <c r="AW577" s="14" t="s">
        <v>35</v>
      </c>
      <c r="AX577" s="14" t="s">
        <v>80</v>
      </c>
      <c r="AY577" s="230" t="s">
        <v>220</v>
      </c>
    </row>
    <row r="578" spans="1:65" s="14" customFormat="1" ht="11.25">
      <c r="B578" s="220"/>
      <c r="C578" s="221"/>
      <c r="D578" s="205" t="s">
        <v>232</v>
      </c>
      <c r="E578" s="222" t="s">
        <v>1</v>
      </c>
      <c r="F578" s="223" t="s">
        <v>845</v>
      </c>
      <c r="G578" s="221"/>
      <c r="H578" s="224">
        <v>18.28</v>
      </c>
      <c r="I578" s="225"/>
      <c r="J578" s="221"/>
      <c r="K578" s="221"/>
      <c r="L578" s="226"/>
      <c r="M578" s="227"/>
      <c r="N578" s="228"/>
      <c r="O578" s="228"/>
      <c r="P578" s="228"/>
      <c r="Q578" s="228"/>
      <c r="R578" s="228"/>
      <c r="S578" s="228"/>
      <c r="T578" s="229"/>
      <c r="AT578" s="230" t="s">
        <v>232</v>
      </c>
      <c r="AU578" s="230" t="s">
        <v>93</v>
      </c>
      <c r="AV578" s="14" t="s">
        <v>93</v>
      </c>
      <c r="AW578" s="14" t="s">
        <v>35</v>
      </c>
      <c r="AX578" s="14" t="s">
        <v>80</v>
      </c>
      <c r="AY578" s="230" t="s">
        <v>220</v>
      </c>
    </row>
    <row r="579" spans="1:65" s="15" customFormat="1" ht="11.25">
      <c r="B579" s="231"/>
      <c r="C579" s="232"/>
      <c r="D579" s="205" t="s">
        <v>232</v>
      </c>
      <c r="E579" s="233" t="s">
        <v>1</v>
      </c>
      <c r="F579" s="234" t="s">
        <v>236</v>
      </c>
      <c r="G579" s="232"/>
      <c r="H579" s="235">
        <v>35.900000000000006</v>
      </c>
      <c r="I579" s="236"/>
      <c r="J579" s="232"/>
      <c r="K579" s="232"/>
      <c r="L579" s="237"/>
      <c r="M579" s="238"/>
      <c r="N579" s="239"/>
      <c r="O579" s="239"/>
      <c r="P579" s="239"/>
      <c r="Q579" s="239"/>
      <c r="R579" s="239"/>
      <c r="S579" s="239"/>
      <c r="T579" s="240"/>
      <c r="AT579" s="241" t="s">
        <v>232</v>
      </c>
      <c r="AU579" s="241" t="s">
        <v>93</v>
      </c>
      <c r="AV579" s="15" t="s">
        <v>228</v>
      </c>
      <c r="AW579" s="15" t="s">
        <v>35</v>
      </c>
      <c r="AX579" s="15" t="s">
        <v>87</v>
      </c>
      <c r="AY579" s="241" t="s">
        <v>220</v>
      </c>
    </row>
    <row r="580" spans="1:65" s="2" customFormat="1" ht="14.45" customHeight="1">
      <c r="A580" s="35"/>
      <c r="B580" s="36"/>
      <c r="C580" s="192" t="s">
        <v>856</v>
      </c>
      <c r="D580" s="192" t="s">
        <v>223</v>
      </c>
      <c r="E580" s="193" t="s">
        <v>857</v>
      </c>
      <c r="F580" s="194" t="s">
        <v>858</v>
      </c>
      <c r="G580" s="195" t="s">
        <v>226</v>
      </c>
      <c r="H580" s="196">
        <v>39.18</v>
      </c>
      <c r="I580" s="197"/>
      <c r="J580" s="198">
        <f>ROUND(I580*H580,2)</f>
        <v>0</v>
      </c>
      <c r="K580" s="194" t="s">
        <v>227</v>
      </c>
      <c r="L580" s="40"/>
      <c r="M580" s="199" t="s">
        <v>1</v>
      </c>
      <c r="N580" s="200" t="s">
        <v>46</v>
      </c>
      <c r="O580" s="72"/>
      <c r="P580" s="201">
        <f>O580*H580</f>
        <v>0</v>
      </c>
      <c r="Q580" s="201">
        <v>0</v>
      </c>
      <c r="R580" s="201">
        <f>Q580*H580</f>
        <v>0</v>
      </c>
      <c r="S580" s="201">
        <v>0</v>
      </c>
      <c r="T580" s="202">
        <f>S580*H580</f>
        <v>0</v>
      </c>
      <c r="U580" s="35"/>
      <c r="V580" s="35"/>
      <c r="W580" s="35"/>
      <c r="X580" s="35"/>
      <c r="Y580" s="35"/>
      <c r="Z580" s="35"/>
      <c r="AA580" s="35"/>
      <c r="AB580" s="35"/>
      <c r="AC580" s="35"/>
      <c r="AD580" s="35"/>
      <c r="AE580" s="35"/>
      <c r="AR580" s="203" t="s">
        <v>317</v>
      </c>
      <c r="AT580" s="203" t="s">
        <v>223</v>
      </c>
      <c r="AU580" s="203" t="s">
        <v>93</v>
      </c>
      <c r="AY580" s="18" t="s">
        <v>220</v>
      </c>
      <c r="BE580" s="204">
        <f>IF(N580="základní",J580,0)</f>
        <v>0</v>
      </c>
      <c r="BF580" s="204">
        <f>IF(N580="snížená",J580,0)</f>
        <v>0</v>
      </c>
      <c r="BG580" s="204">
        <f>IF(N580="zákl. přenesená",J580,0)</f>
        <v>0</v>
      </c>
      <c r="BH580" s="204">
        <f>IF(N580="sníž. přenesená",J580,0)</f>
        <v>0</v>
      </c>
      <c r="BI580" s="204">
        <f>IF(N580="nulová",J580,0)</f>
        <v>0</v>
      </c>
      <c r="BJ580" s="18" t="s">
        <v>93</v>
      </c>
      <c r="BK580" s="204">
        <f>ROUND(I580*H580,2)</f>
        <v>0</v>
      </c>
      <c r="BL580" s="18" t="s">
        <v>317</v>
      </c>
      <c r="BM580" s="203" t="s">
        <v>859</v>
      </c>
    </row>
    <row r="581" spans="1:65" s="2" customFormat="1" ht="11.25">
      <c r="A581" s="35"/>
      <c r="B581" s="36"/>
      <c r="C581" s="37"/>
      <c r="D581" s="205" t="s">
        <v>230</v>
      </c>
      <c r="E581" s="37"/>
      <c r="F581" s="206" t="s">
        <v>860</v>
      </c>
      <c r="G581" s="37"/>
      <c r="H581" s="37"/>
      <c r="I581" s="207"/>
      <c r="J581" s="37"/>
      <c r="K581" s="37"/>
      <c r="L581" s="40"/>
      <c r="M581" s="208"/>
      <c r="N581" s="209"/>
      <c r="O581" s="72"/>
      <c r="P581" s="72"/>
      <c r="Q581" s="72"/>
      <c r="R581" s="72"/>
      <c r="S581" s="72"/>
      <c r="T581" s="73"/>
      <c r="U581" s="35"/>
      <c r="V581" s="35"/>
      <c r="W581" s="35"/>
      <c r="X581" s="35"/>
      <c r="Y581" s="35"/>
      <c r="Z581" s="35"/>
      <c r="AA581" s="35"/>
      <c r="AB581" s="35"/>
      <c r="AC581" s="35"/>
      <c r="AD581" s="35"/>
      <c r="AE581" s="35"/>
      <c r="AT581" s="18" t="s">
        <v>230</v>
      </c>
      <c r="AU581" s="18" t="s">
        <v>93</v>
      </c>
    </row>
    <row r="582" spans="1:65" s="15" customFormat="1" ht="11.25">
      <c r="B582" s="231"/>
      <c r="C582" s="232"/>
      <c r="D582" s="205" t="s">
        <v>232</v>
      </c>
      <c r="E582" s="233" t="s">
        <v>1</v>
      </c>
      <c r="F582" s="234" t="s">
        <v>236</v>
      </c>
      <c r="G582" s="232"/>
      <c r="H582" s="235">
        <v>39.180000000000007</v>
      </c>
      <c r="I582" s="236"/>
      <c r="J582" s="232"/>
      <c r="K582" s="232"/>
      <c r="L582" s="237"/>
      <c r="M582" s="238"/>
      <c r="N582" s="239"/>
      <c r="O582" s="239"/>
      <c r="P582" s="239"/>
      <c r="Q582" s="239"/>
      <c r="R582" s="239"/>
      <c r="S582" s="239"/>
      <c r="T582" s="240"/>
      <c r="AT582" s="241" t="s">
        <v>232</v>
      </c>
      <c r="AU582" s="241" t="s">
        <v>93</v>
      </c>
      <c r="AV582" s="15" t="s">
        <v>228</v>
      </c>
      <c r="AW582" s="15" t="s">
        <v>35</v>
      </c>
      <c r="AX582" s="15" t="s">
        <v>80</v>
      </c>
      <c r="AY582" s="241" t="s">
        <v>220</v>
      </c>
    </row>
    <row r="583" spans="1:65" s="2" customFormat="1" ht="24.2" customHeight="1">
      <c r="A583" s="35"/>
      <c r="B583" s="36"/>
      <c r="C583" s="192" t="s">
        <v>861</v>
      </c>
      <c r="D583" s="192" t="s">
        <v>223</v>
      </c>
      <c r="E583" s="193" t="s">
        <v>862</v>
      </c>
      <c r="F583" s="194" t="s">
        <v>863</v>
      </c>
      <c r="G583" s="195" t="s">
        <v>259</v>
      </c>
      <c r="H583" s="196">
        <v>2</v>
      </c>
      <c r="I583" s="197"/>
      <c r="J583" s="198">
        <f>ROUND(I583*H583,2)</f>
        <v>0</v>
      </c>
      <c r="K583" s="194" t="s">
        <v>1</v>
      </c>
      <c r="L583" s="40"/>
      <c r="M583" s="199" t="s">
        <v>1</v>
      </c>
      <c r="N583" s="200" t="s">
        <v>46</v>
      </c>
      <c r="O583" s="72"/>
      <c r="P583" s="201">
        <f>O583*H583</f>
        <v>0</v>
      </c>
      <c r="Q583" s="201">
        <v>5.8E-4</v>
      </c>
      <c r="R583" s="201">
        <f>Q583*H583</f>
        <v>1.16E-3</v>
      </c>
      <c r="S583" s="201">
        <v>0</v>
      </c>
      <c r="T583" s="202">
        <f>S583*H583</f>
        <v>0</v>
      </c>
      <c r="U583" s="35"/>
      <c r="V583" s="35"/>
      <c r="W583" s="35"/>
      <c r="X583" s="35"/>
      <c r="Y583" s="35"/>
      <c r="Z583" s="35"/>
      <c r="AA583" s="35"/>
      <c r="AB583" s="35"/>
      <c r="AC583" s="35"/>
      <c r="AD583" s="35"/>
      <c r="AE583" s="35"/>
      <c r="AR583" s="203" t="s">
        <v>317</v>
      </c>
      <c r="AT583" s="203" t="s">
        <v>223</v>
      </c>
      <c r="AU583" s="203" t="s">
        <v>93</v>
      </c>
      <c r="AY583" s="18" t="s">
        <v>220</v>
      </c>
      <c r="BE583" s="204">
        <f>IF(N583="základní",J583,0)</f>
        <v>0</v>
      </c>
      <c r="BF583" s="204">
        <f>IF(N583="snížená",J583,0)</f>
        <v>0</v>
      </c>
      <c r="BG583" s="204">
        <f>IF(N583="zákl. přenesená",J583,0)</f>
        <v>0</v>
      </c>
      <c r="BH583" s="204">
        <f>IF(N583="sníž. přenesená",J583,0)</f>
        <v>0</v>
      </c>
      <c r="BI583" s="204">
        <f>IF(N583="nulová",J583,0)</f>
        <v>0</v>
      </c>
      <c r="BJ583" s="18" t="s">
        <v>93</v>
      </c>
      <c r="BK583" s="204">
        <f>ROUND(I583*H583,2)</f>
        <v>0</v>
      </c>
      <c r="BL583" s="18" t="s">
        <v>317</v>
      </c>
      <c r="BM583" s="203" t="s">
        <v>864</v>
      </c>
    </row>
    <row r="584" spans="1:65" s="2" customFormat="1" ht="14.45" customHeight="1">
      <c r="A584" s="35"/>
      <c r="B584" s="36"/>
      <c r="C584" s="192" t="s">
        <v>865</v>
      </c>
      <c r="D584" s="192" t="s">
        <v>223</v>
      </c>
      <c r="E584" s="193" t="s">
        <v>866</v>
      </c>
      <c r="F584" s="194" t="s">
        <v>867</v>
      </c>
      <c r="G584" s="195" t="s">
        <v>226</v>
      </c>
      <c r="H584" s="196">
        <v>39.18</v>
      </c>
      <c r="I584" s="197"/>
      <c r="J584" s="198">
        <f>ROUND(I584*H584,2)</f>
        <v>0</v>
      </c>
      <c r="K584" s="194" t="s">
        <v>227</v>
      </c>
      <c r="L584" s="40"/>
      <c r="M584" s="199" t="s">
        <v>1</v>
      </c>
      <c r="N584" s="200" t="s">
        <v>46</v>
      </c>
      <c r="O584" s="72"/>
      <c r="P584" s="201">
        <f>O584*H584</f>
        <v>0</v>
      </c>
      <c r="Q584" s="201">
        <v>5.0000000000000002E-5</v>
      </c>
      <c r="R584" s="201">
        <f>Q584*H584</f>
        <v>1.9590000000000002E-3</v>
      </c>
      <c r="S584" s="201">
        <v>0</v>
      </c>
      <c r="T584" s="202">
        <f>S584*H584</f>
        <v>0</v>
      </c>
      <c r="U584" s="35"/>
      <c r="V584" s="35"/>
      <c r="W584" s="35"/>
      <c r="X584" s="35"/>
      <c r="Y584" s="35"/>
      <c r="Z584" s="35"/>
      <c r="AA584" s="35"/>
      <c r="AB584" s="35"/>
      <c r="AC584" s="35"/>
      <c r="AD584" s="35"/>
      <c r="AE584" s="35"/>
      <c r="AR584" s="203" t="s">
        <v>317</v>
      </c>
      <c r="AT584" s="203" t="s">
        <v>223</v>
      </c>
      <c r="AU584" s="203" t="s">
        <v>93</v>
      </c>
      <c r="AY584" s="18" t="s">
        <v>220</v>
      </c>
      <c r="BE584" s="204">
        <f>IF(N584="základní",J584,0)</f>
        <v>0</v>
      </c>
      <c r="BF584" s="204">
        <f>IF(N584="snížená",J584,0)</f>
        <v>0</v>
      </c>
      <c r="BG584" s="204">
        <f>IF(N584="zákl. přenesená",J584,0)</f>
        <v>0</v>
      </c>
      <c r="BH584" s="204">
        <f>IF(N584="sníž. přenesená",J584,0)</f>
        <v>0</v>
      </c>
      <c r="BI584" s="204">
        <f>IF(N584="nulová",J584,0)</f>
        <v>0</v>
      </c>
      <c r="BJ584" s="18" t="s">
        <v>93</v>
      </c>
      <c r="BK584" s="204">
        <f>ROUND(I584*H584,2)</f>
        <v>0</v>
      </c>
      <c r="BL584" s="18" t="s">
        <v>317</v>
      </c>
      <c r="BM584" s="203" t="s">
        <v>868</v>
      </c>
    </row>
    <row r="585" spans="1:65" s="2" customFormat="1" ht="11.25">
      <c r="A585" s="35"/>
      <c r="B585" s="36"/>
      <c r="C585" s="37"/>
      <c r="D585" s="205" t="s">
        <v>230</v>
      </c>
      <c r="E585" s="37"/>
      <c r="F585" s="206" t="s">
        <v>869</v>
      </c>
      <c r="G585" s="37"/>
      <c r="H585" s="37"/>
      <c r="I585" s="207"/>
      <c r="J585" s="37"/>
      <c r="K585" s="37"/>
      <c r="L585" s="40"/>
      <c r="M585" s="208"/>
      <c r="N585" s="209"/>
      <c r="O585" s="72"/>
      <c r="P585" s="72"/>
      <c r="Q585" s="72"/>
      <c r="R585" s="72"/>
      <c r="S585" s="72"/>
      <c r="T585" s="73"/>
      <c r="U585" s="35"/>
      <c r="V585" s="35"/>
      <c r="W585" s="35"/>
      <c r="X585" s="35"/>
      <c r="Y585" s="35"/>
      <c r="Z585" s="35"/>
      <c r="AA585" s="35"/>
      <c r="AB585" s="35"/>
      <c r="AC585" s="35"/>
      <c r="AD585" s="35"/>
      <c r="AE585" s="35"/>
      <c r="AT585" s="18" t="s">
        <v>230</v>
      </c>
      <c r="AU585" s="18" t="s">
        <v>93</v>
      </c>
    </row>
    <row r="586" spans="1:65" s="15" customFormat="1" ht="11.25">
      <c r="B586" s="231"/>
      <c r="C586" s="232"/>
      <c r="D586" s="205" t="s">
        <v>232</v>
      </c>
      <c r="E586" s="233" t="s">
        <v>1</v>
      </c>
      <c r="F586" s="234" t="s">
        <v>236</v>
      </c>
      <c r="G586" s="232"/>
      <c r="H586" s="235">
        <v>39.180000000000007</v>
      </c>
      <c r="I586" s="236"/>
      <c r="J586" s="232"/>
      <c r="K586" s="232"/>
      <c r="L586" s="237"/>
      <c r="M586" s="238"/>
      <c r="N586" s="239"/>
      <c r="O586" s="239"/>
      <c r="P586" s="239"/>
      <c r="Q586" s="239"/>
      <c r="R586" s="239"/>
      <c r="S586" s="239"/>
      <c r="T586" s="240"/>
      <c r="AT586" s="241" t="s">
        <v>232</v>
      </c>
      <c r="AU586" s="241" t="s">
        <v>93</v>
      </c>
      <c r="AV586" s="15" t="s">
        <v>228</v>
      </c>
      <c r="AW586" s="15" t="s">
        <v>35</v>
      </c>
      <c r="AX586" s="15" t="s">
        <v>80</v>
      </c>
      <c r="AY586" s="241" t="s">
        <v>220</v>
      </c>
    </row>
    <row r="587" spans="1:65" s="2" customFormat="1" ht="14.45" customHeight="1">
      <c r="A587" s="35"/>
      <c r="B587" s="36"/>
      <c r="C587" s="192" t="s">
        <v>870</v>
      </c>
      <c r="D587" s="192" t="s">
        <v>223</v>
      </c>
      <c r="E587" s="193" t="s">
        <v>871</v>
      </c>
      <c r="F587" s="194" t="s">
        <v>872</v>
      </c>
      <c r="G587" s="195" t="s">
        <v>386</v>
      </c>
      <c r="H587" s="253"/>
      <c r="I587" s="197"/>
      <c r="J587" s="198">
        <f>ROUND(I587*H587,2)</f>
        <v>0</v>
      </c>
      <c r="K587" s="194" t="s">
        <v>227</v>
      </c>
      <c r="L587" s="40"/>
      <c r="M587" s="199" t="s">
        <v>1</v>
      </c>
      <c r="N587" s="200" t="s">
        <v>46</v>
      </c>
      <c r="O587" s="72"/>
      <c r="P587" s="201">
        <f>O587*H587</f>
        <v>0</v>
      </c>
      <c r="Q587" s="201">
        <v>0</v>
      </c>
      <c r="R587" s="201">
        <f>Q587*H587</f>
        <v>0</v>
      </c>
      <c r="S587" s="201">
        <v>0</v>
      </c>
      <c r="T587" s="202">
        <f>S587*H587</f>
        <v>0</v>
      </c>
      <c r="U587" s="35"/>
      <c r="V587" s="35"/>
      <c r="W587" s="35"/>
      <c r="X587" s="35"/>
      <c r="Y587" s="35"/>
      <c r="Z587" s="35"/>
      <c r="AA587" s="35"/>
      <c r="AB587" s="35"/>
      <c r="AC587" s="35"/>
      <c r="AD587" s="35"/>
      <c r="AE587" s="35"/>
      <c r="AR587" s="203" t="s">
        <v>317</v>
      </c>
      <c r="AT587" s="203" t="s">
        <v>223</v>
      </c>
      <c r="AU587" s="203" t="s">
        <v>93</v>
      </c>
      <c r="AY587" s="18" t="s">
        <v>220</v>
      </c>
      <c r="BE587" s="204">
        <f>IF(N587="základní",J587,0)</f>
        <v>0</v>
      </c>
      <c r="BF587" s="204">
        <f>IF(N587="snížená",J587,0)</f>
        <v>0</v>
      </c>
      <c r="BG587" s="204">
        <f>IF(N587="zákl. přenesená",J587,0)</f>
        <v>0</v>
      </c>
      <c r="BH587" s="204">
        <f>IF(N587="sníž. přenesená",J587,0)</f>
        <v>0</v>
      </c>
      <c r="BI587" s="204">
        <f>IF(N587="nulová",J587,0)</f>
        <v>0</v>
      </c>
      <c r="BJ587" s="18" t="s">
        <v>93</v>
      </c>
      <c r="BK587" s="204">
        <f>ROUND(I587*H587,2)</f>
        <v>0</v>
      </c>
      <c r="BL587" s="18" t="s">
        <v>317</v>
      </c>
      <c r="BM587" s="203" t="s">
        <v>873</v>
      </c>
    </row>
    <row r="588" spans="1:65" s="2" customFormat="1" ht="19.5">
      <c r="A588" s="35"/>
      <c r="B588" s="36"/>
      <c r="C588" s="37"/>
      <c r="D588" s="205" t="s">
        <v>230</v>
      </c>
      <c r="E588" s="37"/>
      <c r="F588" s="206" t="s">
        <v>874</v>
      </c>
      <c r="G588" s="37"/>
      <c r="H588" s="37"/>
      <c r="I588" s="207"/>
      <c r="J588" s="37"/>
      <c r="K588" s="37"/>
      <c r="L588" s="40"/>
      <c r="M588" s="208"/>
      <c r="N588" s="209"/>
      <c r="O588" s="72"/>
      <c r="P588" s="72"/>
      <c r="Q588" s="72"/>
      <c r="R588" s="72"/>
      <c r="S588" s="72"/>
      <c r="T588" s="73"/>
      <c r="U588" s="35"/>
      <c r="V588" s="35"/>
      <c r="W588" s="35"/>
      <c r="X588" s="35"/>
      <c r="Y588" s="35"/>
      <c r="Z588" s="35"/>
      <c r="AA588" s="35"/>
      <c r="AB588" s="35"/>
      <c r="AC588" s="35"/>
      <c r="AD588" s="35"/>
      <c r="AE588" s="35"/>
      <c r="AT588" s="18" t="s">
        <v>230</v>
      </c>
      <c r="AU588" s="18" t="s">
        <v>93</v>
      </c>
    </row>
    <row r="589" spans="1:65" s="12" customFormat="1" ht="22.9" customHeight="1">
      <c r="B589" s="176"/>
      <c r="C589" s="177"/>
      <c r="D589" s="178" t="s">
        <v>79</v>
      </c>
      <c r="E589" s="190" t="s">
        <v>875</v>
      </c>
      <c r="F589" s="190" t="s">
        <v>876</v>
      </c>
      <c r="G589" s="177"/>
      <c r="H589" s="177"/>
      <c r="I589" s="180"/>
      <c r="J589" s="191">
        <f>BK589</f>
        <v>0</v>
      </c>
      <c r="K589" s="177"/>
      <c r="L589" s="182"/>
      <c r="M589" s="183"/>
      <c r="N589" s="184"/>
      <c r="O589" s="184"/>
      <c r="P589" s="185">
        <f>SUM(P590:P629)</f>
        <v>0</v>
      </c>
      <c r="Q589" s="184"/>
      <c r="R589" s="185">
        <f>SUM(R590:R629)</f>
        <v>0.16944163999999998</v>
      </c>
      <c r="S589" s="184"/>
      <c r="T589" s="186">
        <f>SUM(T590:T629)</f>
        <v>0</v>
      </c>
      <c r="AR589" s="187" t="s">
        <v>93</v>
      </c>
      <c r="AT589" s="188" t="s">
        <v>79</v>
      </c>
      <c r="AU589" s="188" t="s">
        <v>87</v>
      </c>
      <c r="AY589" s="187" t="s">
        <v>220</v>
      </c>
      <c r="BK589" s="189">
        <f>SUM(BK590:BK629)</f>
        <v>0</v>
      </c>
    </row>
    <row r="590" spans="1:65" s="2" customFormat="1" ht="14.45" customHeight="1">
      <c r="A590" s="35"/>
      <c r="B590" s="36"/>
      <c r="C590" s="192" t="s">
        <v>877</v>
      </c>
      <c r="D590" s="192" t="s">
        <v>223</v>
      </c>
      <c r="E590" s="193" t="s">
        <v>878</v>
      </c>
      <c r="F590" s="194" t="s">
        <v>879</v>
      </c>
      <c r="G590" s="195" t="s">
        <v>226</v>
      </c>
      <c r="H590" s="196">
        <v>548.26400000000001</v>
      </c>
      <c r="I590" s="197"/>
      <c r="J590" s="198">
        <f>ROUND(I590*H590,2)</f>
        <v>0</v>
      </c>
      <c r="K590" s="194" t="s">
        <v>227</v>
      </c>
      <c r="L590" s="40"/>
      <c r="M590" s="199" t="s">
        <v>1</v>
      </c>
      <c r="N590" s="200" t="s">
        <v>46</v>
      </c>
      <c r="O590" s="72"/>
      <c r="P590" s="201">
        <f>O590*H590</f>
        <v>0</v>
      </c>
      <c r="Q590" s="201">
        <v>0</v>
      </c>
      <c r="R590" s="201">
        <f>Q590*H590</f>
        <v>0</v>
      </c>
      <c r="S590" s="201">
        <v>0</v>
      </c>
      <c r="T590" s="202">
        <f>S590*H590</f>
        <v>0</v>
      </c>
      <c r="U590" s="35"/>
      <c r="V590" s="35"/>
      <c r="W590" s="35"/>
      <c r="X590" s="35"/>
      <c r="Y590" s="35"/>
      <c r="Z590" s="35"/>
      <c r="AA590" s="35"/>
      <c r="AB590" s="35"/>
      <c r="AC590" s="35"/>
      <c r="AD590" s="35"/>
      <c r="AE590" s="35"/>
      <c r="AR590" s="203" t="s">
        <v>317</v>
      </c>
      <c r="AT590" s="203" t="s">
        <v>223</v>
      </c>
      <c r="AU590" s="203" t="s">
        <v>93</v>
      </c>
      <c r="AY590" s="18" t="s">
        <v>220</v>
      </c>
      <c r="BE590" s="204">
        <f>IF(N590="základní",J590,0)</f>
        <v>0</v>
      </c>
      <c r="BF590" s="204">
        <f>IF(N590="snížená",J590,0)</f>
        <v>0</v>
      </c>
      <c r="BG590" s="204">
        <f>IF(N590="zákl. přenesená",J590,0)</f>
        <v>0</v>
      </c>
      <c r="BH590" s="204">
        <f>IF(N590="sníž. přenesená",J590,0)</f>
        <v>0</v>
      </c>
      <c r="BI590" s="204">
        <f>IF(N590="nulová",J590,0)</f>
        <v>0</v>
      </c>
      <c r="BJ590" s="18" t="s">
        <v>93</v>
      </c>
      <c r="BK590" s="204">
        <f>ROUND(I590*H590,2)</f>
        <v>0</v>
      </c>
      <c r="BL590" s="18" t="s">
        <v>317</v>
      </c>
      <c r="BM590" s="203" t="s">
        <v>880</v>
      </c>
    </row>
    <row r="591" spans="1:65" s="2" customFormat="1" ht="11.25">
      <c r="A591" s="35"/>
      <c r="B591" s="36"/>
      <c r="C591" s="37"/>
      <c r="D591" s="205" t="s">
        <v>230</v>
      </c>
      <c r="E591" s="37"/>
      <c r="F591" s="206" t="s">
        <v>881</v>
      </c>
      <c r="G591" s="37"/>
      <c r="H591" s="37"/>
      <c r="I591" s="207"/>
      <c r="J591" s="37"/>
      <c r="K591" s="37"/>
      <c r="L591" s="40"/>
      <c r="M591" s="208"/>
      <c r="N591" s="209"/>
      <c r="O591" s="72"/>
      <c r="P591" s="72"/>
      <c r="Q591" s="72"/>
      <c r="R591" s="72"/>
      <c r="S591" s="72"/>
      <c r="T591" s="73"/>
      <c r="U591" s="35"/>
      <c r="V591" s="35"/>
      <c r="W591" s="35"/>
      <c r="X591" s="35"/>
      <c r="Y591" s="35"/>
      <c r="Z591" s="35"/>
      <c r="AA591" s="35"/>
      <c r="AB591" s="35"/>
      <c r="AC591" s="35"/>
      <c r="AD591" s="35"/>
      <c r="AE591" s="35"/>
      <c r="AT591" s="18" t="s">
        <v>230</v>
      </c>
      <c r="AU591" s="18" t="s">
        <v>93</v>
      </c>
    </row>
    <row r="592" spans="1:65" s="15" customFormat="1" ht="11.25">
      <c r="B592" s="231"/>
      <c r="C592" s="232"/>
      <c r="D592" s="205" t="s">
        <v>232</v>
      </c>
      <c r="E592" s="233" t="s">
        <v>1</v>
      </c>
      <c r="F592" s="234" t="s">
        <v>236</v>
      </c>
      <c r="G592" s="232"/>
      <c r="H592" s="235">
        <v>548.26400000000012</v>
      </c>
      <c r="I592" s="236"/>
      <c r="J592" s="232"/>
      <c r="K592" s="232"/>
      <c r="L592" s="237"/>
      <c r="M592" s="238"/>
      <c r="N592" s="239"/>
      <c r="O592" s="239"/>
      <c r="P592" s="239"/>
      <c r="Q592" s="239"/>
      <c r="R592" s="239"/>
      <c r="S592" s="239"/>
      <c r="T592" s="240"/>
      <c r="AT592" s="241" t="s">
        <v>232</v>
      </c>
      <c r="AU592" s="241" t="s">
        <v>93</v>
      </c>
      <c r="AV592" s="15" t="s">
        <v>228</v>
      </c>
      <c r="AW592" s="15" t="s">
        <v>35</v>
      </c>
      <c r="AX592" s="15" t="s">
        <v>80</v>
      </c>
      <c r="AY592" s="241" t="s">
        <v>220</v>
      </c>
    </row>
    <row r="593" spans="1:65" s="2" customFormat="1" ht="14.45" customHeight="1">
      <c r="A593" s="35"/>
      <c r="B593" s="36"/>
      <c r="C593" s="192" t="s">
        <v>882</v>
      </c>
      <c r="D593" s="192" t="s">
        <v>223</v>
      </c>
      <c r="E593" s="193" t="s">
        <v>883</v>
      </c>
      <c r="F593" s="194" t="s">
        <v>884</v>
      </c>
      <c r="G593" s="195" t="s">
        <v>226</v>
      </c>
      <c r="H593" s="196">
        <v>148.9</v>
      </c>
      <c r="I593" s="197"/>
      <c r="J593" s="198">
        <f>ROUND(I593*H593,2)</f>
        <v>0</v>
      </c>
      <c r="K593" s="194" t="s">
        <v>227</v>
      </c>
      <c r="L593" s="40"/>
      <c r="M593" s="199" t="s">
        <v>1</v>
      </c>
      <c r="N593" s="200" t="s">
        <v>46</v>
      </c>
      <c r="O593" s="72"/>
      <c r="P593" s="201">
        <f>O593*H593</f>
        <v>0</v>
      </c>
      <c r="Q593" s="201">
        <v>0</v>
      </c>
      <c r="R593" s="201">
        <f>Q593*H593</f>
        <v>0</v>
      </c>
      <c r="S593" s="201">
        <v>0</v>
      </c>
      <c r="T593" s="202">
        <f>S593*H593</f>
        <v>0</v>
      </c>
      <c r="U593" s="35"/>
      <c r="V593" s="35"/>
      <c r="W593" s="35"/>
      <c r="X593" s="35"/>
      <c r="Y593" s="35"/>
      <c r="Z593" s="35"/>
      <c r="AA593" s="35"/>
      <c r="AB593" s="35"/>
      <c r="AC593" s="35"/>
      <c r="AD593" s="35"/>
      <c r="AE593" s="35"/>
      <c r="AR593" s="203" t="s">
        <v>317</v>
      </c>
      <c r="AT593" s="203" t="s">
        <v>223</v>
      </c>
      <c r="AU593" s="203" t="s">
        <v>93</v>
      </c>
      <c r="AY593" s="18" t="s">
        <v>220</v>
      </c>
      <c r="BE593" s="204">
        <f>IF(N593="základní",J593,0)</f>
        <v>0</v>
      </c>
      <c r="BF593" s="204">
        <f>IF(N593="snížená",J593,0)</f>
        <v>0</v>
      </c>
      <c r="BG593" s="204">
        <f>IF(N593="zákl. přenesená",J593,0)</f>
        <v>0</v>
      </c>
      <c r="BH593" s="204">
        <f>IF(N593="sníž. přenesená",J593,0)</f>
        <v>0</v>
      </c>
      <c r="BI593" s="204">
        <f>IF(N593="nulová",J593,0)</f>
        <v>0</v>
      </c>
      <c r="BJ593" s="18" t="s">
        <v>93</v>
      </c>
      <c r="BK593" s="204">
        <f>ROUND(I593*H593,2)</f>
        <v>0</v>
      </c>
      <c r="BL593" s="18" t="s">
        <v>317</v>
      </c>
      <c r="BM593" s="203" t="s">
        <v>885</v>
      </c>
    </row>
    <row r="594" spans="1:65" s="2" customFormat="1" ht="11.25">
      <c r="A594" s="35"/>
      <c r="B594" s="36"/>
      <c r="C594" s="37"/>
      <c r="D594" s="205" t="s">
        <v>230</v>
      </c>
      <c r="E594" s="37"/>
      <c r="F594" s="206" t="s">
        <v>886</v>
      </c>
      <c r="G594" s="37"/>
      <c r="H594" s="37"/>
      <c r="I594" s="207"/>
      <c r="J594" s="37"/>
      <c r="K594" s="37"/>
      <c r="L594" s="40"/>
      <c r="M594" s="208"/>
      <c r="N594" s="209"/>
      <c r="O594" s="72"/>
      <c r="P594" s="72"/>
      <c r="Q594" s="72"/>
      <c r="R594" s="72"/>
      <c r="S594" s="72"/>
      <c r="T594" s="73"/>
      <c r="U594" s="35"/>
      <c r="V594" s="35"/>
      <c r="W594" s="35"/>
      <c r="X594" s="35"/>
      <c r="Y594" s="35"/>
      <c r="Z594" s="35"/>
      <c r="AA594" s="35"/>
      <c r="AB594" s="35"/>
      <c r="AC594" s="35"/>
      <c r="AD594" s="35"/>
      <c r="AE594" s="35"/>
      <c r="AT594" s="18" t="s">
        <v>230</v>
      </c>
      <c r="AU594" s="18" t="s">
        <v>93</v>
      </c>
    </row>
    <row r="595" spans="1:65" s="14" customFormat="1" ht="11.25">
      <c r="B595" s="220"/>
      <c r="C595" s="221"/>
      <c r="D595" s="205" t="s">
        <v>232</v>
      </c>
      <c r="E595" s="222" t="s">
        <v>1</v>
      </c>
      <c r="F595" s="223" t="s">
        <v>285</v>
      </c>
      <c r="G595" s="221"/>
      <c r="H595" s="224">
        <v>148.9</v>
      </c>
      <c r="I595" s="225"/>
      <c r="J595" s="221"/>
      <c r="K595" s="221"/>
      <c r="L595" s="226"/>
      <c r="M595" s="227"/>
      <c r="N595" s="228"/>
      <c r="O595" s="228"/>
      <c r="P595" s="228"/>
      <c r="Q595" s="228"/>
      <c r="R595" s="228"/>
      <c r="S595" s="228"/>
      <c r="T595" s="229"/>
      <c r="AT595" s="230" t="s">
        <v>232</v>
      </c>
      <c r="AU595" s="230" t="s">
        <v>93</v>
      </c>
      <c r="AV595" s="14" t="s">
        <v>93</v>
      </c>
      <c r="AW595" s="14" t="s">
        <v>35</v>
      </c>
      <c r="AX595" s="14" t="s">
        <v>80</v>
      </c>
      <c r="AY595" s="230" t="s">
        <v>220</v>
      </c>
    </row>
    <row r="596" spans="1:65" s="2" customFormat="1" ht="14.45" customHeight="1">
      <c r="A596" s="35"/>
      <c r="B596" s="36"/>
      <c r="C596" s="243" t="s">
        <v>887</v>
      </c>
      <c r="D596" s="243" t="s">
        <v>359</v>
      </c>
      <c r="E596" s="244" t="s">
        <v>888</v>
      </c>
      <c r="F596" s="245" t="s">
        <v>889</v>
      </c>
      <c r="G596" s="246" t="s">
        <v>226</v>
      </c>
      <c r="H596" s="247">
        <v>156.345</v>
      </c>
      <c r="I596" s="248"/>
      <c r="J596" s="249">
        <f>ROUND(I596*H596,2)</f>
        <v>0</v>
      </c>
      <c r="K596" s="245" t="s">
        <v>227</v>
      </c>
      <c r="L596" s="250"/>
      <c r="M596" s="251" t="s">
        <v>1</v>
      </c>
      <c r="N596" s="252" t="s">
        <v>46</v>
      </c>
      <c r="O596" s="72"/>
      <c r="P596" s="201">
        <f>O596*H596</f>
        <v>0</v>
      </c>
      <c r="Q596" s="201">
        <v>0</v>
      </c>
      <c r="R596" s="201">
        <f>Q596*H596</f>
        <v>0</v>
      </c>
      <c r="S596" s="201">
        <v>0</v>
      </c>
      <c r="T596" s="202">
        <f>S596*H596</f>
        <v>0</v>
      </c>
      <c r="U596" s="35"/>
      <c r="V596" s="35"/>
      <c r="W596" s="35"/>
      <c r="X596" s="35"/>
      <c r="Y596" s="35"/>
      <c r="Z596" s="35"/>
      <c r="AA596" s="35"/>
      <c r="AB596" s="35"/>
      <c r="AC596" s="35"/>
      <c r="AD596" s="35"/>
      <c r="AE596" s="35"/>
      <c r="AR596" s="203" t="s">
        <v>362</v>
      </c>
      <c r="AT596" s="203" t="s">
        <v>359</v>
      </c>
      <c r="AU596" s="203" t="s">
        <v>93</v>
      </c>
      <c r="AY596" s="18" t="s">
        <v>220</v>
      </c>
      <c r="BE596" s="204">
        <f>IF(N596="základní",J596,0)</f>
        <v>0</v>
      </c>
      <c r="BF596" s="204">
        <f>IF(N596="snížená",J596,0)</f>
        <v>0</v>
      </c>
      <c r="BG596" s="204">
        <f>IF(N596="zákl. přenesená",J596,0)</f>
        <v>0</v>
      </c>
      <c r="BH596" s="204">
        <f>IF(N596="sníž. přenesená",J596,0)</f>
        <v>0</v>
      </c>
      <c r="BI596" s="204">
        <f>IF(N596="nulová",J596,0)</f>
        <v>0</v>
      </c>
      <c r="BJ596" s="18" t="s">
        <v>93</v>
      </c>
      <c r="BK596" s="204">
        <f>ROUND(I596*H596,2)</f>
        <v>0</v>
      </c>
      <c r="BL596" s="18" t="s">
        <v>317</v>
      </c>
      <c r="BM596" s="203" t="s">
        <v>890</v>
      </c>
    </row>
    <row r="597" spans="1:65" s="2" customFormat="1" ht="11.25">
      <c r="A597" s="35"/>
      <c r="B597" s="36"/>
      <c r="C597" s="37"/>
      <c r="D597" s="205" t="s">
        <v>230</v>
      </c>
      <c r="E597" s="37"/>
      <c r="F597" s="206" t="s">
        <v>889</v>
      </c>
      <c r="G597" s="37"/>
      <c r="H597" s="37"/>
      <c r="I597" s="207"/>
      <c r="J597" s="37"/>
      <c r="K597" s="37"/>
      <c r="L597" s="40"/>
      <c r="M597" s="208"/>
      <c r="N597" s="209"/>
      <c r="O597" s="72"/>
      <c r="P597" s="72"/>
      <c r="Q597" s="72"/>
      <c r="R597" s="72"/>
      <c r="S597" s="72"/>
      <c r="T597" s="73"/>
      <c r="U597" s="35"/>
      <c r="V597" s="35"/>
      <c r="W597" s="35"/>
      <c r="X597" s="35"/>
      <c r="Y597" s="35"/>
      <c r="Z597" s="35"/>
      <c r="AA597" s="35"/>
      <c r="AB597" s="35"/>
      <c r="AC597" s="35"/>
      <c r="AD597" s="35"/>
      <c r="AE597" s="35"/>
      <c r="AT597" s="18" t="s">
        <v>230</v>
      </c>
      <c r="AU597" s="18" t="s">
        <v>93</v>
      </c>
    </row>
    <row r="598" spans="1:65" s="14" customFormat="1" ht="11.25">
      <c r="B598" s="220"/>
      <c r="C598" s="221"/>
      <c r="D598" s="205" t="s">
        <v>232</v>
      </c>
      <c r="E598" s="221"/>
      <c r="F598" s="223" t="s">
        <v>891</v>
      </c>
      <c r="G598" s="221"/>
      <c r="H598" s="224">
        <v>156.345</v>
      </c>
      <c r="I598" s="225"/>
      <c r="J598" s="221"/>
      <c r="K598" s="221"/>
      <c r="L598" s="226"/>
      <c r="M598" s="227"/>
      <c r="N598" s="228"/>
      <c r="O598" s="228"/>
      <c r="P598" s="228"/>
      <c r="Q598" s="228"/>
      <c r="R598" s="228"/>
      <c r="S598" s="228"/>
      <c r="T598" s="229"/>
      <c r="AT598" s="230" t="s">
        <v>232</v>
      </c>
      <c r="AU598" s="230" t="s">
        <v>93</v>
      </c>
      <c r="AV598" s="14" t="s">
        <v>93</v>
      </c>
      <c r="AW598" s="14" t="s">
        <v>4</v>
      </c>
      <c r="AX598" s="14" t="s">
        <v>87</v>
      </c>
      <c r="AY598" s="230" t="s">
        <v>220</v>
      </c>
    </row>
    <row r="599" spans="1:65" s="2" customFormat="1" ht="14.45" customHeight="1">
      <c r="A599" s="35"/>
      <c r="B599" s="36"/>
      <c r="C599" s="192" t="s">
        <v>892</v>
      </c>
      <c r="D599" s="192" t="s">
        <v>223</v>
      </c>
      <c r="E599" s="193" t="s">
        <v>893</v>
      </c>
      <c r="F599" s="194" t="s">
        <v>894</v>
      </c>
      <c r="G599" s="195" t="s">
        <v>226</v>
      </c>
      <c r="H599" s="196">
        <v>127.02</v>
      </c>
      <c r="I599" s="197"/>
      <c r="J599" s="198">
        <f>ROUND(I599*H599,2)</f>
        <v>0</v>
      </c>
      <c r="K599" s="194" t="s">
        <v>1</v>
      </c>
      <c r="L599" s="40"/>
      <c r="M599" s="199" t="s">
        <v>1</v>
      </c>
      <c r="N599" s="200" t="s">
        <v>46</v>
      </c>
      <c r="O599" s="72"/>
      <c r="P599" s="201">
        <f>O599*H599</f>
        <v>0</v>
      </c>
      <c r="Q599" s="201">
        <v>2.0000000000000001E-4</v>
      </c>
      <c r="R599" s="201">
        <f>Q599*H599</f>
        <v>2.5403999999999999E-2</v>
      </c>
      <c r="S599" s="201">
        <v>0</v>
      </c>
      <c r="T599" s="202">
        <f>S599*H599</f>
        <v>0</v>
      </c>
      <c r="U599" s="35"/>
      <c r="V599" s="35"/>
      <c r="W599" s="35"/>
      <c r="X599" s="35"/>
      <c r="Y599" s="35"/>
      <c r="Z599" s="35"/>
      <c r="AA599" s="35"/>
      <c r="AB599" s="35"/>
      <c r="AC599" s="35"/>
      <c r="AD599" s="35"/>
      <c r="AE599" s="35"/>
      <c r="AR599" s="203" t="s">
        <v>317</v>
      </c>
      <c r="AT599" s="203" t="s">
        <v>223</v>
      </c>
      <c r="AU599" s="203" t="s">
        <v>93</v>
      </c>
      <c r="AY599" s="18" t="s">
        <v>220</v>
      </c>
      <c r="BE599" s="204">
        <f>IF(N599="základní",J599,0)</f>
        <v>0</v>
      </c>
      <c r="BF599" s="204">
        <f>IF(N599="snížená",J599,0)</f>
        <v>0</v>
      </c>
      <c r="BG599" s="204">
        <f>IF(N599="zákl. přenesená",J599,0)</f>
        <v>0</v>
      </c>
      <c r="BH599" s="204">
        <f>IF(N599="sníž. přenesená",J599,0)</f>
        <v>0</v>
      </c>
      <c r="BI599" s="204">
        <f>IF(N599="nulová",J599,0)</f>
        <v>0</v>
      </c>
      <c r="BJ599" s="18" t="s">
        <v>93</v>
      </c>
      <c r="BK599" s="204">
        <f>ROUND(I599*H599,2)</f>
        <v>0</v>
      </c>
      <c r="BL599" s="18" t="s">
        <v>317</v>
      </c>
      <c r="BM599" s="203" t="s">
        <v>895</v>
      </c>
    </row>
    <row r="600" spans="1:65" s="2" customFormat="1" ht="11.25">
      <c r="A600" s="35"/>
      <c r="B600" s="36"/>
      <c r="C600" s="37"/>
      <c r="D600" s="205" t="s">
        <v>230</v>
      </c>
      <c r="E600" s="37"/>
      <c r="F600" s="206" t="s">
        <v>896</v>
      </c>
      <c r="G600" s="37"/>
      <c r="H600" s="37"/>
      <c r="I600" s="207"/>
      <c r="J600" s="37"/>
      <c r="K600" s="37"/>
      <c r="L600" s="40"/>
      <c r="M600" s="208"/>
      <c r="N600" s="209"/>
      <c r="O600" s="72"/>
      <c r="P600" s="72"/>
      <c r="Q600" s="72"/>
      <c r="R600" s="72"/>
      <c r="S600" s="72"/>
      <c r="T600" s="73"/>
      <c r="U600" s="35"/>
      <c r="V600" s="35"/>
      <c r="W600" s="35"/>
      <c r="X600" s="35"/>
      <c r="Y600" s="35"/>
      <c r="Z600" s="35"/>
      <c r="AA600" s="35"/>
      <c r="AB600" s="35"/>
      <c r="AC600" s="35"/>
      <c r="AD600" s="35"/>
      <c r="AE600" s="35"/>
      <c r="AT600" s="18" t="s">
        <v>230</v>
      </c>
      <c r="AU600" s="18" t="s">
        <v>93</v>
      </c>
    </row>
    <row r="601" spans="1:65" s="13" customFormat="1" ht="11.25">
      <c r="B601" s="210"/>
      <c r="C601" s="211"/>
      <c r="D601" s="205" t="s">
        <v>232</v>
      </c>
      <c r="E601" s="212" t="s">
        <v>1</v>
      </c>
      <c r="F601" s="213" t="s">
        <v>243</v>
      </c>
      <c r="G601" s="211"/>
      <c r="H601" s="212" t="s">
        <v>1</v>
      </c>
      <c r="I601" s="214"/>
      <c r="J601" s="211"/>
      <c r="K601" s="211"/>
      <c r="L601" s="215"/>
      <c r="M601" s="216"/>
      <c r="N601" s="217"/>
      <c r="O601" s="217"/>
      <c r="P601" s="217"/>
      <c r="Q601" s="217"/>
      <c r="R601" s="217"/>
      <c r="S601" s="217"/>
      <c r="T601" s="218"/>
      <c r="AT601" s="219" t="s">
        <v>232</v>
      </c>
      <c r="AU601" s="219" t="s">
        <v>93</v>
      </c>
      <c r="AV601" s="13" t="s">
        <v>87</v>
      </c>
      <c r="AW601" s="13" t="s">
        <v>35</v>
      </c>
      <c r="AX601" s="13" t="s">
        <v>80</v>
      </c>
      <c r="AY601" s="219" t="s">
        <v>220</v>
      </c>
    </row>
    <row r="602" spans="1:65" s="14" customFormat="1" ht="11.25">
      <c r="B602" s="220"/>
      <c r="C602" s="221"/>
      <c r="D602" s="205" t="s">
        <v>232</v>
      </c>
      <c r="E602" s="222" t="s">
        <v>1</v>
      </c>
      <c r="F602" s="223" t="s">
        <v>244</v>
      </c>
      <c r="G602" s="221"/>
      <c r="H602" s="224">
        <v>84.18</v>
      </c>
      <c r="I602" s="225"/>
      <c r="J602" s="221"/>
      <c r="K602" s="221"/>
      <c r="L602" s="226"/>
      <c r="M602" s="227"/>
      <c r="N602" s="228"/>
      <c r="O602" s="228"/>
      <c r="P602" s="228"/>
      <c r="Q602" s="228"/>
      <c r="R602" s="228"/>
      <c r="S602" s="228"/>
      <c r="T602" s="229"/>
      <c r="AT602" s="230" t="s">
        <v>232</v>
      </c>
      <c r="AU602" s="230" t="s">
        <v>93</v>
      </c>
      <c r="AV602" s="14" t="s">
        <v>93</v>
      </c>
      <c r="AW602" s="14" t="s">
        <v>35</v>
      </c>
      <c r="AX602" s="14" t="s">
        <v>80</v>
      </c>
      <c r="AY602" s="230" t="s">
        <v>220</v>
      </c>
    </row>
    <row r="603" spans="1:65" s="14" customFormat="1" ht="11.25">
      <c r="B603" s="220"/>
      <c r="C603" s="221"/>
      <c r="D603" s="205" t="s">
        <v>232</v>
      </c>
      <c r="E603" s="222" t="s">
        <v>1</v>
      </c>
      <c r="F603" s="223" t="s">
        <v>245</v>
      </c>
      <c r="G603" s="221"/>
      <c r="H603" s="224">
        <v>42.84</v>
      </c>
      <c r="I603" s="225"/>
      <c r="J603" s="221"/>
      <c r="K603" s="221"/>
      <c r="L603" s="226"/>
      <c r="M603" s="227"/>
      <c r="N603" s="228"/>
      <c r="O603" s="228"/>
      <c r="P603" s="228"/>
      <c r="Q603" s="228"/>
      <c r="R603" s="228"/>
      <c r="S603" s="228"/>
      <c r="T603" s="229"/>
      <c r="AT603" s="230" t="s">
        <v>232</v>
      </c>
      <c r="AU603" s="230" t="s">
        <v>93</v>
      </c>
      <c r="AV603" s="14" t="s">
        <v>93</v>
      </c>
      <c r="AW603" s="14" t="s">
        <v>35</v>
      </c>
      <c r="AX603" s="14" t="s">
        <v>80</v>
      </c>
      <c r="AY603" s="230" t="s">
        <v>220</v>
      </c>
    </row>
    <row r="604" spans="1:65" s="15" customFormat="1" ht="11.25">
      <c r="B604" s="231"/>
      <c r="C604" s="232"/>
      <c r="D604" s="205" t="s">
        <v>232</v>
      </c>
      <c r="E604" s="233" t="s">
        <v>1</v>
      </c>
      <c r="F604" s="234" t="s">
        <v>236</v>
      </c>
      <c r="G604" s="232"/>
      <c r="H604" s="235">
        <v>127.02000000000001</v>
      </c>
      <c r="I604" s="236"/>
      <c r="J604" s="232"/>
      <c r="K604" s="232"/>
      <c r="L604" s="237"/>
      <c r="M604" s="238"/>
      <c r="N604" s="239"/>
      <c r="O604" s="239"/>
      <c r="P604" s="239"/>
      <c r="Q604" s="239"/>
      <c r="R604" s="239"/>
      <c r="S604" s="239"/>
      <c r="T604" s="240"/>
      <c r="AT604" s="241" t="s">
        <v>232</v>
      </c>
      <c r="AU604" s="241" t="s">
        <v>93</v>
      </c>
      <c r="AV604" s="15" t="s">
        <v>228</v>
      </c>
      <c r="AW604" s="15" t="s">
        <v>35</v>
      </c>
      <c r="AX604" s="15" t="s">
        <v>87</v>
      </c>
      <c r="AY604" s="241" t="s">
        <v>220</v>
      </c>
    </row>
    <row r="605" spans="1:65" s="2" customFormat="1" ht="14.45" customHeight="1">
      <c r="A605" s="35"/>
      <c r="B605" s="36"/>
      <c r="C605" s="192" t="s">
        <v>897</v>
      </c>
      <c r="D605" s="192" t="s">
        <v>223</v>
      </c>
      <c r="E605" s="193" t="s">
        <v>898</v>
      </c>
      <c r="F605" s="194" t="s">
        <v>899</v>
      </c>
      <c r="G605" s="195" t="s">
        <v>226</v>
      </c>
      <c r="H605" s="196">
        <v>148.9</v>
      </c>
      <c r="I605" s="197"/>
      <c r="J605" s="198">
        <f>ROUND(I605*H605,2)</f>
        <v>0</v>
      </c>
      <c r="K605" s="194" t="s">
        <v>227</v>
      </c>
      <c r="L605" s="40"/>
      <c r="M605" s="199" t="s">
        <v>1</v>
      </c>
      <c r="N605" s="200" t="s">
        <v>46</v>
      </c>
      <c r="O605" s="72"/>
      <c r="P605" s="201">
        <f>O605*H605</f>
        <v>0</v>
      </c>
      <c r="Q605" s="201">
        <v>1.0000000000000001E-5</v>
      </c>
      <c r="R605" s="201">
        <f>Q605*H605</f>
        <v>1.4890000000000001E-3</v>
      </c>
      <c r="S605" s="201">
        <v>0</v>
      </c>
      <c r="T605" s="202">
        <f>S605*H605</f>
        <v>0</v>
      </c>
      <c r="U605" s="35"/>
      <c r="V605" s="35"/>
      <c r="W605" s="35"/>
      <c r="X605" s="35"/>
      <c r="Y605" s="35"/>
      <c r="Z605" s="35"/>
      <c r="AA605" s="35"/>
      <c r="AB605" s="35"/>
      <c r="AC605" s="35"/>
      <c r="AD605" s="35"/>
      <c r="AE605" s="35"/>
      <c r="AR605" s="203" t="s">
        <v>317</v>
      </c>
      <c r="AT605" s="203" t="s">
        <v>223</v>
      </c>
      <c r="AU605" s="203" t="s">
        <v>93</v>
      </c>
      <c r="AY605" s="18" t="s">
        <v>220</v>
      </c>
      <c r="BE605" s="204">
        <f>IF(N605="základní",J605,0)</f>
        <v>0</v>
      </c>
      <c r="BF605" s="204">
        <f>IF(N605="snížená",J605,0)</f>
        <v>0</v>
      </c>
      <c r="BG605" s="204">
        <f>IF(N605="zákl. přenesená",J605,0)</f>
        <v>0</v>
      </c>
      <c r="BH605" s="204">
        <f>IF(N605="sníž. přenesená",J605,0)</f>
        <v>0</v>
      </c>
      <c r="BI605" s="204">
        <f>IF(N605="nulová",J605,0)</f>
        <v>0</v>
      </c>
      <c r="BJ605" s="18" t="s">
        <v>93</v>
      </c>
      <c r="BK605" s="204">
        <f>ROUND(I605*H605,2)</f>
        <v>0</v>
      </c>
      <c r="BL605" s="18" t="s">
        <v>317</v>
      </c>
      <c r="BM605" s="203" t="s">
        <v>900</v>
      </c>
    </row>
    <row r="606" spans="1:65" s="2" customFormat="1" ht="11.25">
      <c r="A606" s="35"/>
      <c r="B606" s="36"/>
      <c r="C606" s="37"/>
      <c r="D606" s="205" t="s">
        <v>230</v>
      </c>
      <c r="E606" s="37"/>
      <c r="F606" s="206" t="s">
        <v>901</v>
      </c>
      <c r="G606" s="37"/>
      <c r="H606" s="37"/>
      <c r="I606" s="207"/>
      <c r="J606" s="37"/>
      <c r="K606" s="37"/>
      <c r="L606" s="40"/>
      <c r="M606" s="208"/>
      <c r="N606" s="209"/>
      <c r="O606" s="72"/>
      <c r="P606" s="72"/>
      <c r="Q606" s="72"/>
      <c r="R606" s="72"/>
      <c r="S606" s="72"/>
      <c r="T606" s="73"/>
      <c r="U606" s="35"/>
      <c r="V606" s="35"/>
      <c r="W606" s="35"/>
      <c r="X606" s="35"/>
      <c r="Y606" s="35"/>
      <c r="Z606" s="35"/>
      <c r="AA606" s="35"/>
      <c r="AB606" s="35"/>
      <c r="AC606" s="35"/>
      <c r="AD606" s="35"/>
      <c r="AE606" s="35"/>
      <c r="AT606" s="18" t="s">
        <v>230</v>
      </c>
      <c r="AU606" s="18" t="s">
        <v>93</v>
      </c>
    </row>
    <row r="607" spans="1:65" s="14" customFormat="1" ht="11.25">
      <c r="B607" s="220"/>
      <c r="C607" s="221"/>
      <c r="D607" s="205" t="s">
        <v>232</v>
      </c>
      <c r="E607" s="222" t="s">
        <v>1</v>
      </c>
      <c r="F607" s="223" t="s">
        <v>285</v>
      </c>
      <c r="G607" s="221"/>
      <c r="H607" s="224">
        <v>148.9</v>
      </c>
      <c r="I607" s="225"/>
      <c r="J607" s="221"/>
      <c r="K607" s="221"/>
      <c r="L607" s="226"/>
      <c r="M607" s="227"/>
      <c r="N607" s="228"/>
      <c r="O607" s="228"/>
      <c r="P607" s="228"/>
      <c r="Q607" s="228"/>
      <c r="R607" s="228"/>
      <c r="S607" s="228"/>
      <c r="T607" s="229"/>
      <c r="AT607" s="230" t="s">
        <v>232</v>
      </c>
      <c r="AU607" s="230" t="s">
        <v>93</v>
      </c>
      <c r="AV607" s="14" t="s">
        <v>93</v>
      </c>
      <c r="AW607" s="14" t="s">
        <v>35</v>
      </c>
      <c r="AX607" s="14" t="s">
        <v>80</v>
      </c>
      <c r="AY607" s="230" t="s">
        <v>220</v>
      </c>
    </row>
    <row r="608" spans="1:65" s="2" customFormat="1" ht="14.45" customHeight="1">
      <c r="A608" s="35"/>
      <c r="B608" s="36"/>
      <c r="C608" s="192" t="s">
        <v>902</v>
      </c>
      <c r="D608" s="192" t="s">
        <v>223</v>
      </c>
      <c r="E608" s="193" t="s">
        <v>903</v>
      </c>
      <c r="F608" s="194" t="s">
        <v>904</v>
      </c>
      <c r="G608" s="195" t="s">
        <v>226</v>
      </c>
      <c r="H608" s="196">
        <v>548.26400000000001</v>
      </c>
      <c r="I608" s="197"/>
      <c r="J608" s="198">
        <f>ROUND(I608*H608,2)</f>
        <v>0</v>
      </c>
      <c r="K608" s="194" t="s">
        <v>1</v>
      </c>
      <c r="L608" s="40"/>
      <c r="M608" s="199" t="s">
        <v>1</v>
      </c>
      <c r="N608" s="200" t="s">
        <v>46</v>
      </c>
      <c r="O608" s="72"/>
      <c r="P608" s="201">
        <f>O608*H608</f>
        <v>0</v>
      </c>
      <c r="Q608" s="201">
        <v>2.5999999999999998E-4</v>
      </c>
      <c r="R608" s="201">
        <f>Q608*H608</f>
        <v>0.14254863999999998</v>
      </c>
      <c r="S608" s="201">
        <v>0</v>
      </c>
      <c r="T608" s="202">
        <f>S608*H608</f>
        <v>0</v>
      </c>
      <c r="U608" s="35"/>
      <c r="V608" s="35"/>
      <c r="W608" s="35"/>
      <c r="X608" s="35"/>
      <c r="Y608" s="35"/>
      <c r="Z608" s="35"/>
      <c r="AA608" s="35"/>
      <c r="AB608" s="35"/>
      <c r="AC608" s="35"/>
      <c r="AD608" s="35"/>
      <c r="AE608" s="35"/>
      <c r="AR608" s="203" t="s">
        <v>317</v>
      </c>
      <c r="AT608" s="203" t="s">
        <v>223</v>
      </c>
      <c r="AU608" s="203" t="s">
        <v>93</v>
      </c>
      <c r="AY608" s="18" t="s">
        <v>220</v>
      </c>
      <c r="BE608" s="204">
        <f>IF(N608="základní",J608,0)</f>
        <v>0</v>
      </c>
      <c r="BF608" s="204">
        <f>IF(N608="snížená",J608,0)</f>
        <v>0</v>
      </c>
      <c r="BG608" s="204">
        <f>IF(N608="zákl. přenesená",J608,0)</f>
        <v>0</v>
      </c>
      <c r="BH608" s="204">
        <f>IF(N608="sníž. přenesená",J608,0)</f>
        <v>0</v>
      </c>
      <c r="BI608" s="204">
        <f>IF(N608="nulová",J608,0)</f>
        <v>0</v>
      </c>
      <c r="BJ608" s="18" t="s">
        <v>93</v>
      </c>
      <c r="BK608" s="204">
        <f>ROUND(I608*H608,2)</f>
        <v>0</v>
      </c>
      <c r="BL608" s="18" t="s">
        <v>317</v>
      </c>
      <c r="BM608" s="203" t="s">
        <v>905</v>
      </c>
    </row>
    <row r="609" spans="2:51" s="13" customFormat="1" ht="11.25">
      <c r="B609" s="210"/>
      <c r="C609" s="211"/>
      <c r="D609" s="205" t="s">
        <v>232</v>
      </c>
      <c r="E609" s="212" t="s">
        <v>1</v>
      </c>
      <c r="F609" s="213" t="s">
        <v>243</v>
      </c>
      <c r="G609" s="211"/>
      <c r="H609" s="212" t="s">
        <v>1</v>
      </c>
      <c r="I609" s="214"/>
      <c r="J609" s="211"/>
      <c r="K609" s="211"/>
      <c r="L609" s="215"/>
      <c r="M609" s="216"/>
      <c r="N609" s="217"/>
      <c r="O609" s="217"/>
      <c r="P609" s="217"/>
      <c r="Q609" s="217"/>
      <c r="R609" s="217"/>
      <c r="S609" s="217"/>
      <c r="T609" s="218"/>
      <c r="AT609" s="219" t="s">
        <v>232</v>
      </c>
      <c r="AU609" s="219" t="s">
        <v>93</v>
      </c>
      <c r="AV609" s="13" t="s">
        <v>87</v>
      </c>
      <c r="AW609" s="13" t="s">
        <v>35</v>
      </c>
      <c r="AX609" s="13" t="s">
        <v>80</v>
      </c>
      <c r="AY609" s="219" t="s">
        <v>220</v>
      </c>
    </row>
    <row r="610" spans="2:51" s="14" customFormat="1" ht="11.25">
      <c r="B610" s="220"/>
      <c r="C610" s="221"/>
      <c r="D610" s="205" t="s">
        <v>232</v>
      </c>
      <c r="E610" s="222" t="s">
        <v>1</v>
      </c>
      <c r="F610" s="223" t="s">
        <v>244</v>
      </c>
      <c r="G610" s="221"/>
      <c r="H610" s="224">
        <v>84.18</v>
      </c>
      <c r="I610" s="225"/>
      <c r="J610" s="221"/>
      <c r="K610" s="221"/>
      <c r="L610" s="226"/>
      <c r="M610" s="227"/>
      <c r="N610" s="228"/>
      <c r="O610" s="228"/>
      <c r="P610" s="228"/>
      <c r="Q610" s="228"/>
      <c r="R610" s="228"/>
      <c r="S610" s="228"/>
      <c r="T610" s="229"/>
      <c r="AT610" s="230" t="s">
        <v>232</v>
      </c>
      <c r="AU610" s="230" t="s">
        <v>93</v>
      </c>
      <c r="AV610" s="14" t="s">
        <v>93</v>
      </c>
      <c r="AW610" s="14" t="s">
        <v>35</v>
      </c>
      <c r="AX610" s="14" t="s">
        <v>80</v>
      </c>
      <c r="AY610" s="230" t="s">
        <v>220</v>
      </c>
    </row>
    <row r="611" spans="2:51" s="14" customFormat="1" ht="11.25">
      <c r="B611" s="220"/>
      <c r="C611" s="221"/>
      <c r="D611" s="205" t="s">
        <v>232</v>
      </c>
      <c r="E611" s="222" t="s">
        <v>1</v>
      </c>
      <c r="F611" s="223" t="s">
        <v>245</v>
      </c>
      <c r="G611" s="221"/>
      <c r="H611" s="224">
        <v>42.84</v>
      </c>
      <c r="I611" s="225"/>
      <c r="J611" s="221"/>
      <c r="K611" s="221"/>
      <c r="L611" s="226"/>
      <c r="M611" s="227"/>
      <c r="N611" s="228"/>
      <c r="O611" s="228"/>
      <c r="P611" s="228"/>
      <c r="Q611" s="228"/>
      <c r="R611" s="228"/>
      <c r="S611" s="228"/>
      <c r="T611" s="229"/>
      <c r="AT611" s="230" t="s">
        <v>232</v>
      </c>
      <c r="AU611" s="230" t="s">
        <v>93</v>
      </c>
      <c r="AV611" s="14" t="s">
        <v>93</v>
      </c>
      <c r="AW611" s="14" t="s">
        <v>35</v>
      </c>
      <c r="AX611" s="14" t="s">
        <v>80</v>
      </c>
      <c r="AY611" s="230" t="s">
        <v>220</v>
      </c>
    </row>
    <row r="612" spans="2:51" s="13" customFormat="1" ht="11.25">
      <c r="B612" s="210"/>
      <c r="C612" s="211"/>
      <c r="D612" s="205" t="s">
        <v>232</v>
      </c>
      <c r="E612" s="212" t="s">
        <v>1</v>
      </c>
      <c r="F612" s="213" t="s">
        <v>906</v>
      </c>
      <c r="G612" s="211"/>
      <c r="H612" s="212" t="s">
        <v>1</v>
      </c>
      <c r="I612" s="214"/>
      <c r="J612" s="211"/>
      <c r="K612" s="211"/>
      <c r="L612" s="215"/>
      <c r="M612" s="216"/>
      <c r="N612" s="217"/>
      <c r="O612" s="217"/>
      <c r="P612" s="217"/>
      <c r="Q612" s="217"/>
      <c r="R612" s="217"/>
      <c r="S612" s="217"/>
      <c r="T612" s="218"/>
      <c r="AT612" s="219" t="s">
        <v>232</v>
      </c>
      <c r="AU612" s="219" t="s">
        <v>93</v>
      </c>
      <c r="AV612" s="13" t="s">
        <v>87</v>
      </c>
      <c r="AW612" s="13" t="s">
        <v>35</v>
      </c>
      <c r="AX612" s="13" t="s">
        <v>80</v>
      </c>
      <c r="AY612" s="219" t="s">
        <v>220</v>
      </c>
    </row>
    <row r="613" spans="2:51" s="13" customFormat="1" ht="11.25">
      <c r="B613" s="210"/>
      <c r="C613" s="211"/>
      <c r="D613" s="205" t="s">
        <v>232</v>
      </c>
      <c r="E613" s="212" t="s">
        <v>1</v>
      </c>
      <c r="F613" s="213" t="s">
        <v>271</v>
      </c>
      <c r="G613" s="211"/>
      <c r="H613" s="212" t="s">
        <v>1</v>
      </c>
      <c r="I613" s="214"/>
      <c r="J613" s="211"/>
      <c r="K613" s="211"/>
      <c r="L613" s="215"/>
      <c r="M613" s="216"/>
      <c r="N613" s="217"/>
      <c r="O613" s="217"/>
      <c r="P613" s="217"/>
      <c r="Q613" s="217"/>
      <c r="R613" s="217"/>
      <c r="S613" s="217"/>
      <c r="T613" s="218"/>
      <c r="AT613" s="219" t="s">
        <v>232</v>
      </c>
      <c r="AU613" s="219" t="s">
        <v>93</v>
      </c>
      <c r="AV613" s="13" t="s">
        <v>87</v>
      </c>
      <c r="AW613" s="13" t="s">
        <v>35</v>
      </c>
      <c r="AX613" s="13" t="s">
        <v>80</v>
      </c>
      <c r="AY613" s="219" t="s">
        <v>220</v>
      </c>
    </row>
    <row r="614" spans="2:51" s="13" customFormat="1" ht="11.25">
      <c r="B614" s="210"/>
      <c r="C614" s="211"/>
      <c r="D614" s="205" t="s">
        <v>232</v>
      </c>
      <c r="E614" s="212" t="s">
        <v>1</v>
      </c>
      <c r="F614" s="213" t="s">
        <v>467</v>
      </c>
      <c r="G614" s="211"/>
      <c r="H614" s="212" t="s">
        <v>1</v>
      </c>
      <c r="I614" s="214"/>
      <c r="J614" s="211"/>
      <c r="K614" s="211"/>
      <c r="L614" s="215"/>
      <c r="M614" s="216"/>
      <c r="N614" s="217"/>
      <c r="O614" s="217"/>
      <c r="P614" s="217"/>
      <c r="Q614" s="217"/>
      <c r="R614" s="217"/>
      <c r="S614" s="217"/>
      <c r="T614" s="218"/>
      <c r="AT614" s="219" t="s">
        <v>232</v>
      </c>
      <c r="AU614" s="219" t="s">
        <v>93</v>
      </c>
      <c r="AV614" s="13" t="s">
        <v>87</v>
      </c>
      <c r="AW614" s="13" t="s">
        <v>35</v>
      </c>
      <c r="AX614" s="13" t="s">
        <v>80</v>
      </c>
      <c r="AY614" s="219" t="s">
        <v>220</v>
      </c>
    </row>
    <row r="615" spans="2:51" s="14" customFormat="1" ht="11.25">
      <c r="B615" s="220"/>
      <c r="C615" s="221"/>
      <c r="D615" s="205" t="s">
        <v>232</v>
      </c>
      <c r="E615" s="222" t="s">
        <v>1</v>
      </c>
      <c r="F615" s="223" t="s">
        <v>468</v>
      </c>
      <c r="G615" s="221"/>
      <c r="H615" s="224">
        <v>19.875</v>
      </c>
      <c r="I615" s="225"/>
      <c r="J615" s="221"/>
      <c r="K615" s="221"/>
      <c r="L615" s="226"/>
      <c r="M615" s="227"/>
      <c r="N615" s="228"/>
      <c r="O615" s="228"/>
      <c r="P615" s="228"/>
      <c r="Q615" s="228"/>
      <c r="R615" s="228"/>
      <c r="S615" s="228"/>
      <c r="T615" s="229"/>
      <c r="AT615" s="230" t="s">
        <v>232</v>
      </c>
      <c r="AU615" s="230" t="s">
        <v>93</v>
      </c>
      <c r="AV615" s="14" t="s">
        <v>93</v>
      </c>
      <c r="AW615" s="14" t="s">
        <v>35</v>
      </c>
      <c r="AX615" s="14" t="s">
        <v>80</v>
      </c>
      <c r="AY615" s="230" t="s">
        <v>220</v>
      </c>
    </row>
    <row r="616" spans="2:51" s="14" customFormat="1" ht="11.25">
      <c r="B616" s="220"/>
      <c r="C616" s="221"/>
      <c r="D616" s="205" t="s">
        <v>232</v>
      </c>
      <c r="E616" s="222" t="s">
        <v>1</v>
      </c>
      <c r="F616" s="223" t="s">
        <v>469</v>
      </c>
      <c r="G616" s="221"/>
      <c r="H616" s="224">
        <v>44.692999999999998</v>
      </c>
      <c r="I616" s="225"/>
      <c r="J616" s="221"/>
      <c r="K616" s="221"/>
      <c r="L616" s="226"/>
      <c r="M616" s="227"/>
      <c r="N616" s="228"/>
      <c r="O616" s="228"/>
      <c r="P616" s="228"/>
      <c r="Q616" s="228"/>
      <c r="R616" s="228"/>
      <c r="S616" s="228"/>
      <c r="T616" s="229"/>
      <c r="AT616" s="230" t="s">
        <v>232</v>
      </c>
      <c r="AU616" s="230" t="s">
        <v>93</v>
      </c>
      <c r="AV616" s="14" t="s">
        <v>93</v>
      </c>
      <c r="AW616" s="14" t="s">
        <v>35</v>
      </c>
      <c r="AX616" s="14" t="s">
        <v>80</v>
      </c>
      <c r="AY616" s="230" t="s">
        <v>220</v>
      </c>
    </row>
    <row r="617" spans="2:51" s="14" customFormat="1" ht="11.25">
      <c r="B617" s="220"/>
      <c r="C617" s="221"/>
      <c r="D617" s="205" t="s">
        <v>232</v>
      </c>
      <c r="E617" s="222" t="s">
        <v>1</v>
      </c>
      <c r="F617" s="223" t="s">
        <v>470</v>
      </c>
      <c r="G617" s="221"/>
      <c r="H617" s="224">
        <v>30.45</v>
      </c>
      <c r="I617" s="225"/>
      <c r="J617" s="221"/>
      <c r="K617" s="221"/>
      <c r="L617" s="226"/>
      <c r="M617" s="227"/>
      <c r="N617" s="228"/>
      <c r="O617" s="228"/>
      <c r="P617" s="228"/>
      <c r="Q617" s="228"/>
      <c r="R617" s="228"/>
      <c r="S617" s="228"/>
      <c r="T617" s="229"/>
      <c r="AT617" s="230" t="s">
        <v>232</v>
      </c>
      <c r="AU617" s="230" t="s">
        <v>93</v>
      </c>
      <c r="AV617" s="14" t="s">
        <v>93</v>
      </c>
      <c r="AW617" s="14" t="s">
        <v>35</v>
      </c>
      <c r="AX617" s="14" t="s">
        <v>80</v>
      </c>
      <c r="AY617" s="230" t="s">
        <v>220</v>
      </c>
    </row>
    <row r="618" spans="2:51" s="14" customFormat="1" ht="11.25">
      <c r="B618" s="220"/>
      <c r="C618" s="221"/>
      <c r="D618" s="205" t="s">
        <v>232</v>
      </c>
      <c r="E618" s="222" t="s">
        <v>1</v>
      </c>
      <c r="F618" s="223" t="s">
        <v>471</v>
      </c>
      <c r="G618" s="221"/>
      <c r="H618" s="224">
        <v>47.063000000000002</v>
      </c>
      <c r="I618" s="225"/>
      <c r="J618" s="221"/>
      <c r="K618" s="221"/>
      <c r="L618" s="226"/>
      <c r="M618" s="227"/>
      <c r="N618" s="228"/>
      <c r="O618" s="228"/>
      <c r="P618" s="228"/>
      <c r="Q618" s="228"/>
      <c r="R618" s="228"/>
      <c r="S618" s="228"/>
      <c r="T618" s="229"/>
      <c r="AT618" s="230" t="s">
        <v>232</v>
      </c>
      <c r="AU618" s="230" t="s">
        <v>93</v>
      </c>
      <c r="AV618" s="14" t="s">
        <v>93</v>
      </c>
      <c r="AW618" s="14" t="s">
        <v>35</v>
      </c>
      <c r="AX618" s="14" t="s">
        <v>80</v>
      </c>
      <c r="AY618" s="230" t="s">
        <v>220</v>
      </c>
    </row>
    <row r="619" spans="2:51" s="14" customFormat="1" ht="11.25">
      <c r="B619" s="220"/>
      <c r="C619" s="221"/>
      <c r="D619" s="205" t="s">
        <v>232</v>
      </c>
      <c r="E619" s="222" t="s">
        <v>1</v>
      </c>
      <c r="F619" s="223" t="s">
        <v>472</v>
      </c>
      <c r="G619" s="221"/>
      <c r="H619" s="224">
        <v>11.962999999999999</v>
      </c>
      <c r="I619" s="225"/>
      <c r="J619" s="221"/>
      <c r="K619" s="221"/>
      <c r="L619" s="226"/>
      <c r="M619" s="227"/>
      <c r="N619" s="228"/>
      <c r="O619" s="228"/>
      <c r="P619" s="228"/>
      <c r="Q619" s="228"/>
      <c r="R619" s="228"/>
      <c r="S619" s="228"/>
      <c r="T619" s="229"/>
      <c r="AT619" s="230" t="s">
        <v>232</v>
      </c>
      <c r="AU619" s="230" t="s">
        <v>93</v>
      </c>
      <c r="AV619" s="14" t="s">
        <v>93</v>
      </c>
      <c r="AW619" s="14" t="s">
        <v>35</v>
      </c>
      <c r="AX619" s="14" t="s">
        <v>80</v>
      </c>
      <c r="AY619" s="230" t="s">
        <v>220</v>
      </c>
    </row>
    <row r="620" spans="2:51" s="13" customFormat="1" ht="11.25">
      <c r="B620" s="210"/>
      <c r="C620" s="211"/>
      <c r="D620" s="205" t="s">
        <v>232</v>
      </c>
      <c r="E620" s="212" t="s">
        <v>1</v>
      </c>
      <c r="F620" s="213" t="s">
        <v>506</v>
      </c>
      <c r="G620" s="211"/>
      <c r="H620" s="212" t="s">
        <v>1</v>
      </c>
      <c r="I620" s="214"/>
      <c r="J620" s="211"/>
      <c r="K620" s="211"/>
      <c r="L620" s="215"/>
      <c r="M620" s="216"/>
      <c r="N620" s="217"/>
      <c r="O620" s="217"/>
      <c r="P620" s="217"/>
      <c r="Q620" s="217"/>
      <c r="R620" s="217"/>
      <c r="S620" s="217"/>
      <c r="T620" s="218"/>
      <c r="AT620" s="219" t="s">
        <v>232</v>
      </c>
      <c r="AU620" s="219" t="s">
        <v>93</v>
      </c>
      <c r="AV620" s="13" t="s">
        <v>87</v>
      </c>
      <c r="AW620" s="13" t="s">
        <v>35</v>
      </c>
      <c r="AX620" s="13" t="s">
        <v>80</v>
      </c>
      <c r="AY620" s="219" t="s">
        <v>220</v>
      </c>
    </row>
    <row r="621" spans="2:51" s="14" customFormat="1" ht="11.25">
      <c r="B621" s="220"/>
      <c r="C621" s="221"/>
      <c r="D621" s="205" t="s">
        <v>232</v>
      </c>
      <c r="E621" s="222" t="s">
        <v>1</v>
      </c>
      <c r="F621" s="223" t="s">
        <v>507</v>
      </c>
      <c r="G621" s="221"/>
      <c r="H621" s="224">
        <v>89.965999999999994</v>
      </c>
      <c r="I621" s="225"/>
      <c r="J621" s="221"/>
      <c r="K621" s="221"/>
      <c r="L621" s="226"/>
      <c r="M621" s="227"/>
      <c r="N621" s="228"/>
      <c r="O621" s="228"/>
      <c r="P621" s="228"/>
      <c r="Q621" s="228"/>
      <c r="R621" s="228"/>
      <c r="S621" s="228"/>
      <c r="T621" s="229"/>
      <c r="AT621" s="230" t="s">
        <v>232</v>
      </c>
      <c r="AU621" s="230" t="s">
        <v>93</v>
      </c>
      <c r="AV621" s="14" t="s">
        <v>93</v>
      </c>
      <c r="AW621" s="14" t="s">
        <v>35</v>
      </c>
      <c r="AX621" s="14" t="s">
        <v>80</v>
      </c>
      <c r="AY621" s="230" t="s">
        <v>220</v>
      </c>
    </row>
    <row r="622" spans="2:51" s="13" customFormat="1" ht="11.25">
      <c r="B622" s="210"/>
      <c r="C622" s="211"/>
      <c r="D622" s="205" t="s">
        <v>232</v>
      </c>
      <c r="E622" s="212" t="s">
        <v>1</v>
      </c>
      <c r="F622" s="213" t="s">
        <v>907</v>
      </c>
      <c r="G622" s="211"/>
      <c r="H622" s="212" t="s">
        <v>1</v>
      </c>
      <c r="I622" s="214"/>
      <c r="J622" s="211"/>
      <c r="K622" s="211"/>
      <c r="L622" s="215"/>
      <c r="M622" s="216"/>
      <c r="N622" s="217"/>
      <c r="O622" s="217"/>
      <c r="P622" s="217"/>
      <c r="Q622" s="217"/>
      <c r="R622" s="217"/>
      <c r="S622" s="217"/>
      <c r="T622" s="218"/>
      <c r="AT622" s="219" t="s">
        <v>232</v>
      </c>
      <c r="AU622" s="219" t="s">
        <v>93</v>
      </c>
      <c r="AV622" s="13" t="s">
        <v>87</v>
      </c>
      <c r="AW622" s="13" t="s">
        <v>35</v>
      </c>
      <c r="AX622" s="13" t="s">
        <v>80</v>
      </c>
      <c r="AY622" s="219" t="s">
        <v>220</v>
      </c>
    </row>
    <row r="623" spans="2:51" s="14" customFormat="1" ht="11.25">
      <c r="B623" s="220"/>
      <c r="C623" s="221"/>
      <c r="D623" s="205" t="s">
        <v>232</v>
      </c>
      <c r="E623" s="222" t="s">
        <v>1</v>
      </c>
      <c r="F623" s="223" t="s">
        <v>908</v>
      </c>
      <c r="G623" s="221"/>
      <c r="H623" s="224">
        <v>157.86099999999999</v>
      </c>
      <c r="I623" s="225"/>
      <c r="J623" s="221"/>
      <c r="K623" s="221"/>
      <c r="L623" s="226"/>
      <c r="M623" s="227"/>
      <c r="N623" s="228"/>
      <c r="O623" s="228"/>
      <c r="P623" s="228"/>
      <c r="Q623" s="228"/>
      <c r="R623" s="228"/>
      <c r="S623" s="228"/>
      <c r="T623" s="229"/>
      <c r="AT623" s="230" t="s">
        <v>232</v>
      </c>
      <c r="AU623" s="230" t="s">
        <v>93</v>
      </c>
      <c r="AV623" s="14" t="s">
        <v>93</v>
      </c>
      <c r="AW623" s="14" t="s">
        <v>35</v>
      </c>
      <c r="AX623" s="14" t="s">
        <v>80</v>
      </c>
      <c r="AY623" s="230" t="s">
        <v>220</v>
      </c>
    </row>
    <row r="624" spans="2:51" s="13" customFormat="1" ht="11.25">
      <c r="B624" s="210"/>
      <c r="C624" s="211"/>
      <c r="D624" s="205" t="s">
        <v>232</v>
      </c>
      <c r="E624" s="212" t="s">
        <v>1</v>
      </c>
      <c r="F624" s="213" t="s">
        <v>508</v>
      </c>
      <c r="G624" s="211"/>
      <c r="H624" s="212" t="s">
        <v>1</v>
      </c>
      <c r="I624" s="214"/>
      <c r="J624" s="211"/>
      <c r="K624" s="211"/>
      <c r="L624" s="215"/>
      <c r="M624" s="216"/>
      <c r="N624" s="217"/>
      <c r="O624" s="217"/>
      <c r="P624" s="217"/>
      <c r="Q624" s="217"/>
      <c r="R624" s="217"/>
      <c r="S624" s="217"/>
      <c r="T624" s="218"/>
      <c r="AT624" s="219" t="s">
        <v>232</v>
      </c>
      <c r="AU624" s="219" t="s">
        <v>93</v>
      </c>
      <c r="AV624" s="13" t="s">
        <v>87</v>
      </c>
      <c r="AW624" s="13" t="s">
        <v>35</v>
      </c>
      <c r="AX624" s="13" t="s">
        <v>80</v>
      </c>
      <c r="AY624" s="219" t="s">
        <v>220</v>
      </c>
    </row>
    <row r="625" spans="1:51" s="14" customFormat="1" ht="11.25">
      <c r="B625" s="220"/>
      <c r="C625" s="221"/>
      <c r="D625" s="205" t="s">
        <v>232</v>
      </c>
      <c r="E625" s="222" t="s">
        <v>1</v>
      </c>
      <c r="F625" s="223" t="s">
        <v>509</v>
      </c>
      <c r="G625" s="221"/>
      <c r="H625" s="224">
        <v>46.673000000000002</v>
      </c>
      <c r="I625" s="225"/>
      <c r="J625" s="221"/>
      <c r="K625" s="221"/>
      <c r="L625" s="226"/>
      <c r="M625" s="227"/>
      <c r="N625" s="228"/>
      <c r="O625" s="228"/>
      <c r="P625" s="228"/>
      <c r="Q625" s="228"/>
      <c r="R625" s="228"/>
      <c r="S625" s="228"/>
      <c r="T625" s="229"/>
      <c r="AT625" s="230" t="s">
        <v>232</v>
      </c>
      <c r="AU625" s="230" t="s">
        <v>93</v>
      </c>
      <c r="AV625" s="14" t="s">
        <v>93</v>
      </c>
      <c r="AW625" s="14" t="s">
        <v>35</v>
      </c>
      <c r="AX625" s="14" t="s">
        <v>80</v>
      </c>
      <c r="AY625" s="230" t="s">
        <v>220</v>
      </c>
    </row>
    <row r="626" spans="1:51" s="13" customFormat="1" ht="11.25">
      <c r="B626" s="210"/>
      <c r="C626" s="211"/>
      <c r="D626" s="205" t="s">
        <v>232</v>
      </c>
      <c r="E626" s="212" t="s">
        <v>1</v>
      </c>
      <c r="F626" s="213" t="s">
        <v>510</v>
      </c>
      <c r="G626" s="211"/>
      <c r="H626" s="212" t="s">
        <v>1</v>
      </c>
      <c r="I626" s="214"/>
      <c r="J626" s="211"/>
      <c r="K626" s="211"/>
      <c r="L626" s="215"/>
      <c r="M626" s="216"/>
      <c r="N626" s="217"/>
      <c r="O626" s="217"/>
      <c r="P626" s="217"/>
      <c r="Q626" s="217"/>
      <c r="R626" s="217"/>
      <c r="S626" s="217"/>
      <c r="T626" s="218"/>
      <c r="AT626" s="219" t="s">
        <v>232</v>
      </c>
      <c r="AU626" s="219" t="s">
        <v>93</v>
      </c>
      <c r="AV626" s="13" t="s">
        <v>87</v>
      </c>
      <c r="AW626" s="13" t="s">
        <v>35</v>
      </c>
      <c r="AX626" s="13" t="s">
        <v>80</v>
      </c>
      <c r="AY626" s="219" t="s">
        <v>220</v>
      </c>
    </row>
    <row r="627" spans="1:51" s="14" customFormat="1" ht="11.25">
      <c r="B627" s="220"/>
      <c r="C627" s="221"/>
      <c r="D627" s="205" t="s">
        <v>232</v>
      </c>
      <c r="E627" s="222" t="s">
        <v>1</v>
      </c>
      <c r="F627" s="223" t="s">
        <v>511</v>
      </c>
      <c r="G627" s="221"/>
      <c r="H627" s="224">
        <v>11.88</v>
      </c>
      <c r="I627" s="225"/>
      <c r="J627" s="221"/>
      <c r="K627" s="221"/>
      <c r="L627" s="226"/>
      <c r="M627" s="227"/>
      <c r="N627" s="228"/>
      <c r="O627" s="228"/>
      <c r="P627" s="228"/>
      <c r="Q627" s="228"/>
      <c r="R627" s="228"/>
      <c r="S627" s="228"/>
      <c r="T627" s="229"/>
      <c r="AT627" s="230" t="s">
        <v>232</v>
      </c>
      <c r="AU627" s="230" t="s">
        <v>93</v>
      </c>
      <c r="AV627" s="14" t="s">
        <v>93</v>
      </c>
      <c r="AW627" s="14" t="s">
        <v>35</v>
      </c>
      <c r="AX627" s="14" t="s">
        <v>80</v>
      </c>
      <c r="AY627" s="230" t="s">
        <v>220</v>
      </c>
    </row>
    <row r="628" spans="1:51" s="14" customFormat="1" ht="11.25">
      <c r="B628" s="220"/>
      <c r="C628" s="221"/>
      <c r="D628" s="205" t="s">
        <v>232</v>
      </c>
      <c r="E628" s="222" t="s">
        <v>1</v>
      </c>
      <c r="F628" s="223" t="s">
        <v>909</v>
      </c>
      <c r="G628" s="221"/>
      <c r="H628" s="224">
        <v>-39.18</v>
      </c>
      <c r="I628" s="225"/>
      <c r="J628" s="221"/>
      <c r="K628" s="221"/>
      <c r="L628" s="226"/>
      <c r="M628" s="227"/>
      <c r="N628" s="228"/>
      <c r="O628" s="228"/>
      <c r="P628" s="228"/>
      <c r="Q628" s="228"/>
      <c r="R628" s="228"/>
      <c r="S628" s="228"/>
      <c r="T628" s="229"/>
      <c r="AT628" s="230" t="s">
        <v>232</v>
      </c>
      <c r="AU628" s="230" t="s">
        <v>93</v>
      </c>
      <c r="AV628" s="14" t="s">
        <v>93</v>
      </c>
      <c r="AW628" s="14" t="s">
        <v>35</v>
      </c>
      <c r="AX628" s="14" t="s">
        <v>80</v>
      </c>
      <c r="AY628" s="230" t="s">
        <v>220</v>
      </c>
    </row>
    <row r="629" spans="1:51" s="15" customFormat="1" ht="11.25">
      <c r="B629" s="231"/>
      <c r="C629" s="232"/>
      <c r="D629" s="205" t="s">
        <v>232</v>
      </c>
      <c r="E629" s="233" t="s">
        <v>1</v>
      </c>
      <c r="F629" s="234" t="s">
        <v>236</v>
      </c>
      <c r="G629" s="232"/>
      <c r="H629" s="235">
        <v>548.26400000000012</v>
      </c>
      <c r="I629" s="236"/>
      <c r="J629" s="232"/>
      <c r="K629" s="232"/>
      <c r="L629" s="237"/>
      <c r="M629" s="254"/>
      <c r="N629" s="255"/>
      <c r="O629" s="255"/>
      <c r="P629" s="255"/>
      <c r="Q629" s="255"/>
      <c r="R629" s="255"/>
      <c r="S629" s="255"/>
      <c r="T629" s="256"/>
      <c r="AT629" s="241" t="s">
        <v>232</v>
      </c>
      <c r="AU629" s="241" t="s">
        <v>93</v>
      </c>
      <c r="AV629" s="15" t="s">
        <v>228</v>
      </c>
      <c r="AW629" s="15" t="s">
        <v>35</v>
      </c>
      <c r="AX629" s="15" t="s">
        <v>87</v>
      </c>
      <c r="AY629" s="241" t="s">
        <v>220</v>
      </c>
    </row>
    <row r="630" spans="1:51" s="2" customFormat="1" ht="6.95" customHeight="1">
      <c r="A630" s="35"/>
      <c r="B630" s="55"/>
      <c r="C630" s="56"/>
      <c r="D630" s="56"/>
      <c r="E630" s="56"/>
      <c r="F630" s="56"/>
      <c r="G630" s="56"/>
      <c r="H630" s="56"/>
      <c r="I630" s="56"/>
      <c r="J630" s="56"/>
      <c r="K630" s="56"/>
      <c r="L630" s="40"/>
      <c r="M630" s="35"/>
      <c r="O630" s="35"/>
      <c r="P630" s="35"/>
      <c r="Q630" s="35"/>
      <c r="R630" s="35"/>
      <c r="S630" s="35"/>
      <c r="T630" s="35"/>
      <c r="U630" s="35"/>
      <c r="V630" s="35"/>
      <c r="W630" s="35"/>
      <c r="X630" s="35"/>
      <c r="Y630" s="35"/>
      <c r="Z630" s="35"/>
      <c r="AA630" s="35"/>
      <c r="AB630" s="35"/>
      <c r="AC630" s="35"/>
      <c r="AD630" s="35"/>
      <c r="AE630" s="35"/>
    </row>
  </sheetData>
  <sheetProtection algorithmName="SHA-512" hashValue="Lt0gqYJe2u2qtOWIU/nXFnH22VbwhapVamnG3hd2uHJG//I+Vd657h7FkfmD5Gr5MGN76zTVXZBzfcNwCuBgrw==" saltValue="dJ6eQYdYaZXmjQ2JX3N6lE75Ax/3OvZgRBZqDm+F/iYEgcVS9ScwIilw6KGNhoEU8GQlAc6cd6keZpydUOvjxA==" spinCount="100000" sheet="1" objects="1" scenarios="1" formatColumns="0" formatRows="0" autoFilter="0"/>
  <autoFilter ref="C136:K629" xr:uid="{00000000-0009-0000-0000-000001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97</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910</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ROUND((SUM(BE125:BE222)),  2)</f>
        <v>0</v>
      </c>
      <c r="G35" s="35"/>
      <c r="H35" s="35"/>
      <c r="I35" s="131">
        <v>0.21</v>
      </c>
      <c r="J35" s="130">
        <f>ROUND(((SUM(BE125:BE222))*I35),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ROUND((SUM(BF125:BF222)),  2)</f>
        <v>0</v>
      </c>
      <c r="G36" s="35"/>
      <c r="H36" s="35"/>
      <c r="I36" s="131">
        <v>0.15</v>
      </c>
      <c r="J36" s="130">
        <f>ROUND(((SUM(BF125:BF222))*I36),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ROUND((SUM(BG125:BG222)),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ROUND((SUM(BH125:BH222)),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ROUND((SUM(BI125:BI222)),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D.1.4.a - UT</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911</v>
      </c>
      <c r="E99" s="157"/>
      <c r="F99" s="157"/>
      <c r="G99" s="157"/>
      <c r="H99" s="157"/>
      <c r="I99" s="157"/>
      <c r="J99" s="158">
        <f>J126</f>
        <v>0</v>
      </c>
      <c r="K99" s="155"/>
      <c r="L99" s="159"/>
    </row>
    <row r="100" spans="1:47" s="9" customFormat="1" ht="24.95" customHeight="1">
      <c r="B100" s="154"/>
      <c r="C100" s="155"/>
      <c r="D100" s="156" t="s">
        <v>912</v>
      </c>
      <c r="E100" s="157"/>
      <c r="F100" s="157"/>
      <c r="G100" s="157"/>
      <c r="H100" s="157"/>
      <c r="I100" s="157"/>
      <c r="J100" s="158">
        <f>J137</f>
        <v>0</v>
      </c>
      <c r="K100" s="155"/>
      <c r="L100" s="159"/>
    </row>
    <row r="101" spans="1:47" s="9" customFormat="1" ht="24.95" customHeight="1">
      <c r="B101" s="154"/>
      <c r="C101" s="155"/>
      <c r="D101" s="156" t="s">
        <v>913</v>
      </c>
      <c r="E101" s="157"/>
      <c r="F101" s="157"/>
      <c r="G101" s="157"/>
      <c r="H101" s="157"/>
      <c r="I101" s="157"/>
      <c r="J101" s="158">
        <f>J176</f>
        <v>0</v>
      </c>
      <c r="K101" s="155"/>
      <c r="L101" s="159"/>
    </row>
    <row r="102" spans="1:47" s="9" customFormat="1" ht="24.95" customHeight="1">
      <c r="B102" s="154"/>
      <c r="C102" s="155"/>
      <c r="D102" s="156" t="s">
        <v>914</v>
      </c>
      <c r="E102" s="157"/>
      <c r="F102" s="157"/>
      <c r="G102" s="157"/>
      <c r="H102" s="157"/>
      <c r="I102" s="157"/>
      <c r="J102" s="158">
        <f>J199</f>
        <v>0</v>
      </c>
      <c r="K102" s="155"/>
      <c r="L102" s="159"/>
    </row>
    <row r="103" spans="1:47" s="9" customFormat="1" ht="24.95" customHeight="1">
      <c r="B103" s="154"/>
      <c r="C103" s="155"/>
      <c r="D103" s="156" t="s">
        <v>915</v>
      </c>
      <c r="E103" s="157"/>
      <c r="F103" s="157"/>
      <c r="G103" s="157"/>
      <c r="H103" s="157"/>
      <c r="I103" s="157"/>
      <c r="J103" s="158">
        <f>J210</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179</v>
      </c>
      <c r="D114" s="23"/>
      <c r="E114" s="23"/>
      <c r="F114" s="23"/>
      <c r="G114" s="23"/>
      <c r="H114" s="23"/>
      <c r="I114" s="23"/>
      <c r="J114" s="23"/>
      <c r="K114" s="23"/>
      <c r="L114" s="21"/>
    </row>
    <row r="115" spans="1:65" s="2" customFormat="1" ht="16.5" customHeight="1">
      <c r="A115" s="35"/>
      <c r="B115" s="36"/>
      <c r="C115" s="37"/>
      <c r="D115" s="37"/>
      <c r="E115" s="327" t="s">
        <v>180</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181</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0" t="str">
        <f>E11</f>
        <v>D.1.4.a - UT</v>
      </c>
      <c r="F117" s="329"/>
      <c r="G117" s="329"/>
      <c r="H117" s="32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 xml:space="preserve"> </v>
      </c>
      <c r="G119" s="37"/>
      <c r="H119" s="37"/>
      <c r="I119" s="30" t="s">
        <v>22</v>
      </c>
      <c r="J119" s="67" t="str">
        <f>IF(J14="","",J14)</f>
        <v>19. 5. 2020</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7" customHeight="1">
      <c r="A121" s="35"/>
      <c r="B121" s="36"/>
      <c r="C121" s="30" t="s">
        <v>24</v>
      </c>
      <c r="D121" s="37"/>
      <c r="E121" s="37"/>
      <c r="F121" s="28" t="str">
        <f>E17</f>
        <v>Městská část Praha 4, Anatala Staška 2059/80b</v>
      </c>
      <c r="G121" s="37"/>
      <c r="H121" s="37"/>
      <c r="I121" s="30" t="s">
        <v>31</v>
      </c>
      <c r="J121" s="33" t="str">
        <f>E23</f>
        <v>SUNCAD, s.r.o., Špotzova 6, Praha 6</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29</v>
      </c>
      <c r="D122" s="37"/>
      <c r="E122" s="37"/>
      <c r="F122" s="28" t="str">
        <f>IF(E20="","",E20)</f>
        <v>Vyplň údaj</v>
      </c>
      <c r="G122" s="37"/>
      <c r="H122" s="37"/>
      <c r="I122" s="30" t="s">
        <v>36</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206</v>
      </c>
      <c r="D124" s="168" t="s">
        <v>65</v>
      </c>
      <c r="E124" s="168" t="s">
        <v>61</v>
      </c>
      <c r="F124" s="168" t="s">
        <v>62</v>
      </c>
      <c r="G124" s="168" t="s">
        <v>207</v>
      </c>
      <c r="H124" s="168" t="s">
        <v>208</v>
      </c>
      <c r="I124" s="168" t="s">
        <v>209</v>
      </c>
      <c r="J124" s="168" t="s">
        <v>185</v>
      </c>
      <c r="K124" s="169" t="s">
        <v>210</v>
      </c>
      <c r="L124" s="170"/>
      <c r="M124" s="76" t="s">
        <v>1</v>
      </c>
      <c r="N124" s="77" t="s">
        <v>44</v>
      </c>
      <c r="O124" s="77" t="s">
        <v>211</v>
      </c>
      <c r="P124" s="77" t="s">
        <v>212</v>
      </c>
      <c r="Q124" s="77" t="s">
        <v>213</v>
      </c>
      <c r="R124" s="77" t="s">
        <v>214</v>
      </c>
      <c r="S124" s="77" t="s">
        <v>215</v>
      </c>
      <c r="T124" s="78" t="s">
        <v>216</v>
      </c>
      <c r="U124" s="165"/>
      <c r="V124" s="165"/>
      <c r="W124" s="165"/>
      <c r="X124" s="165"/>
      <c r="Y124" s="165"/>
      <c r="Z124" s="165"/>
      <c r="AA124" s="165"/>
      <c r="AB124" s="165"/>
      <c r="AC124" s="165"/>
      <c r="AD124" s="165"/>
      <c r="AE124" s="165"/>
    </row>
    <row r="125" spans="1:65" s="2" customFormat="1" ht="22.9" customHeight="1">
      <c r="A125" s="35"/>
      <c r="B125" s="36"/>
      <c r="C125" s="83" t="s">
        <v>217</v>
      </c>
      <c r="D125" s="37"/>
      <c r="E125" s="37"/>
      <c r="F125" s="37"/>
      <c r="G125" s="37"/>
      <c r="H125" s="37"/>
      <c r="I125" s="37"/>
      <c r="J125" s="171">
        <f>BK125</f>
        <v>0</v>
      </c>
      <c r="K125" s="37"/>
      <c r="L125" s="40"/>
      <c r="M125" s="79"/>
      <c r="N125" s="172"/>
      <c r="O125" s="80"/>
      <c r="P125" s="173">
        <f>P126+P137+P176+P199+P210</f>
        <v>0</v>
      </c>
      <c r="Q125" s="80"/>
      <c r="R125" s="173">
        <f>R126+R137+R176+R199+R210</f>
        <v>0</v>
      </c>
      <c r="S125" s="80"/>
      <c r="T125" s="174">
        <f>T126+T137+T176+T199+T210</f>
        <v>0</v>
      </c>
      <c r="U125" s="35"/>
      <c r="V125" s="35"/>
      <c r="W125" s="35"/>
      <c r="X125" s="35"/>
      <c r="Y125" s="35"/>
      <c r="Z125" s="35"/>
      <c r="AA125" s="35"/>
      <c r="AB125" s="35"/>
      <c r="AC125" s="35"/>
      <c r="AD125" s="35"/>
      <c r="AE125" s="35"/>
      <c r="AT125" s="18" t="s">
        <v>79</v>
      </c>
      <c r="AU125" s="18" t="s">
        <v>187</v>
      </c>
      <c r="BK125" s="175">
        <f>BK126+BK137+BK176+BK199+BK210</f>
        <v>0</v>
      </c>
    </row>
    <row r="126" spans="1:65" s="12" customFormat="1" ht="25.9" customHeight="1">
      <c r="B126" s="176"/>
      <c r="C126" s="177"/>
      <c r="D126" s="178" t="s">
        <v>79</v>
      </c>
      <c r="E126" s="179" t="s">
        <v>87</v>
      </c>
      <c r="F126" s="179" t="s">
        <v>916</v>
      </c>
      <c r="G126" s="177"/>
      <c r="H126" s="177"/>
      <c r="I126" s="180"/>
      <c r="J126" s="181">
        <f>BK126</f>
        <v>0</v>
      </c>
      <c r="K126" s="177"/>
      <c r="L126" s="182"/>
      <c r="M126" s="183"/>
      <c r="N126" s="184"/>
      <c r="O126" s="184"/>
      <c r="P126" s="185">
        <f>SUM(P127:P136)</f>
        <v>0</v>
      </c>
      <c r="Q126" s="184"/>
      <c r="R126" s="185">
        <f>SUM(R127:R136)</f>
        <v>0</v>
      </c>
      <c r="S126" s="184"/>
      <c r="T126" s="186">
        <f>SUM(T127:T136)</f>
        <v>0</v>
      </c>
      <c r="AR126" s="187" t="s">
        <v>87</v>
      </c>
      <c r="AT126" s="188" t="s">
        <v>79</v>
      </c>
      <c r="AU126" s="188" t="s">
        <v>80</v>
      </c>
      <c r="AY126" s="187" t="s">
        <v>220</v>
      </c>
      <c r="BK126" s="189">
        <f>SUM(BK127:BK136)</f>
        <v>0</v>
      </c>
    </row>
    <row r="127" spans="1:65" s="2" customFormat="1" ht="14.45" customHeight="1">
      <c r="A127" s="35"/>
      <c r="B127" s="36"/>
      <c r="C127" s="192" t="s">
        <v>87</v>
      </c>
      <c r="D127" s="192" t="s">
        <v>223</v>
      </c>
      <c r="E127" s="193" t="s">
        <v>917</v>
      </c>
      <c r="F127" s="194" t="s">
        <v>918</v>
      </c>
      <c r="G127" s="195" t="s">
        <v>353</v>
      </c>
      <c r="H127" s="196">
        <v>120</v>
      </c>
      <c r="I127" s="197"/>
      <c r="J127" s="198">
        <f>ROUND(I127*H127,2)</f>
        <v>0</v>
      </c>
      <c r="K127" s="194" t="s">
        <v>1</v>
      </c>
      <c r="L127" s="40"/>
      <c r="M127" s="199" t="s">
        <v>1</v>
      </c>
      <c r="N127" s="200" t="s">
        <v>45</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228</v>
      </c>
      <c r="AT127" s="203" t="s">
        <v>223</v>
      </c>
      <c r="AU127" s="203" t="s">
        <v>87</v>
      </c>
      <c r="AY127" s="18" t="s">
        <v>220</v>
      </c>
      <c r="BE127" s="204">
        <f>IF(N127="základní",J127,0)</f>
        <v>0</v>
      </c>
      <c r="BF127" s="204">
        <f>IF(N127="snížená",J127,0)</f>
        <v>0</v>
      </c>
      <c r="BG127" s="204">
        <f>IF(N127="zákl. přenesená",J127,0)</f>
        <v>0</v>
      </c>
      <c r="BH127" s="204">
        <f>IF(N127="sníž. přenesená",J127,0)</f>
        <v>0</v>
      </c>
      <c r="BI127" s="204">
        <f>IF(N127="nulová",J127,0)</f>
        <v>0</v>
      </c>
      <c r="BJ127" s="18" t="s">
        <v>87</v>
      </c>
      <c r="BK127" s="204">
        <f>ROUND(I127*H127,2)</f>
        <v>0</v>
      </c>
      <c r="BL127" s="18" t="s">
        <v>228</v>
      </c>
      <c r="BM127" s="203" t="s">
        <v>93</v>
      </c>
    </row>
    <row r="128" spans="1:65" s="2" customFormat="1" ht="11.25">
      <c r="A128" s="35"/>
      <c r="B128" s="36"/>
      <c r="C128" s="37"/>
      <c r="D128" s="205" t="s">
        <v>230</v>
      </c>
      <c r="E128" s="37"/>
      <c r="F128" s="206" t="s">
        <v>918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87</v>
      </c>
    </row>
    <row r="129" spans="1:65" s="2" customFormat="1" ht="14.45" customHeight="1">
      <c r="A129" s="35"/>
      <c r="B129" s="36"/>
      <c r="C129" s="192" t="s">
        <v>93</v>
      </c>
      <c r="D129" s="192" t="s">
        <v>223</v>
      </c>
      <c r="E129" s="193" t="s">
        <v>919</v>
      </c>
      <c r="F129" s="194" t="s">
        <v>920</v>
      </c>
      <c r="G129" s="195" t="s">
        <v>353</v>
      </c>
      <c r="H129" s="196">
        <v>20</v>
      </c>
      <c r="I129" s="197"/>
      <c r="J129" s="198">
        <f>ROUND(I129*H129,2)</f>
        <v>0</v>
      </c>
      <c r="K129" s="194" t="s">
        <v>1</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228</v>
      </c>
      <c r="AT129" s="203" t="s">
        <v>223</v>
      </c>
      <c r="AU129" s="203" t="s">
        <v>87</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228</v>
      </c>
      <c r="BM129" s="203" t="s">
        <v>228</v>
      </c>
    </row>
    <row r="130" spans="1:65" s="2" customFormat="1" ht="11.25">
      <c r="A130" s="35"/>
      <c r="B130" s="36"/>
      <c r="C130" s="37"/>
      <c r="D130" s="205" t="s">
        <v>230</v>
      </c>
      <c r="E130" s="37"/>
      <c r="F130" s="206" t="s">
        <v>920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87</v>
      </c>
    </row>
    <row r="131" spans="1:65" s="2" customFormat="1" ht="14.45" customHeight="1">
      <c r="A131" s="35"/>
      <c r="B131" s="36"/>
      <c r="C131" s="192" t="s">
        <v>106</v>
      </c>
      <c r="D131" s="192" t="s">
        <v>223</v>
      </c>
      <c r="E131" s="193" t="s">
        <v>921</v>
      </c>
      <c r="F131" s="194" t="s">
        <v>922</v>
      </c>
      <c r="G131" s="195" t="s">
        <v>353</v>
      </c>
      <c r="H131" s="196">
        <v>8</v>
      </c>
      <c r="I131" s="197"/>
      <c r="J131" s="198">
        <f>ROUND(I131*H131,2)</f>
        <v>0</v>
      </c>
      <c r="K131" s="194" t="s">
        <v>1</v>
      </c>
      <c r="L131" s="40"/>
      <c r="M131" s="199" t="s">
        <v>1</v>
      </c>
      <c r="N131" s="200" t="s">
        <v>45</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228</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228</v>
      </c>
      <c r="BM131" s="203" t="s">
        <v>221</v>
      </c>
    </row>
    <row r="132" spans="1:65" s="2" customFormat="1" ht="11.25">
      <c r="A132" s="35"/>
      <c r="B132" s="36"/>
      <c r="C132" s="37"/>
      <c r="D132" s="205" t="s">
        <v>230</v>
      </c>
      <c r="E132" s="37"/>
      <c r="F132" s="206" t="s">
        <v>922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786</v>
      </c>
      <c r="F133" s="194" t="s">
        <v>923</v>
      </c>
      <c r="G133" s="195" t="s">
        <v>386</v>
      </c>
      <c r="H133" s="253"/>
      <c r="I133" s="197"/>
      <c r="J133" s="198">
        <f>ROUND(I133*H133,2)</f>
        <v>0</v>
      </c>
      <c r="K133" s="194" t="s">
        <v>1</v>
      </c>
      <c r="L133" s="40"/>
      <c r="M133" s="199" t="s">
        <v>1</v>
      </c>
      <c r="N133" s="200" t="s">
        <v>45</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228</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228</v>
      </c>
      <c r="BM133" s="203" t="s">
        <v>276</v>
      </c>
    </row>
    <row r="134" spans="1:65" s="2" customFormat="1" ht="11.25">
      <c r="A134" s="35"/>
      <c r="B134" s="36"/>
      <c r="C134" s="37"/>
      <c r="D134" s="205" t="s">
        <v>230</v>
      </c>
      <c r="E134" s="37"/>
      <c r="F134" s="206" t="s">
        <v>923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924</v>
      </c>
      <c r="F135" s="194" t="s">
        <v>925</v>
      </c>
      <c r="G135" s="195" t="s">
        <v>320</v>
      </c>
      <c r="H135" s="196">
        <v>0.6</v>
      </c>
      <c r="I135" s="197"/>
      <c r="J135" s="198">
        <f>ROUND(I135*H135,2)</f>
        <v>0</v>
      </c>
      <c r="K135" s="194" t="s">
        <v>1</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228</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228</v>
      </c>
      <c r="BM135" s="203" t="s">
        <v>286</v>
      </c>
    </row>
    <row r="136" spans="1:65" s="2" customFormat="1" ht="11.25">
      <c r="A136" s="35"/>
      <c r="B136" s="36"/>
      <c r="C136" s="37"/>
      <c r="D136" s="205" t="s">
        <v>230</v>
      </c>
      <c r="E136" s="37"/>
      <c r="F136" s="206" t="s">
        <v>925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12" customFormat="1" ht="25.9" customHeight="1">
      <c r="B137" s="176"/>
      <c r="C137" s="177"/>
      <c r="D137" s="178" t="s">
        <v>79</v>
      </c>
      <c r="E137" s="179" t="s">
        <v>93</v>
      </c>
      <c r="F137" s="179" t="s">
        <v>926</v>
      </c>
      <c r="G137" s="177"/>
      <c r="H137" s="177"/>
      <c r="I137" s="180"/>
      <c r="J137" s="181">
        <f>BK137</f>
        <v>0</v>
      </c>
      <c r="K137" s="177"/>
      <c r="L137" s="182"/>
      <c r="M137" s="183"/>
      <c r="N137" s="184"/>
      <c r="O137" s="184"/>
      <c r="P137" s="185">
        <f>SUM(P138:P175)</f>
        <v>0</v>
      </c>
      <c r="Q137" s="184"/>
      <c r="R137" s="185">
        <f>SUM(R138:R175)</f>
        <v>0</v>
      </c>
      <c r="S137" s="184"/>
      <c r="T137" s="186">
        <f>SUM(T138:T175)</f>
        <v>0</v>
      </c>
      <c r="AR137" s="187" t="s">
        <v>87</v>
      </c>
      <c r="AT137" s="188" t="s">
        <v>79</v>
      </c>
      <c r="AU137" s="188" t="s">
        <v>80</v>
      </c>
      <c r="AY137" s="187" t="s">
        <v>220</v>
      </c>
      <c r="BK137" s="189">
        <f>SUM(BK138:BK175)</f>
        <v>0</v>
      </c>
    </row>
    <row r="138" spans="1:65" s="2" customFormat="1" ht="14.45" customHeight="1">
      <c r="A138" s="35"/>
      <c r="B138" s="36"/>
      <c r="C138" s="192" t="s">
        <v>87</v>
      </c>
      <c r="D138" s="192" t="s">
        <v>223</v>
      </c>
      <c r="E138" s="193" t="s">
        <v>927</v>
      </c>
      <c r="F138" s="194" t="s">
        <v>928</v>
      </c>
      <c r="G138" s="195" t="s">
        <v>259</v>
      </c>
      <c r="H138" s="196">
        <v>6</v>
      </c>
      <c r="I138" s="197"/>
      <c r="J138" s="198">
        <f>ROUND(I138*H138,2)</f>
        <v>0</v>
      </c>
      <c r="K138" s="194" t="s">
        <v>1</v>
      </c>
      <c r="L138" s="40"/>
      <c r="M138" s="199" t="s">
        <v>1</v>
      </c>
      <c r="N138" s="200" t="s">
        <v>45</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228</v>
      </c>
      <c r="AT138" s="203" t="s">
        <v>223</v>
      </c>
      <c r="AU138" s="203" t="s">
        <v>87</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228</v>
      </c>
      <c r="BM138" s="203" t="s">
        <v>298</v>
      </c>
    </row>
    <row r="139" spans="1:65" s="2" customFormat="1" ht="11.25">
      <c r="A139" s="35"/>
      <c r="B139" s="36"/>
      <c r="C139" s="37"/>
      <c r="D139" s="205" t="s">
        <v>230</v>
      </c>
      <c r="E139" s="37"/>
      <c r="F139" s="206" t="s">
        <v>928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87</v>
      </c>
    </row>
    <row r="140" spans="1:65" s="2" customFormat="1" ht="14.45" customHeight="1">
      <c r="A140" s="35"/>
      <c r="B140" s="36"/>
      <c r="C140" s="192" t="s">
        <v>93</v>
      </c>
      <c r="D140" s="192" t="s">
        <v>223</v>
      </c>
      <c r="E140" s="193" t="s">
        <v>929</v>
      </c>
      <c r="F140" s="194" t="s">
        <v>930</v>
      </c>
      <c r="G140" s="195" t="s">
        <v>259</v>
      </c>
      <c r="H140" s="196">
        <v>4</v>
      </c>
      <c r="I140" s="197"/>
      <c r="J140" s="198">
        <f>ROUND(I140*H140,2)</f>
        <v>0</v>
      </c>
      <c r="K140" s="194" t="s">
        <v>1</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228</v>
      </c>
      <c r="AT140" s="203" t="s">
        <v>223</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228</v>
      </c>
      <c r="BM140" s="203" t="s">
        <v>308</v>
      </c>
    </row>
    <row r="141" spans="1:65" s="2" customFormat="1" ht="11.25">
      <c r="A141" s="35"/>
      <c r="B141" s="36"/>
      <c r="C141" s="37"/>
      <c r="D141" s="205" t="s">
        <v>230</v>
      </c>
      <c r="E141" s="37"/>
      <c r="F141" s="206" t="s">
        <v>930</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87</v>
      </c>
    </row>
    <row r="142" spans="1:65" s="2" customFormat="1" ht="14.45" customHeight="1">
      <c r="A142" s="35"/>
      <c r="B142" s="36"/>
      <c r="C142" s="192" t="s">
        <v>106</v>
      </c>
      <c r="D142" s="192" t="s">
        <v>223</v>
      </c>
      <c r="E142" s="193" t="s">
        <v>931</v>
      </c>
      <c r="F142" s="194" t="s">
        <v>932</v>
      </c>
      <c r="G142" s="195" t="s">
        <v>259</v>
      </c>
      <c r="H142" s="196">
        <v>2</v>
      </c>
      <c r="I142" s="197"/>
      <c r="J142" s="198">
        <f>ROUND(I142*H142,2)</f>
        <v>0</v>
      </c>
      <c r="K142" s="194" t="s">
        <v>1</v>
      </c>
      <c r="L142" s="40"/>
      <c r="M142" s="199" t="s">
        <v>1</v>
      </c>
      <c r="N142" s="200" t="s">
        <v>45</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228</v>
      </c>
      <c r="AT142" s="203" t="s">
        <v>223</v>
      </c>
      <c r="AU142" s="203" t="s">
        <v>87</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228</v>
      </c>
      <c r="BM142" s="203" t="s">
        <v>317</v>
      </c>
    </row>
    <row r="143" spans="1:65" s="2" customFormat="1" ht="11.25">
      <c r="A143" s="35"/>
      <c r="B143" s="36"/>
      <c r="C143" s="37"/>
      <c r="D143" s="205" t="s">
        <v>230</v>
      </c>
      <c r="E143" s="37"/>
      <c r="F143" s="206" t="s">
        <v>932</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87</v>
      </c>
    </row>
    <row r="144" spans="1:65" s="2" customFormat="1" ht="14.45" customHeight="1">
      <c r="A144" s="35"/>
      <c r="B144" s="36"/>
      <c r="C144" s="192" t="s">
        <v>228</v>
      </c>
      <c r="D144" s="192" t="s">
        <v>223</v>
      </c>
      <c r="E144" s="193" t="s">
        <v>933</v>
      </c>
      <c r="F144" s="194" t="s">
        <v>934</v>
      </c>
      <c r="G144" s="195" t="s">
        <v>259</v>
      </c>
      <c r="H144" s="196">
        <v>2</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327</v>
      </c>
    </row>
    <row r="145" spans="1:65" s="2" customFormat="1" ht="11.25">
      <c r="A145" s="35"/>
      <c r="B145" s="36"/>
      <c r="C145" s="37"/>
      <c r="D145" s="205" t="s">
        <v>230</v>
      </c>
      <c r="E145" s="37"/>
      <c r="F145" s="206" t="s">
        <v>934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87</v>
      </c>
    </row>
    <row r="146" spans="1:65" s="2" customFormat="1" ht="24.2" customHeight="1">
      <c r="A146" s="35"/>
      <c r="B146" s="36"/>
      <c r="C146" s="192" t="s">
        <v>256</v>
      </c>
      <c r="D146" s="192" t="s">
        <v>223</v>
      </c>
      <c r="E146" s="193" t="s">
        <v>935</v>
      </c>
      <c r="F146" s="194" t="s">
        <v>936</v>
      </c>
      <c r="G146" s="195" t="s">
        <v>259</v>
      </c>
      <c r="H146" s="196">
        <v>2</v>
      </c>
      <c r="I146" s="197"/>
      <c r="J146" s="198">
        <f>ROUND(I146*H146,2)</f>
        <v>0</v>
      </c>
      <c r="K146" s="194" t="s">
        <v>1</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228</v>
      </c>
      <c r="AT146" s="203" t="s">
        <v>223</v>
      </c>
      <c r="AU146" s="203" t="s">
        <v>87</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228</v>
      </c>
      <c r="BM146" s="203" t="s">
        <v>343</v>
      </c>
    </row>
    <row r="147" spans="1:65" s="2" customFormat="1" ht="11.25">
      <c r="A147" s="35"/>
      <c r="B147" s="36"/>
      <c r="C147" s="37"/>
      <c r="D147" s="205" t="s">
        <v>230</v>
      </c>
      <c r="E147" s="37"/>
      <c r="F147" s="206" t="s">
        <v>936</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87</v>
      </c>
    </row>
    <row r="148" spans="1:65" s="2" customFormat="1" ht="14.45" customHeight="1">
      <c r="A148" s="35"/>
      <c r="B148" s="36"/>
      <c r="C148" s="192" t="s">
        <v>221</v>
      </c>
      <c r="D148" s="192" t="s">
        <v>223</v>
      </c>
      <c r="E148" s="193" t="s">
        <v>937</v>
      </c>
      <c r="F148" s="194" t="s">
        <v>938</v>
      </c>
      <c r="G148" s="195" t="s">
        <v>259</v>
      </c>
      <c r="H148" s="196">
        <v>2</v>
      </c>
      <c r="I148" s="197"/>
      <c r="J148" s="198">
        <f>ROUND(I148*H148,2)</f>
        <v>0</v>
      </c>
      <c r="K148" s="194" t="s">
        <v>1</v>
      </c>
      <c r="L148" s="40"/>
      <c r="M148" s="199" t="s">
        <v>1</v>
      </c>
      <c r="N148" s="200" t="s">
        <v>45</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228</v>
      </c>
      <c r="AT148" s="203" t="s">
        <v>223</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228</v>
      </c>
      <c r="BM148" s="203" t="s">
        <v>358</v>
      </c>
    </row>
    <row r="149" spans="1:65" s="2" customFormat="1" ht="11.25">
      <c r="A149" s="35"/>
      <c r="B149" s="36"/>
      <c r="C149" s="37"/>
      <c r="D149" s="205" t="s">
        <v>230</v>
      </c>
      <c r="E149" s="37"/>
      <c r="F149" s="206" t="s">
        <v>938</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230</v>
      </c>
      <c r="AU149" s="18" t="s">
        <v>87</v>
      </c>
    </row>
    <row r="150" spans="1:65" s="2" customFormat="1" ht="24.2" customHeight="1">
      <c r="A150" s="35"/>
      <c r="B150" s="36"/>
      <c r="C150" s="192" t="s">
        <v>266</v>
      </c>
      <c r="D150" s="192" t="s">
        <v>223</v>
      </c>
      <c r="E150" s="193" t="s">
        <v>939</v>
      </c>
      <c r="F150" s="194" t="s">
        <v>940</v>
      </c>
      <c r="G150" s="195" t="s">
        <v>259</v>
      </c>
      <c r="H150" s="196">
        <v>2</v>
      </c>
      <c r="I150" s="197"/>
      <c r="J150" s="198">
        <f>ROUND(I150*H150,2)</f>
        <v>0</v>
      </c>
      <c r="K150" s="194" t="s">
        <v>1</v>
      </c>
      <c r="L150" s="40"/>
      <c r="M150" s="199" t="s">
        <v>1</v>
      </c>
      <c r="N150" s="200" t="s">
        <v>45</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228</v>
      </c>
      <c r="AT150" s="203" t="s">
        <v>223</v>
      </c>
      <c r="AU150" s="203" t="s">
        <v>87</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228</v>
      </c>
      <c r="BM150" s="203" t="s">
        <v>371</v>
      </c>
    </row>
    <row r="151" spans="1:65" s="2" customFormat="1" ht="19.5">
      <c r="A151" s="35"/>
      <c r="B151" s="36"/>
      <c r="C151" s="37"/>
      <c r="D151" s="205" t="s">
        <v>230</v>
      </c>
      <c r="E151" s="37"/>
      <c r="F151" s="206" t="s">
        <v>940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230</v>
      </c>
      <c r="AU151" s="18" t="s">
        <v>87</v>
      </c>
    </row>
    <row r="152" spans="1:65" s="2" customFormat="1" ht="14.45" customHeight="1">
      <c r="A152" s="35"/>
      <c r="B152" s="36"/>
      <c r="C152" s="192" t="s">
        <v>276</v>
      </c>
      <c r="D152" s="192" t="s">
        <v>223</v>
      </c>
      <c r="E152" s="193" t="s">
        <v>941</v>
      </c>
      <c r="F152" s="194" t="s">
        <v>942</v>
      </c>
      <c r="G152" s="195" t="s">
        <v>259</v>
      </c>
      <c r="H152" s="196">
        <v>2</v>
      </c>
      <c r="I152" s="197"/>
      <c r="J152" s="198">
        <f>ROUND(I152*H152,2)</f>
        <v>0</v>
      </c>
      <c r="K152" s="194" t="s">
        <v>1</v>
      </c>
      <c r="L152" s="40"/>
      <c r="M152" s="199" t="s">
        <v>1</v>
      </c>
      <c r="N152" s="200" t="s">
        <v>45</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228</v>
      </c>
      <c r="AT152" s="203" t="s">
        <v>223</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228</v>
      </c>
      <c r="BM152" s="203" t="s">
        <v>383</v>
      </c>
    </row>
    <row r="153" spans="1:65" s="2" customFormat="1" ht="11.25">
      <c r="A153" s="35"/>
      <c r="B153" s="36"/>
      <c r="C153" s="37"/>
      <c r="D153" s="205" t="s">
        <v>230</v>
      </c>
      <c r="E153" s="37"/>
      <c r="F153" s="206" t="s">
        <v>942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87</v>
      </c>
    </row>
    <row r="154" spans="1:65" s="2" customFormat="1" ht="14.45" customHeight="1">
      <c r="A154" s="35"/>
      <c r="B154" s="36"/>
      <c r="C154" s="192" t="s">
        <v>274</v>
      </c>
      <c r="D154" s="192" t="s">
        <v>223</v>
      </c>
      <c r="E154" s="193" t="s">
        <v>943</v>
      </c>
      <c r="F154" s="194" t="s">
        <v>944</v>
      </c>
      <c r="G154" s="195" t="s">
        <v>259</v>
      </c>
      <c r="H154" s="196">
        <v>2</v>
      </c>
      <c r="I154" s="197"/>
      <c r="J154" s="198">
        <f>ROUND(I154*H154,2)</f>
        <v>0</v>
      </c>
      <c r="K154" s="194" t="s">
        <v>1</v>
      </c>
      <c r="L154" s="40"/>
      <c r="M154" s="199" t="s">
        <v>1</v>
      </c>
      <c r="N154" s="200" t="s">
        <v>45</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228</v>
      </c>
      <c r="AT154" s="203" t="s">
        <v>223</v>
      </c>
      <c r="AU154" s="203" t="s">
        <v>87</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228</v>
      </c>
      <c r="BM154" s="203" t="s">
        <v>396</v>
      </c>
    </row>
    <row r="155" spans="1:65" s="2" customFormat="1" ht="11.25">
      <c r="A155" s="35"/>
      <c r="B155" s="36"/>
      <c r="C155" s="37"/>
      <c r="D155" s="205" t="s">
        <v>230</v>
      </c>
      <c r="E155" s="37"/>
      <c r="F155" s="206" t="s">
        <v>944</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230</v>
      </c>
      <c r="AU155" s="18" t="s">
        <v>87</v>
      </c>
    </row>
    <row r="156" spans="1:65" s="2" customFormat="1" ht="14.45" customHeight="1">
      <c r="A156" s="35"/>
      <c r="B156" s="36"/>
      <c r="C156" s="192" t="s">
        <v>286</v>
      </c>
      <c r="D156" s="192" t="s">
        <v>223</v>
      </c>
      <c r="E156" s="193" t="s">
        <v>945</v>
      </c>
      <c r="F156" s="194" t="s">
        <v>946</v>
      </c>
      <c r="G156" s="195" t="s">
        <v>259</v>
      </c>
      <c r="H156" s="196">
        <v>2</v>
      </c>
      <c r="I156" s="197"/>
      <c r="J156" s="198">
        <f>ROUND(I156*H156,2)</f>
        <v>0</v>
      </c>
      <c r="K156" s="194" t="s">
        <v>1</v>
      </c>
      <c r="L156" s="40"/>
      <c r="M156" s="199" t="s">
        <v>1</v>
      </c>
      <c r="N156" s="200" t="s">
        <v>45</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87</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228</v>
      </c>
      <c r="BM156" s="203" t="s">
        <v>408</v>
      </c>
    </row>
    <row r="157" spans="1:65" s="2" customFormat="1" ht="11.25">
      <c r="A157" s="35"/>
      <c r="B157" s="36"/>
      <c r="C157" s="37"/>
      <c r="D157" s="205" t="s">
        <v>230</v>
      </c>
      <c r="E157" s="37"/>
      <c r="F157" s="206" t="s">
        <v>946</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87</v>
      </c>
    </row>
    <row r="158" spans="1:65" s="2" customFormat="1" ht="14.45" customHeight="1">
      <c r="A158" s="35"/>
      <c r="B158" s="36"/>
      <c r="C158" s="192" t="s">
        <v>293</v>
      </c>
      <c r="D158" s="192" t="s">
        <v>223</v>
      </c>
      <c r="E158" s="193" t="s">
        <v>947</v>
      </c>
      <c r="F158" s="194" t="s">
        <v>948</v>
      </c>
      <c r="G158" s="195" t="s">
        <v>259</v>
      </c>
      <c r="H158" s="196">
        <v>1</v>
      </c>
      <c r="I158" s="197"/>
      <c r="J158" s="198">
        <f>ROUND(I158*H158,2)</f>
        <v>0</v>
      </c>
      <c r="K158" s="194" t="s">
        <v>1</v>
      </c>
      <c r="L158" s="40"/>
      <c r="M158" s="199" t="s">
        <v>1</v>
      </c>
      <c r="N158" s="200" t="s">
        <v>45</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228</v>
      </c>
      <c r="AT158" s="203" t="s">
        <v>223</v>
      </c>
      <c r="AU158" s="203" t="s">
        <v>87</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228</v>
      </c>
      <c r="BM158" s="203" t="s">
        <v>362</v>
      </c>
    </row>
    <row r="159" spans="1:65" s="2" customFormat="1" ht="11.25">
      <c r="A159" s="35"/>
      <c r="B159" s="36"/>
      <c r="C159" s="37"/>
      <c r="D159" s="205" t="s">
        <v>230</v>
      </c>
      <c r="E159" s="37"/>
      <c r="F159" s="206" t="s">
        <v>948</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230</v>
      </c>
      <c r="AU159" s="18" t="s">
        <v>87</v>
      </c>
    </row>
    <row r="160" spans="1:65" s="2" customFormat="1" ht="14.45" customHeight="1">
      <c r="A160" s="35"/>
      <c r="B160" s="36"/>
      <c r="C160" s="192" t="s">
        <v>298</v>
      </c>
      <c r="D160" s="192" t="s">
        <v>223</v>
      </c>
      <c r="E160" s="193" t="s">
        <v>949</v>
      </c>
      <c r="F160" s="194" t="s">
        <v>950</v>
      </c>
      <c r="G160" s="195" t="s">
        <v>259</v>
      </c>
      <c r="H160" s="196">
        <v>9</v>
      </c>
      <c r="I160" s="197"/>
      <c r="J160" s="198">
        <f>ROUND(I160*H160,2)</f>
        <v>0</v>
      </c>
      <c r="K160" s="194" t="s">
        <v>1</v>
      </c>
      <c r="L160" s="40"/>
      <c r="M160" s="199" t="s">
        <v>1</v>
      </c>
      <c r="N160" s="200" t="s">
        <v>45</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228</v>
      </c>
      <c r="AT160" s="203" t="s">
        <v>223</v>
      </c>
      <c r="AU160" s="203" t="s">
        <v>87</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228</v>
      </c>
      <c r="BM160" s="203" t="s">
        <v>426</v>
      </c>
    </row>
    <row r="161" spans="1:65" s="2" customFormat="1" ht="11.25">
      <c r="A161" s="35"/>
      <c r="B161" s="36"/>
      <c r="C161" s="37"/>
      <c r="D161" s="205" t="s">
        <v>230</v>
      </c>
      <c r="E161" s="37"/>
      <c r="F161" s="206" t="s">
        <v>950</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230</v>
      </c>
      <c r="AU161" s="18" t="s">
        <v>87</v>
      </c>
    </row>
    <row r="162" spans="1:65" s="2" customFormat="1" ht="14.45" customHeight="1">
      <c r="A162" s="35"/>
      <c r="B162" s="36"/>
      <c r="C162" s="192" t="s">
        <v>304</v>
      </c>
      <c r="D162" s="192" t="s">
        <v>223</v>
      </c>
      <c r="E162" s="193" t="s">
        <v>951</v>
      </c>
      <c r="F162" s="194" t="s">
        <v>952</v>
      </c>
      <c r="G162" s="195" t="s">
        <v>259</v>
      </c>
      <c r="H162" s="196">
        <v>2</v>
      </c>
      <c r="I162" s="197"/>
      <c r="J162" s="198">
        <f>ROUND(I162*H162,2)</f>
        <v>0</v>
      </c>
      <c r="K162" s="194" t="s">
        <v>1</v>
      </c>
      <c r="L162" s="40"/>
      <c r="M162" s="199" t="s">
        <v>1</v>
      </c>
      <c r="N162" s="200" t="s">
        <v>45</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228</v>
      </c>
      <c r="AT162" s="203" t="s">
        <v>223</v>
      </c>
      <c r="AU162" s="203" t="s">
        <v>87</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228</v>
      </c>
      <c r="BM162" s="203" t="s">
        <v>435</v>
      </c>
    </row>
    <row r="163" spans="1:65" s="2" customFormat="1" ht="11.25">
      <c r="A163" s="35"/>
      <c r="B163" s="36"/>
      <c r="C163" s="37"/>
      <c r="D163" s="205" t="s">
        <v>230</v>
      </c>
      <c r="E163" s="37"/>
      <c r="F163" s="206" t="s">
        <v>952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230</v>
      </c>
      <c r="AU163" s="18" t="s">
        <v>87</v>
      </c>
    </row>
    <row r="164" spans="1:65" s="2" customFormat="1" ht="14.45" customHeight="1">
      <c r="A164" s="35"/>
      <c r="B164" s="36"/>
      <c r="C164" s="192" t="s">
        <v>308</v>
      </c>
      <c r="D164" s="192" t="s">
        <v>223</v>
      </c>
      <c r="E164" s="193" t="s">
        <v>953</v>
      </c>
      <c r="F164" s="194" t="s">
        <v>954</v>
      </c>
      <c r="G164" s="195" t="s">
        <v>259</v>
      </c>
      <c r="H164" s="196">
        <v>2</v>
      </c>
      <c r="I164" s="197"/>
      <c r="J164" s="198">
        <f>ROUND(I164*H164,2)</f>
        <v>0</v>
      </c>
      <c r="K164" s="194" t="s">
        <v>1</v>
      </c>
      <c r="L164" s="40"/>
      <c r="M164" s="199" t="s">
        <v>1</v>
      </c>
      <c r="N164" s="200" t="s">
        <v>45</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228</v>
      </c>
      <c r="AT164" s="203" t="s">
        <v>223</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228</v>
      </c>
      <c r="BM164" s="203" t="s">
        <v>449</v>
      </c>
    </row>
    <row r="165" spans="1:65" s="2" customFormat="1" ht="11.25">
      <c r="A165" s="35"/>
      <c r="B165" s="36"/>
      <c r="C165" s="37"/>
      <c r="D165" s="205" t="s">
        <v>230</v>
      </c>
      <c r="E165" s="37"/>
      <c r="F165" s="206" t="s">
        <v>954</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87</v>
      </c>
    </row>
    <row r="166" spans="1:65" s="2" customFormat="1" ht="14.45" customHeight="1">
      <c r="A166" s="35"/>
      <c r="B166" s="36"/>
      <c r="C166" s="192" t="s">
        <v>8</v>
      </c>
      <c r="D166" s="192" t="s">
        <v>223</v>
      </c>
      <c r="E166" s="193" t="s">
        <v>955</v>
      </c>
      <c r="F166" s="194" t="s">
        <v>956</v>
      </c>
      <c r="G166" s="195" t="s">
        <v>259</v>
      </c>
      <c r="H166" s="196">
        <v>2</v>
      </c>
      <c r="I166" s="197"/>
      <c r="J166" s="198">
        <f>ROUND(I166*H166,2)</f>
        <v>0</v>
      </c>
      <c r="K166" s="194" t="s">
        <v>1</v>
      </c>
      <c r="L166" s="40"/>
      <c r="M166" s="199" t="s">
        <v>1</v>
      </c>
      <c r="N166" s="200" t="s">
        <v>45</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228</v>
      </c>
      <c r="AT166" s="203" t="s">
        <v>223</v>
      </c>
      <c r="AU166" s="203" t="s">
        <v>87</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228</v>
      </c>
      <c r="BM166" s="203" t="s">
        <v>462</v>
      </c>
    </row>
    <row r="167" spans="1:65" s="2" customFormat="1" ht="11.25">
      <c r="A167" s="35"/>
      <c r="B167" s="36"/>
      <c r="C167" s="37"/>
      <c r="D167" s="205" t="s">
        <v>230</v>
      </c>
      <c r="E167" s="37"/>
      <c r="F167" s="206" t="s">
        <v>956</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87</v>
      </c>
    </row>
    <row r="168" spans="1:65" s="2" customFormat="1" ht="14.45" customHeight="1">
      <c r="A168" s="35"/>
      <c r="B168" s="36"/>
      <c r="C168" s="192" t="s">
        <v>317</v>
      </c>
      <c r="D168" s="192" t="s">
        <v>223</v>
      </c>
      <c r="E168" s="193" t="s">
        <v>957</v>
      </c>
      <c r="F168" s="194" t="s">
        <v>958</v>
      </c>
      <c r="G168" s="195" t="s">
        <v>259</v>
      </c>
      <c r="H168" s="196">
        <v>13</v>
      </c>
      <c r="I168" s="197"/>
      <c r="J168" s="198">
        <f>ROUND(I168*H168,2)</f>
        <v>0</v>
      </c>
      <c r="K168" s="194" t="s">
        <v>1</v>
      </c>
      <c r="L168" s="40"/>
      <c r="M168" s="199" t="s">
        <v>1</v>
      </c>
      <c r="N168" s="200" t="s">
        <v>45</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228</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228</v>
      </c>
      <c r="BM168" s="203" t="s">
        <v>478</v>
      </c>
    </row>
    <row r="169" spans="1:65" s="2" customFormat="1" ht="11.25">
      <c r="A169" s="35"/>
      <c r="B169" s="36"/>
      <c r="C169" s="37"/>
      <c r="D169" s="205" t="s">
        <v>230</v>
      </c>
      <c r="E169" s="37"/>
      <c r="F169" s="206" t="s">
        <v>958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14.45" customHeight="1">
      <c r="A170" s="35"/>
      <c r="B170" s="36"/>
      <c r="C170" s="192" t="s">
        <v>323</v>
      </c>
      <c r="D170" s="192" t="s">
        <v>223</v>
      </c>
      <c r="E170" s="193" t="s">
        <v>959</v>
      </c>
      <c r="F170" s="194" t="s">
        <v>960</v>
      </c>
      <c r="G170" s="195" t="s">
        <v>259</v>
      </c>
      <c r="H170" s="196">
        <v>1</v>
      </c>
      <c r="I170" s="197"/>
      <c r="J170" s="198">
        <f>ROUND(I170*H170,2)</f>
        <v>0</v>
      </c>
      <c r="K170" s="194" t="s">
        <v>1</v>
      </c>
      <c r="L170" s="40"/>
      <c r="M170" s="199" t="s">
        <v>1</v>
      </c>
      <c r="N170" s="200" t="s">
        <v>45</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228</v>
      </c>
      <c r="AT170" s="203" t="s">
        <v>223</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228</v>
      </c>
      <c r="BM170" s="203" t="s">
        <v>490</v>
      </c>
    </row>
    <row r="171" spans="1:65" s="2" customFormat="1" ht="11.25">
      <c r="A171" s="35"/>
      <c r="B171" s="36"/>
      <c r="C171" s="37"/>
      <c r="D171" s="205" t="s">
        <v>230</v>
      </c>
      <c r="E171" s="37"/>
      <c r="F171" s="206" t="s">
        <v>960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87</v>
      </c>
    </row>
    <row r="172" spans="1:65" s="2" customFormat="1" ht="14.45" customHeight="1">
      <c r="A172" s="35"/>
      <c r="B172" s="36"/>
      <c r="C172" s="192" t="s">
        <v>327</v>
      </c>
      <c r="D172" s="192" t="s">
        <v>223</v>
      </c>
      <c r="E172" s="193" t="s">
        <v>961</v>
      </c>
      <c r="F172" s="194" t="s">
        <v>962</v>
      </c>
      <c r="G172" s="195" t="s">
        <v>386</v>
      </c>
      <c r="H172" s="253"/>
      <c r="I172" s="197"/>
      <c r="J172" s="198">
        <f>ROUND(I172*H172,2)</f>
        <v>0</v>
      </c>
      <c r="K172" s="194" t="s">
        <v>1</v>
      </c>
      <c r="L172" s="40"/>
      <c r="M172" s="199" t="s">
        <v>1</v>
      </c>
      <c r="N172" s="200" t="s">
        <v>45</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228</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228</v>
      </c>
      <c r="BM172" s="203" t="s">
        <v>501</v>
      </c>
    </row>
    <row r="173" spans="1:65" s="2" customFormat="1" ht="11.25">
      <c r="A173" s="35"/>
      <c r="B173" s="36"/>
      <c r="C173" s="37"/>
      <c r="D173" s="205" t="s">
        <v>230</v>
      </c>
      <c r="E173" s="37"/>
      <c r="F173" s="206" t="s">
        <v>962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14.45" customHeight="1">
      <c r="A174" s="35"/>
      <c r="B174" s="36"/>
      <c r="C174" s="192" t="s">
        <v>334</v>
      </c>
      <c r="D174" s="192" t="s">
        <v>223</v>
      </c>
      <c r="E174" s="193" t="s">
        <v>963</v>
      </c>
      <c r="F174" s="194" t="s">
        <v>964</v>
      </c>
      <c r="G174" s="195" t="s">
        <v>320</v>
      </c>
      <c r="H174" s="196">
        <v>0.2</v>
      </c>
      <c r="I174" s="197"/>
      <c r="J174" s="198">
        <f>ROUND(I174*H174,2)</f>
        <v>0</v>
      </c>
      <c r="K174" s="194" t="s">
        <v>1</v>
      </c>
      <c r="L174" s="40"/>
      <c r="M174" s="199" t="s">
        <v>1</v>
      </c>
      <c r="N174" s="200" t="s">
        <v>45</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228</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228</v>
      </c>
      <c r="BM174" s="203" t="s">
        <v>517</v>
      </c>
    </row>
    <row r="175" spans="1:65" s="2" customFormat="1" ht="11.25">
      <c r="A175" s="35"/>
      <c r="B175" s="36"/>
      <c r="C175" s="37"/>
      <c r="D175" s="205" t="s">
        <v>230</v>
      </c>
      <c r="E175" s="37"/>
      <c r="F175" s="206" t="s">
        <v>964</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87</v>
      </c>
    </row>
    <row r="176" spans="1:65" s="12" customFormat="1" ht="25.9" customHeight="1">
      <c r="B176" s="176"/>
      <c r="C176" s="177"/>
      <c r="D176" s="178" t="s">
        <v>79</v>
      </c>
      <c r="E176" s="179" t="s">
        <v>106</v>
      </c>
      <c r="F176" s="179" t="s">
        <v>965</v>
      </c>
      <c r="G176" s="177"/>
      <c r="H176" s="177"/>
      <c r="I176" s="180"/>
      <c r="J176" s="181">
        <f>BK176</f>
        <v>0</v>
      </c>
      <c r="K176" s="177"/>
      <c r="L176" s="182"/>
      <c r="M176" s="183"/>
      <c r="N176" s="184"/>
      <c r="O176" s="184"/>
      <c r="P176" s="185">
        <f>SUM(P177:P198)</f>
        <v>0</v>
      </c>
      <c r="Q176" s="184"/>
      <c r="R176" s="185">
        <f>SUM(R177:R198)</f>
        <v>0</v>
      </c>
      <c r="S176" s="184"/>
      <c r="T176" s="186">
        <f>SUM(T177:T198)</f>
        <v>0</v>
      </c>
      <c r="AR176" s="187" t="s">
        <v>87</v>
      </c>
      <c r="AT176" s="188" t="s">
        <v>79</v>
      </c>
      <c r="AU176" s="188" t="s">
        <v>80</v>
      </c>
      <c r="AY176" s="187" t="s">
        <v>220</v>
      </c>
      <c r="BK176" s="189">
        <f>SUM(BK177:BK198)</f>
        <v>0</v>
      </c>
    </row>
    <row r="177" spans="1:65" s="2" customFormat="1" ht="14.45" customHeight="1">
      <c r="A177" s="35"/>
      <c r="B177" s="36"/>
      <c r="C177" s="192" t="s">
        <v>87</v>
      </c>
      <c r="D177" s="192" t="s">
        <v>223</v>
      </c>
      <c r="E177" s="193" t="s">
        <v>966</v>
      </c>
      <c r="F177" s="194" t="s">
        <v>967</v>
      </c>
      <c r="G177" s="195" t="s">
        <v>259</v>
      </c>
      <c r="H177" s="196">
        <v>1</v>
      </c>
      <c r="I177" s="197"/>
      <c r="J177" s="198">
        <f>ROUND(I177*H177,2)</f>
        <v>0</v>
      </c>
      <c r="K177" s="194" t="s">
        <v>1</v>
      </c>
      <c r="L177" s="40"/>
      <c r="M177" s="199" t="s">
        <v>1</v>
      </c>
      <c r="N177" s="200" t="s">
        <v>45</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228</v>
      </c>
      <c r="AT177" s="203" t="s">
        <v>223</v>
      </c>
      <c r="AU177" s="203" t="s">
        <v>87</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228</v>
      </c>
      <c r="BM177" s="203" t="s">
        <v>528</v>
      </c>
    </row>
    <row r="178" spans="1:65" s="2" customFormat="1" ht="11.25">
      <c r="A178" s="35"/>
      <c r="B178" s="36"/>
      <c r="C178" s="37"/>
      <c r="D178" s="205" t="s">
        <v>230</v>
      </c>
      <c r="E178" s="37"/>
      <c r="F178" s="206" t="s">
        <v>967</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87</v>
      </c>
    </row>
    <row r="179" spans="1:65" s="2" customFormat="1" ht="14.45" customHeight="1">
      <c r="A179" s="35"/>
      <c r="B179" s="36"/>
      <c r="C179" s="192" t="s">
        <v>93</v>
      </c>
      <c r="D179" s="192" t="s">
        <v>223</v>
      </c>
      <c r="E179" s="193" t="s">
        <v>968</v>
      </c>
      <c r="F179" s="194" t="s">
        <v>969</v>
      </c>
      <c r="G179" s="195" t="s">
        <v>259</v>
      </c>
      <c r="H179" s="196">
        <v>1</v>
      </c>
      <c r="I179" s="197"/>
      <c r="J179" s="198">
        <f>ROUND(I179*H179,2)</f>
        <v>0</v>
      </c>
      <c r="K179" s="194" t="s">
        <v>1</v>
      </c>
      <c r="L179" s="40"/>
      <c r="M179" s="199" t="s">
        <v>1</v>
      </c>
      <c r="N179" s="200" t="s">
        <v>45</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228</v>
      </c>
      <c r="AT179" s="203" t="s">
        <v>223</v>
      </c>
      <c r="AU179" s="203" t="s">
        <v>87</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228</v>
      </c>
      <c r="BM179" s="203" t="s">
        <v>540</v>
      </c>
    </row>
    <row r="180" spans="1:65" s="2" customFormat="1" ht="11.25">
      <c r="A180" s="35"/>
      <c r="B180" s="36"/>
      <c r="C180" s="37"/>
      <c r="D180" s="205" t="s">
        <v>230</v>
      </c>
      <c r="E180" s="37"/>
      <c r="F180" s="206" t="s">
        <v>969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87</v>
      </c>
    </row>
    <row r="181" spans="1:65" s="2" customFormat="1" ht="14.45" customHeight="1">
      <c r="A181" s="35"/>
      <c r="B181" s="36"/>
      <c r="C181" s="192" t="s">
        <v>106</v>
      </c>
      <c r="D181" s="192" t="s">
        <v>223</v>
      </c>
      <c r="E181" s="193" t="s">
        <v>970</v>
      </c>
      <c r="F181" s="194" t="s">
        <v>971</v>
      </c>
      <c r="G181" s="195" t="s">
        <v>259</v>
      </c>
      <c r="H181" s="196">
        <v>2</v>
      </c>
      <c r="I181" s="197"/>
      <c r="J181" s="198">
        <f>ROUND(I181*H181,2)</f>
        <v>0</v>
      </c>
      <c r="K181" s="194" t="s">
        <v>1</v>
      </c>
      <c r="L181" s="40"/>
      <c r="M181" s="199" t="s">
        <v>1</v>
      </c>
      <c r="N181" s="200" t="s">
        <v>45</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228</v>
      </c>
      <c r="AT181" s="203" t="s">
        <v>223</v>
      </c>
      <c r="AU181" s="203" t="s">
        <v>87</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228</v>
      </c>
      <c r="BM181" s="203" t="s">
        <v>550</v>
      </c>
    </row>
    <row r="182" spans="1:65" s="2" customFormat="1" ht="11.25">
      <c r="A182" s="35"/>
      <c r="B182" s="36"/>
      <c r="C182" s="37"/>
      <c r="D182" s="205" t="s">
        <v>230</v>
      </c>
      <c r="E182" s="37"/>
      <c r="F182" s="206" t="s">
        <v>971</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87</v>
      </c>
    </row>
    <row r="183" spans="1:65" s="2" customFormat="1" ht="14.45" customHeight="1">
      <c r="A183" s="35"/>
      <c r="B183" s="36"/>
      <c r="C183" s="192" t="s">
        <v>228</v>
      </c>
      <c r="D183" s="192" t="s">
        <v>223</v>
      </c>
      <c r="E183" s="193" t="s">
        <v>972</v>
      </c>
      <c r="F183" s="194" t="s">
        <v>973</v>
      </c>
      <c r="G183" s="195" t="s">
        <v>259</v>
      </c>
      <c r="H183" s="196">
        <v>1</v>
      </c>
      <c r="I183" s="197"/>
      <c r="J183" s="198">
        <f>ROUND(I183*H183,2)</f>
        <v>0</v>
      </c>
      <c r="K183" s="194" t="s">
        <v>1</v>
      </c>
      <c r="L183" s="40"/>
      <c r="M183" s="199" t="s">
        <v>1</v>
      </c>
      <c r="N183" s="200" t="s">
        <v>45</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228</v>
      </c>
      <c r="AT183" s="203" t="s">
        <v>223</v>
      </c>
      <c r="AU183" s="203" t="s">
        <v>87</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228</v>
      </c>
      <c r="BM183" s="203" t="s">
        <v>559</v>
      </c>
    </row>
    <row r="184" spans="1:65" s="2" customFormat="1" ht="11.25">
      <c r="A184" s="35"/>
      <c r="B184" s="36"/>
      <c r="C184" s="37"/>
      <c r="D184" s="205" t="s">
        <v>230</v>
      </c>
      <c r="E184" s="37"/>
      <c r="F184" s="206" t="s">
        <v>973</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87</v>
      </c>
    </row>
    <row r="185" spans="1:65" s="2" customFormat="1" ht="14.45" customHeight="1">
      <c r="A185" s="35"/>
      <c r="B185" s="36"/>
      <c r="C185" s="192" t="s">
        <v>256</v>
      </c>
      <c r="D185" s="192" t="s">
        <v>223</v>
      </c>
      <c r="E185" s="193" t="s">
        <v>974</v>
      </c>
      <c r="F185" s="194" t="s">
        <v>975</v>
      </c>
      <c r="G185" s="195" t="s">
        <v>259</v>
      </c>
      <c r="H185" s="196">
        <v>2</v>
      </c>
      <c r="I185" s="197"/>
      <c r="J185" s="198">
        <f>ROUND(I185*H185,2)</f>
        <v>0</v>
      </c>
      <c r="K185" s="194" t="s">
        <v>1</v>
      </c>
      <c r="L185" s="40"/>
      <c r="M185" s="199" t="s">
        <v>1</v>
      </c>
      <c r="N185" s="200" t="s">
        <v>45</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228</v>
      </c>
      <c r="AT185" s="203" t="s">
        <v>223</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228</v>
      </c>
      <c r="BM185" s="203" t="s">
        <v>567</v>
      </c>
    </row>
    <row r="186" spans="1:65" s="2" customFormat="1" ht="11.25">
      <c r="A186" s="35"/>
      <c r="B186" s="36"/>
      <c r="C186" s="37"/>
      <c r="D186" s="205" t="s">
        <v>230</v>
      </c>
      <c r="E186" s="37"/>
      <c r="F186" s="206" t="s">
        <v>975</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87</v>
      </c>
    </row>
    <row r="187" spans="1:65" s="2" customFormat="1" ht="14.45" customHeight="1">
      <c r="A187" s="35"/>
      <c r="B187" s="36"/>
      <c r="C187" s="192" t="s">
        <v>221</v>
      </c>
      <c r="D187" s="192" t="s">
        <v>223</v>
      </c>
      <c r="E187" s="193" t="s">
        <v>976</v>
      </c>
      <c r="F187" s="194" t="s">
        <v>977</v>
      </c>
      <c r="G187" s="195" t="s">
        <v>259</v>
      </c>
      <c r="H187" s="196">
        <v>2</v>
      </c>
      <c r="I187" s="197"/>
      <c r="J187" s="198">
        <f>ROUND(I187*H187,2)</f>
        <v>0</v>
      </c>
      <c r="K187" s="194" t="s">
        <v>1</v>
      </c>
      <c r="L187" s="40"/>
      <c r="M187" s="199" t="s">
        <v>1</v>
      </c>
      <c r="N187" s="200" t="s">
        <v>45</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228</v>
      </c>
      <c r="AT187" s="203" t="s">
        <v>223</v>
      </c>
      <c r="AU187" s="203" t="s">
        <v>87</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228</v>
      </c>
      <c r="BM187" s="203" t="s">
        <v>574</v>
      </c>
    </row>
    <row r="188" spans="1:65" s="2" customFormat="1" ht="11.25">
      <c r="A188" s="35"/>
      <c r="B188" s="36"/>
      <c r="C188" s="37"/>
      <c r="D188" s="205" t="s">
        <v>230</v>
      </c>
      <c r="E188" s="37"/>
      <c r="F188" s="206" t="s">
        <v>977</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87</v>
      </c>
    </row>
    <row r="189" spans="1:65" s="2" customFormat="1" ht="14.45" customHeight="1">
      <c r="A189" s="35"/>
      <c r="B189" s="36"/>
      <c r="C189" s="192" t="s">
        <v>266</v>
      </c>
      <c r="D189" s="192" t="s">
        <v>223</v>
      </c>
      <c r="E189" s="193" t="s">
        <v>978</v>
      </c>
      <c r="F189" s="194" t="s">
        <v>979</v>
      </c>
      <c r="G189" s="195" t="s">
        <v>259</v>
      </c>
      <c r="H189" s="196">
        <v>2</v>
      </c>
      <c r="I189" s="197"/>
      <c r="J189" s="198">
        <f>ROUND(I189*H189,2)</f>
        <v>0</v>
      </c>
      <c r="K189" s="194" t="s">
        <v>1</v>
      </c>
      <c r="L189" s="40"/>
      <c r="M189" s="199" t="s">
        <v>1</v>
      </c>
      <c r="N189" s="200" t="s">
        <v>45</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228</v>
      </c>
      <c r="BM189" s="203" t="s">
        <v>583</v>
      </c>
    </row>
    <row r="190" spans="1:65" s="2" customFormat="1" ht="11.25">
      <c r="A190" s="35"/>
      <c r="B190" s="36"/>
      <c r="C190" s="37"/>
      <c r="D190" s="205" t="s">
        <v>230</v>
      </c>
      <c r="E190" s="37"/>
      <c r="F190" s="206" t="s">
        <v>979</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87</v>
      </c>
    </row>
    <row r="191" spans="1:65" s="2" customFormat="1" ht="24.2" customHeight="1">
      <c r="A191" s="35"/>
      <c r="B191" s="36"/>
      <c r="C191" s="192" t="s">
        <v>276</v>
      </c>
      <c r="D191" s="192" t="s">
        <v>223</v>
      </c>
      <c r="E191" s="193" t="s">
        <v>980</v>
      </c>
      <c r="F191" s="194" t="s">
        <v>981</v>
      </c>
      <c r="G191" s="195" t="s">
        <v>259</v>
      </c>
      <c r="H191" s="196">
        <v>2</v>
      </c>
      <c r="I191" s="197"/>
      <c r="J191" s="198">
        <f>ROUND(I191*H191,2)</f>
        <v>0</v>
      </c>
      <c r="K191" s="194" t="s">
        <v>1</v>
      </c>
      <c r="L191" s="40"/>
      <c r="M191" s="199" t="s">
        <v>1</v>
      </c>
      <c r="N191" s="200" t="s">
        <v>45</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228</v>
      </c>
      <c r="AT191" s="203" t="s">
        <v>223</v>
      </c>
      <c r="AU191" s="203" t="s">
        <v>87</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228</v>
      </c>
      <c r="BM191" s="203" t="s">
        <v>596</v>
      </c>
    </row>
    <row r="192" spans="1:65" s="2" customFormat="1" ht="11.25">
      <c r="A192" s="35"/>
      <c r="B192" s="36"/>
      <c r="C192" s="37"/>
      <c r="D192" s="205" t="s">
        <v>230</v>
      </c>
      <c r="E192" s="37"/>
      <c r="F192" s="206" t="s">
        <v>981</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87</v>
      </c>
    </row>
    <row r="193" spans="1:65" s="2" customFormat="1" ht="14.45" customHeight="1">
      <c r="A193" s="35"/>
      <c r="B193" s="36"/>
      <c r="C193" s="192" t="s">
        <v>274</v>
      </c>
      <c r="D193" s="192" t="s">
        <v>223</v>
      </c>
      <c r="E193" s="193" t="s">
        <v>982</v>
      </c>
      <c r="F193" s="194" t="s">
        <v>983</v>
      </c>
      <c r="G193" s="195" t="s">
        <v>259</v>
      </c>
      <c r="H193" s="196">
        <v>2</v>
      </c>
      <c r="I193" s="197"/>
      <c r="J193" s="198">
        <f>ROUND(I193*H193,2)</f>
        <v>0</v>
      </c>
      <c r="K193" s="194" t="s">
        <v>1</v>
      </c>
      <c r="L193" s="40"/>
      <c r="M193" s="199" t="s">
        <v>1</v>
      </c>
      <c r="N193" s="200" t="s">
        <v>45</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228</v>
      </c>
      <c r="AT193" s="203" t="s">
        <v>223</v>
      </c>
      <c r="AU193" s="203" t="s">
        <v>87</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228</v>
      </c>
      <c r="BM193" s="203" t="s">
        <v>607</v>
      </c>
    </row>
    <row r="194" spans="1:65" s="2" customFormat="1" ht="11.25">
      <c r="A194" s="35"/>
      <c r="B194" s="36"/>
      <c r="C194" s="37"/>
      <c r="D194" s="205" t="s">
        <v>230</v>
      </c>
      <c r="E194" s="37"/>
      <c r="F194" s="206" t="s">
        <v>983</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87</v>
      </c>
    </row>
    <row r="195" spans="1:65" s="2" customFormat="1" ht="14.45" customHeight="1">
      <c r="A195" s="35"/>
      <c r="B195" s="36"/>
      <c r="C195" s="192" t="s">
        <v>286</v>
      </c>
      <c r="D195" s="192" t="s">
        <v>223</v>
      </c>
      <c r="E195" s="193" t="s">
        <v>984</v>
      </c>
      <c r="F195" s="194" t="s">
        <v>985</v>
      </c>
      <c r="G195" s="195" t="s">
        <v>386</v>
      </c>
      <c r="H195" s="253"/>
      <c r="I195" s="197"/>
      <c r="J195" s="198">
        <f>ROUND(I195*H195,2)</f>
        <v>0</v>
      </c>
      <c r="K195" s="194" t="s">
        <v>1</v>
      </c>
      <c r="L195" s="40"/>
      <c r="M195" s="199" t="s">
        <v>1</v>
      </c>
      <c r="N195" s="200" t="s">
        <v>45</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87</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228</v>
      </c>
      <c r="BM195" s="203" t="s">
        <v>616</v>
      </c>
    </row>
    <row r="196" spans="1:65" s="2" customFormat="1" ht="11.25">
      <c r="A196" s="35"/>
      <c r="B196" s="36"/>
      <c r="C196" s="37"/>
      <c r="D196" s="205" t="s">
        <v>230</v>
      </c>
      <c r="E196" s="37"/>
      <c r="F196" s="206" t="s">
        <v>985</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87</v>
      </c>
    </row>
    <row r="197" spans="1:65" s="2" customFormat="1" ht="14.45" customHeight="1">
      <c r="A197" s="35"/>
      <c r="B197" s="36"/>
      <c r="C197" s="192" t="s">
        <v>293</v>
      </c>
      <c r="D197" s="192" t="s">
        <v>223</v>
      </c>
      <c r="E197" s="193" t="s">
        <v>986</v>
      </c>
      <c r="F197" s="194" t="s">
        <v>987</v>
      </c>
      <c r="G197" s="195" t="s">
        <v>320</v>
      </c>
      <c r="H197" s="196">
        <v>1</v>
      </c>
      <c r="I197" s="197"/>
      <c r="J197" s="198">
        <f>ROUND(I197*H197,2)</f>
        <v>0</v>
      </c>
      <c r="K197" s="194" t="s">
        <v>1</v>
      </c>
      <c r="L197" s="40"/>
      <c r="M197" s="199" t="s">
        <v>1</v>
      </c>
      <c r="N197" s="200" t="s">
        <v>45</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228</v>
      </c>
      <c r="AT197" s="203" t="s">
        <v>223</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228</v>
      </c>
      <c r="BM197" s="203" t="s">
        <v>629</v>
      </c>
    </row>
    <row r="198" spans="1:65" s="2" customFormat="1" ht="11.25">
      <c r="A198" s="35"/>
      <c r="B198" s="36"/>
      <c r="C198" s="37"/>
      <c r="D198" s="205" t="s">
        <v>230</v>
      </c>
      <c r="E198" s="37"/>
      <c r="F198" s="206" t="s">
        <v>987</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87</v>
      </c>
    </row>
    <row r="199" spans="1:65" s="12" customFormat="1" ht="25.9" customHeight="1">
      <c r="B199" s="176"/>
      <c r="C199" s="177"/>
      <c r="D199" s="178" t="s">
        <v>79</v>
      </c>
      <c r="E199" s="179" t="s">
        <v>228</v>
      </c>
      <c r="F199" s="179" t="s">
        <v>988</v>
      </c>
      <c r="G199" s="177"/>
      <c r="H199" s="177"/>
      <c r="I199" s="180"/>
      <c r="J199" s="181">
        <f>BK199</f>
        <v>0</v>
      </c>
      <c r="K199" s="177"/>
      <c r="L199" s="182"/>
      <c r="M199" s="183"/>
      <c r="N199" s="184"/>
      <c r="O199" s="184"/>
      <c r="P199" s="185">
        <f>SUM(P200:P209)</f>
        <v>0</v>
      </c>
      <c r="Q199" s="184"/>
      <c r="R199" s="185">
        <f>SUM(R200:R209)</f>
        <v>0</v>
      </c>
      <c r="S199" s="184"/>
      <c r="T199" s="186">
        <f>SUM(T200:T209)</f>
        <v>0</v>
      </c>
      <c r="AR199" s="187" t="s">
        <v>87</v>
      </c>
      <c r="AT199" s="188" t="s">
        <v>79</v>
      </c>
      <c r="AU199" s="188" t="s">
        <v>80</v>
      </c>
      <c r="AY199" s="187" t="s">
        <v>220</v>
      </c>
      <c r="BK199" s="189">
        <f>SUM(BK200:BK209)</f>
        <v>0</v>
      </c>
    </row>
    <row r="200" spans="1:65" s="2" customFormat="1" ht="14.45" customHeight="1">
      <c r="A200" s="35"/>
      <c r="B200" s="36"/>
      <c r="C200" s="192" t="s">
        <v>87</v>
      </c>
      <c r="D200" s="192" t="s">
        <v>223</v>
      </c>
      <c r="E200" s="193" t="s">
        <v>989</v>
      </c>
      <c r="F200" s="194" t="s">
        <v>990</v>
      </c>
      <c r="G200" s="195" t="s">
        <v>353</v>
      </c>
      <c r="H200" s="196">
        <v>140</v>
      </c>
      <c r="I200" s="197"/>
      <c r="J200" s="198">
        <f>ROUND(I200*H200,2)</f>
        <v>0</v>
      </c>
      <c r="K200" s="194" t="s">
        <v>1</v>
      </c>
      <c r="L200" s="40"/>
      <c r="M200" s="199" t="s">
        <v>1</v>
      </c>
      <c r="N200" s="200" t="s">
        <v>45</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228</v>
      </c>
      <c r="AT200" s="203" t="s">
        <v>223</v>
      </c>
      <c r="AU200" s="203" t="s">
        <v>87</v>
      </c>
      <c r="AY200" s="18" t="s">
        <v>220</v>
      </c>
      <c r="BE200" s="204">
        <f>IF(N200="základní",J200,0)</f>
        <v>0</v>
      </c>
      <c r="BF200" s="204">
        <f>IF(N200="snížená",J200,0)</f>
        <v>0</v>
      </c>
      <c r="BG200" s="204">
        <f>IF(N200="zákl. přenesená",J200,0)</f>
        <v>0</v>
      </c>
      <c r="BH200" s="204">
        <f>IF(N200="sníž. přenesená",J200,0)</f>
        <v>0</v>
      </c>
      <c r="BI200" s="204">
        <f>IF(N200="nulová",J200,0)</f>
        <v>0</v>
      </c>
      <c r="BJ200" s="18" t="s">
        <v>87</v>
      </c>
      <c r="BK200" s="204">
        <f>ROUND(I200*H200,2)</f>
        <v>0</v>
      </c>
      <c r="BL200" s="18" t="s">
        <v>228</v>
      </c>
      <c r="BM200" s="203" t="s">
        <v>637</v>
      </c>
    </row>
    <row r="201" spans="1:65" s="2" customFormat="1" ht="11.25">
      <c r="A201" s="35"/>
      <c r="B201" s="36"/>
      <c r="C201" s="37"/>
      <c r="D201" s="205" t="s">
        <v>230</v>
      </c>
      <c r="E201" s="37"/>
      <c r="F201" s="206" t="s">
        <v>990</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87</v>
      </c>
    </row>
    <row r="202" spans="1:65" s="2" customFormat="1" ht="14.45" customHeight="1">
      <c r="A202" s="35"/>
      <c r="B202" s="36"/>
      <c r="C202" s="192" t="s">
        <v>93</v>
      </c>
      <c r="D202" s="192" t="s">
        <v>223</v>
      </c>
      <c r="E202" s="193" t="s">
        <v>991</v>
      </c>
      <c r="F202" s="194" t="s">
        <v>992</v>
      </c>
      <c r="G202" s="195" t="s">
        <v>353</v>
      </c>
      <c r="H202" s="196">
        <v>8</v>
      </c>
      <c r="I202" s="197"/>
      <c r="J202" s="198">
        <f>ROUND(I202*H202,2)</f>
        <v>0</v>
      </c>
      <c r="K202" s="194" t="s">
        <v>1</v>
      </c>
      <c r="L202" s="40"/>
      <c r="M202" s="199" t="s">
        <v>1</v>
      </c>
      <c r="N202" s="200" t="s">
        <v>45</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87</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228</v>
      </c>
      <c r="BM202" s="203" t="s">
        <v>648</v>
      </c>
    </row>
    <row r="203" spans="1:65" s="2" customFormat="1" ht="11.25">
      <c r="A203" s="35"/>
      <c r="B203" s="36"/>
      <c r="C203" s="37"/>
      <c r="D203" s="205" t="s">
        <v>230</v>
      </c>
      <c r="E203" s="37"/>
      <c r="F203" s="206" t="s">
        <v>992</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87</v>
      </c>
    </row>
    <row r="204" spans="1:65" s="2" customFormat="1" ht="14.45" customHeight="1">
      <c r="A204" s="35"/>
      <c r="B204" s="36"/>
      <c r="C204" s="192" t="s">
        <v>106</v>
      </c>
      <c r="D204" s="192" t="s">
        <v>223</v>
      </c>
      <c r="E204" s="193" t="s">
        <v>993</v>
      </c>
      <c r="F204" s="194" t="s">
        <v>994</v>
      </c>
      <c r="G204" s="195" t="s">
        <v>259</v>
      </c>
      <c r="H204" s="196">
        <v>2</v>
      </c>
      <c r="I204" s="197"/>
      <c r="J204" s="198">
        <f>ROUND(I204*H204,2)</f>
        <v>0</v>
      </c>
      <c r="K204" s="194" t="s">
        <v>1</v>
      </c>
      <c r="L204" s="40"/>
      <c r="M204" s="199" t="s">
        <v>1</v>
      </c>
      <c r="N204" s="200" t="s">
        <v>45</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228</v>
      </c>
      <c r="AT204" s="203" t="s">
        <v>223</v>
      </c>
      <c r="AU204" s="203" t="s">
        <v>87</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228</v>
      </c>
      <c r="BM204" s="203" t="s">
        <v>658</v>
      </c>
    </row>
    <row r="205" spans="1:65" s="2" customFormat="1" ht="11.25">
      <c r="A205" s="35"/>
      <c r="B205" s="36"/>
      <c r="C205" s="37"/>
      <c r="D205" s="205" t="s">
        <v>230</v>
      </c>
      <c r="E205" s="37"/>
      <c r="F205" s="206" t="s">
        <v>994</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87</v>
      </c>
    </row>
    <row r="206" spans="1:65" s="2" customFormat="1" ht="14.45" customHeight="1">
      <c r="A206" s="35"/>
      <c r="B206" s="36"/>
      <c r="C206" s="192" t="s">
        <v>228</v>
      </c>
      <c r="D206" s="192" t="s">
        <v>223</v>
      </c>
      <c r="E206" s="193" t="s">
        <v>995</v>
      </c>
      <c r="F206" s="194" t="s">
        <v>996</v>
      </c>
      <c r="G206" s="195" t="s">
        <v>386</v>
      </c>
      <c r="H206" s="253"/>
      <c r="I206" s="197"/>
      <c r="J206" s="198">
        <f>ROUND(I206*H206,2)</f>
        <v>0</v>
      </c>
      <c r="K206" s="194" t="s">
        <v>1</v>
      </c>
      <c r="L206" s="40"/>
      <c r="M206" s="199" t="s">
        <v>1</v>
      </c>
      <c r="N206" s="200" t="s">
        <v>45</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228</v>
      </c>
      <c r="AT206" s="203" t="s">
        <v>223</v>
      </c>
      <c r="AU206" s="203" t="s">
        <v>87</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228</v>
      </c>
      <c r="BM206" s="203" t="s">
        <v>667</v>
      </c>
    </row>
    <row r="207" spans="1:65" s="2" customFormat="1" ht="11.25">
      <c r="A207" s="35"/>
      <c r="B207" s="36"/>
      <c r="C207" s="37"/>
      <c r="D207" s="205" t="s">
        <v>230</v>
      </c>
      <c r="E207" s="37"/>
      <c r="F207" s="206" t="s">
        <v>996</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230</v>
      </c>
      <c r="AU207" s="18" t="s">
        <v>87</v>
      </c>
    </row>
    <row r="208" spans="1:65" s="2" customFormat="1" ht="14.45" customHeight="1">
      <c r="A208" s="35"/>
      <c r="B208" s="36"/>
      <c r="C208" s="192" t="s">
        <v>256</v>
      </c>
      <c r="D208" s="192" t="s">
        <v>223</v>
      </c>
      <c r="E208" s="193" t="s">
        <v>997</v>
      </c>
      <c r="F208" s="194" t="s">
        <v>998</v>
      </c>
      <c r="G208" s="195" t="s">
        <v>320</v>
      </c>
      <c r="H208" s="196">
        <v>0.5</v>
      </c>
      <c r="I208" s="197"/>
      <c r="J208" s="198">
        <f>ROUND(I208*H208,2)</f>
        <v>0</v>
      </c>
      <c r="K208" s="194" t="s">
        <v>1</v>
      </c>
      <c r="L208" s="40"/>
      <c r="M208" s="199" t="s">
        <v>1</v>
      </c>
      <c r="N208" s="200" t="s">
        <v>45</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228</v>
      </c>
      <c r="BM208" s="203" t="s">
        <v>680</v>
      </c>
    </row>
    <row r="209" spans="1:65" s="2" customFormat="1" ht="11.25">
      <c r="A209" s="35"/>
      <c r="B209" s="36"/>
      <c r="C209" s="37"/>
      <c r="D209" s="205" t="s">
        <v>230</v>
      </c>
      <c r="E209" s="37"/>
      <c r="F209" s="206" t="s">
        <v>998</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87</v>
      </c>
    </row>
    <row r="210" spans="1:65" s="12" customFormat="1" ht="25.9" customHeight="1">
      <c r="B210" s="176"/>
      <c r="C210" s="177"/>
      <c r="D210" s="178" t="s">
        <v>79</v>
      </c>
      <c r="E210" s="179" t="s">
        <v>256</v>
      </c>
      <c r="F210" s="179" t="s">
        <v>999</v>
      </c>
      <c r="G210" s="177"/>
      <c r="H210" s="177"/>
      <c r="I210" s="180"/>
      <c r="J210" s="181">
        <f>BK210</f>
        <v>0</v>
      </c>
      <c r="K210" s="177"/>
      <c r="L210" s="182"/>
      <c r="M210" s="183"/>
      <c r="N210" s="184"/>
      <c r="O210" s="184"/>
      <c r="P210" s="185">
        <f>SUM(P211:P222)</f>
        <v>0</v>
      </c>
      <c r="Q210" s="184"/>
      <c r="R210" s="185">
        <f>SUM(R211:R222)</f>
        <v>0</v>
      </c>
      <c r="S210" s="184"/>
      <c r="T210" s="186">
        <f>SUM(T211:T222)</f>
        <v>0</v>
      </c>
      <c r="AR210" s="187" t="s">
        <v>87</v>
      </c>
      <c r="AT210" s="188" t="s">
        <v>79</v>
      </c>
      <c r="AU210" s="188" t="s">
        <v>80</v>
      </c>
      <c r="AY210" s="187" t="s">
        <v>220</v>
      </c>
      <c r="BK210" s="189">
        <f>SUM(BK211:BK222)</f>
        <v>0</v>
      </c>
    </row>
    <row r="211" spans="1:65" s="2" customFormat="1" ht="14.45" customHeight="1">
      <c r="A211" s="35"/>
      <c r="B211" s="36"/>
      <c r="C211" s="192" t="s">
        <v>87</v>
      </c>
      <c r="D211" s="192" t="s">
        <v>223</v>
      </c>
      <c r="E211" s="193" t="s">
        <v>1000</v>
      </c>
      <c r="F211" s="194" t="s">
        <v>1001</v>
      </c>
      <c r="G211" s="195" t="s">
        <v>1002</v>
      </c>
      <c r="H211" s="196">
        <v>10</v>
      </c>
      <c r="I211" s="197"/>
      <c r="J211" s="198">
        <f>ROUND(I211*H211,2)</f>
        <v>0</v>
      </c>
      <c r="K211" s="194" t="s">
        <v>1</v>
      </c>
      <c r="L211" s="40"/>
      <c r="M211" s="199" t="s">
        <v>1</v>
      </c>
      <c r="N211" s="200" t="s">
        <v>45</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228</v>
      </c>
      <c r="AT211" s="203" t="s">
        <v>223</v>
      </c>
      <c r="AU211" s="203" t="s">
        <v>87</v>
      </c>
      <c r="AY211" s="18" t="s">
        <v>220</v>
      </c>
      <c r="BE211" s="204">
        <f>IF(N211="základní",J211,0)</f>
        <v>0</v>
      </c>
      <c r="BF211" s="204">
        <f>IF(N211="snížená",J211,0)</f>
        <v>0</v>
      </c>
      <c r="BG211" s="204">
        <f>IF(N211="zákl. přenesená",J211,0)</f>
        <v>0</v>
      </c>
      <c r="BH211" s="204">
        <f>IF(N211="sníž. přenesená",J211,0)</f>
        <v>0</v>
      </c>
      <c r="BI211" s="204">
        <f>IF(N211="nulová",J211,0)</f>
        <v>0</v>
      </c>
      <c r="BJ211" s="18" t="s">
        <v>87</v>
      </c>
      <c r="BK211" s="204">
        <f>ROUND(I211*H211,2)</f>
        <v>0</v>
      </c>
      <c r="BL211" s="18" t="s">
        <v>228</v>
      </c>
      <c r="BM211" s="203" t="s">
        <v>688</v>
      </c>
    </row>
    <row r="212" spans="1:65" s="2" customFormat="1" ht="11.25">
      <c r="A212" s="35"/>
      <c r="B212" s="36"/>
      <c r="C212" s="37"/>
      <c r="D212" s="205" t="s">
        <v>230</v>
      </c>
      <c r="E212" s="37"/>
      <c r="F212" s="206" t="s">
        <v>1001</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87</v>
      </c>
    </row>
    <row r="213" spans="1:65" s="2" customFormat="1" ht="14.45" customHeight="1">
      <c r="A213" s="35"/>
      <c r="B213" s="36"/>
      <c r="C213" s="192" t="s">
        <v>93</v>
      </c>
      <c r="D213" s="192" t="s">
        <v>223</v>
      </c>
      <c r="E213" s="193" t="s">
        <v>1003</v>
      </c>
      <c r="F213" s="194" t="s">
        <v>1004</v>
      </c>
      <c r="G213" s="195" t="s">
        <v>1005</v>
      </c>
      <c r="H213" s="196">
        <v>5</v>
      </c>
      <c r="I213" s="197"/>
      <c r="J213" s="198">
        <f>ROUND(I213*H213,2)</f>
        <v>0</v>
      </c>
      <c r="K213" s="194" t="s">
        <v>1</v>
      </c>
      <c r="L213" s="40"/>
      <c r="M213" s="199" t="s">
        <v>1</v>
      </c>
      <c r="N213" s="200" t="s">
        <v>45</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228</v>
      </c>
      <c r="AT213" s="203" t="s">
        <v>223</v>
      </c>
      <c r="AU213" s="203" t="s">
        <v>87</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228</v>
      </c>
      <c r="BM213" s="203" t="s">
        <v>698</v>
      </c>
    </row>
    <row r="214" spans="1:65" s="2" customFormat="1" ht="11.25">
      <c r="A214" s="35"/>
      <c r="B214" s="36"/>
      <c r="C214" s="37"/>
      <c r="D214" s="205" t="s">
        <v>230</v>
      </c>
      <c r="E214" s="37"/>
      <c r="F214" s="206" t="s">
        <v>1004</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87</v>
      </c>
    </row>
    <row r="215" spans="1:65" s="2" customFormat="1" ht="14.45" customHeight="1">
      <c r="A215" s="35"/>
      <c r="B215" s="36"/>
      <c r="C215" s="192" t="s">
        <v>106</v>
      </c>
      <c r="D215" s="192" t="s">
        <v>223</v>
      </c>
      <c r="E215" s="193" t="s">
        <v>1006</v>
      </c>
      <c r="F215" s="194" t="s">
        <v>1007</v>
      </c>
      <c r="G215" s="195" t="s">
        <v>1005</v>
      </c>
      <c r="H215" s="196">
        <v>5</v>
      </c>
      <c r="I215" s="197"/>
      <c r="J215" s="198">
        <f>ROUND(I215*H215,2)</f>
        <v>0</v>
      </c>
      <c r="K215" s="194" t="s">
        <v>1</v>
      </c>
      <c r="L215" s="40"/>
      <c r="M215" s="199" t="s">
        <v>1</v>
      </c>
      <c r="N215" s="200" t="s">
        <v>45</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228</v>
      </c>
      <c r="AT215" s="203" t="s">
        <v>223</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228</v>
      </c>
      <c r="BM215" s="203" t="s">
        <v>706</v>
      </c>
    </row>
    <row r="216" spans="1:65" s="2" customFormat="1" ht="11.25">
      <c r="A216" s="35"/>
      <c r="B216" s="36"/>
      <c r="C216" s="37"/>
      <c r="D216" s="205" t="s">
        <v>230</v>
      </c>
      <c r="E216" s="37"/>
      <c r="F216" s="206" t="s">
        <v>1007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87</v>
      </c>
    </row>
    <row r="217" spans="1:65" s="2" customFormat="1" ht="14.45" customHeight="1">
      <c r="A217" s="35"/>
      <c r="B217" s="36"/>
      <c r="C217" s="192" t="s">
        <v>228</v>
      </c>
      <c r="D217" s="192" t="s">
        <v>223</v>
      </c>
      <c r="E217" s="193" t="s">
        <v>1008</v>
      </c>
      <c r="F217" s="194" t="s">
        <v>1009</v>
      </c>
      <c r="G217" s="195" t="s">
        <v>1005</v>
      </c>
      <c r="H217" s="196">
        <v>3</v>
      </c>
      <c r="I217" s="197"/>
      <c r="J217" s="198">
        <f>ROUND(I217*H217,2)</f>
        <v>0</v>
      </c>
      <c r="K217" s="194" t="s">
        <v>1</v>
      </c>
      <c r="L217" s="40"/>
      <c r="M217" s="199" t="s">
        <v>1</v>
      </c>
      <c r="N217" s="200" t="s">
        <v>45</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228</v>
      </c>
      <c r="AT217" s="203" t="s">
        <v>223</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228</v>
      </c>
      <c r="BM217" s="203" t="s">
        <v>715</v>
      </c>
    </row>
    <row r="218" spans="1:65" s="2" customFormat="1" ht="11.25">
      <c r="A218" s="35"/>
      <c r="B218" s="36"/>
      <c r="C218" s="37"/>
      <c r="D218" s="205" t="s">
        <v>230</v>
      </c>
      <c r="E218" s="37"/>
      <c r="F218" s="206" t="s">
        <v>1009</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87</v>
      </c>
    </row>
    <row r="219" spans="1:65" s="2" customFormat="1" ht="14.45" customHeight="1">
      <c r="A219" s="35"/>
      <c r="B219" s="36"/>
      <c r="C219" s="192" t="s">
        <v>256</v>
      </c>
      <c r="D219" s="192" t="s">
        <v>223</v>
      </c>
      <c r="E219" s="193" t="s">
        <v>1010</v>
      </c>
      <c r="F219" s="194" t="s">
        <v>1011</v>
      </c>
      <c r="G219" s="195" t="s">
        <v>1005</v>
      </c>
      <c r="H219" s="196">
        <v>10</v>
      </c>
      <c r="I219" s="197"/>
      <c r="J219" s="198">
        <f>ROUND(I219*H219,2)</f>
        <v>0</v>
      </c>
      <c r="K219" s="194" t="s">
        <v>1</v>
      </c>
      <c r="L219" s="40"/>
      <c r="M219" s="199" t="s">
        <v>1</v>
      </c>
      <c r="N219" s="200" t="s">
        <v>45</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228</v>
      </c>
      <c r="AT219" s="203" t="s">
        <v>223</v>
      </c>
      <c r="AU219" s="203" t="s">
        <v>87</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228</v>
      </c>
      <c r="BM219" s="203" t="s">
        <v>725</v>
      </c>
    </row>
    <row r="220" spans="1:65" s="2" customFormat="1" ht="11.25">
      <c r="A220" s="35"/>
      <c r="B220" s="36"/>
      <c r="C220" s="37"/>
      <c r="D220" s="205" t="s">
        <v>230</v>
      </c>
      <c r="E220" s="37"/>
      <c r="F220" s="206" t="s">
        <v>1011</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87</v>
      </c>
    </row>
    <row r="221" spans="1:65" s="2" customFormat="1" ht="14.45" customHeight="1">
      <c r="A221" s="35"/>
      <c r="B221" s="36"/>
      <c r="C221" s="192" t="s">
        <v>221</v>
      </c>
      <c r="D221" s="192" t="s">
        <v>223</v>
      </c>
      <c r="E221" s="193" t="s">
        <v>1012</v>
      </c>
      <c r="F221" s="194" t="s">
        <v>1013</v>
      </c>
      <c r="G221" s="195" t="s">
        <v>1005</v>
      </c>
      <c r="H221" s="196">
        <v>72</v>
      </c>
      <c r="I221" s="197"/>
      <c r="J221" s="198">
        <f>ROUND(I221*H221,2)</f>
        <v>0</v>
      </c>
      <c r="K221" s="194" t="s">
        <v>1</v>
      </c>
      <c r="L221" s="40"/>
      <c r="M221" s="199" t="s">
        <v>1</v>
      </c>
      <c r="N221" s="200" t="s">
        <v>45</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228</v>
      </c>
      <c r="AT221" s="203" t="s">
        <v>223</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228</v>
      </c>
      <c r="BM221" s="203" t="s">
        <v>736</v>
      </c>
    </row>
    <row r="222" spans="1:65" s="2" customFormat="1" ht="11.25">
      <c r="A222" s="35"/>
      <c r="B222" s="36"/>
      <c r="C222" s="37"/>
      <c r="D222" s="205" t="s">
        <v>230</v>
      </c>
      <c r="E222" s="37"/>
      <c r="F222" s="206" t="s">
        <v>1013</v>
      </c>
      <c r="G222" s="37"/>
      <c r="H222" s="37"/>
      <c r="I222" s="207"/>
      <c r="J222" s="37"/>
      <c r="K222" s="37"/>
      <c r="L222" s="40"/>
      <c r="M222" s="257"/>
      <c r="N222" s="258"/>
      <c r="O222" s="259"/>
      <c r="P222" s="259"/>
      <c r="Q222" s="259"/>
      <c r="R222" s="259"/>
      <c r="S222" s="259"/>
      <c r="T222" s="260"/>
      <c r="U222" s="35"/>
      <c r="V222" s="35"/>
      <c r="W222" s="35"/>
      <c r="X222" s="35"/>
      <c r="Y222" s="35"/>
      <c r="Z222" s="35"/>
      <c r="AA222" s="35"/>
      <c r="AB222" s="35"/>
      <c r="AC222" s="35"/>
      <c r="AD222" s="35"/>
      <c r="AE222" s="35"/>
      <c r="AT222" s="18" t="s">
        <v>230</v>
      </c>
      <c r="AU222" s="18" t="s">
        <v>87</v>
      </c>
    </row>
    <row r="223" spans="1:65" s="2" customFormat="1" ht="6.95" customHeight="1">
      <c r="A223" s="35"/>
      <c r="B223" s="55"/>
      <c r="C223" s="56"/>
      <c r="D223" s="56"/>
      <c r="E223" s="56"/>
      <c r="F223" s="56"/>
      <c r="G223" s="56"/>
      <c r="H223" s="56"/>
      <c r="I223" s="56"/>
      <c r="J223" s="56"/>
      <c r="K223" s="56"/>
      <c r="L223" s="40"/>
      <c r="M223" s="35"/>
      <c r="O223" s="35"/>
      <c r="P223" s="35"/>
      <c r="Q223" s="35"/>
      <c r="R223" s="35"/>
      <c r="S223" s="35"/>
      <c r="T223" s="35"/>
      <c r="U223" s="35"/>
      <c r="V223" s="35"/>
      <c r="W223" s="35"/>
      <c r="X223" s="35"/>
      <c r="Y223" s="35"/>
      <c r="Z223" s="35"/>
      <c r="AA223" s="35"/>
      <c r="AB223" s="35"/>
      <c r="AC223" s="35"/>
      <c r="AD223" s="35"/>
      <c r="AE223" s="35"/>
    </row>
  </sheetData>
  <sheetProtection algorithmName="SHA-512" hashValue="vkjdIhmR4Ld+JsMD6sfJ+A1bCqbJr0dfpL7hAJANUezmFFH11YIS0Z0tkemegQHFaUA17necobPBfx3ddIhbpA==" saltValue="pFpWOSs6I4vJmy7Y27arhKaNLpBOEMHmGdCtQ4nD4Qz1LfvkchxqzadWy5UhWaAr+Eq5a0GbWk2Ai2HbSZ0scg==" spinCount="100000" sheet="1" objects="1" scenarios="1" formatColumns="0" formatRows="0" autoFilter="0"/>
  <autoFilter ref="C124:K222" xr:uid="{00000000-0009-0000-0000-000002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100</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1014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ROUND((SUM(BE123:BE177)),  2)</f>
        <v>0</v>
      </c>
      <c r="G35" s="35"/>
      <c r="H35" s="35"/>
      <c r="I35" s="131">
        <v>0.21</v>
      </c>
      <c r="J35" s="130">
        <f>ROUND(((SUM(BE123:BE177))*I35),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ROUND((SUM(BF123:BF177)),  2)</f>
        <v>0</v>
      </c>
      <c r="G36" s="35"/>
      <c r="H36" s="35"/>
      <c r="I36" s="131">
        <v>0.15</v>
      </c>
      <c r="J36" s="130">
        <f>ROUND(((SUM(BF123:BF177))*I36),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ROUND((SUM(BG123:BG177)),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ROUND((SUM(BH123:BH177)),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ROUND((SUM(BI123:BI177)),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D.1.4.c - Vzduchotechnika</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1015</v>
      </c>
      <c r="E99" s="157"/>
      <c r="F99" s="157"/>
      <c r="G99" s="157"/>
      <c r="H99" s="157"/>
      <c r="I99" s="157"/>
      <c r="J99" s="158">
        <f>J124</f>
        <v>0</v>
      </c>
      <c r="K99" s="155"/>
      <c r="L99" s="159"/>
    </row>
    <row r="100" spans="1:47" s="9" customFormat="1" ht="24.95" customHeight="1">
      <c r="B100" s="154"/>
      <c r="C100" s="155"/>
      <c r="D100" s="156" t="s">
        <v>1016</v>
      </c>
      <c r="E100" s="157"/>
      <c r="F100" s="157"/>
      <c r="G100" s="157"/>
      <c r="H100" s="157"/>
      <c r="I100" s="157"/>
      <c r="J100" s="158">
        <f>J169</f>
        <v>0</v>
      </c>
      <c r="K100" s="155"/>
      <c r="L100" s="159"/>
    </row>
    <row r="101" spans="1:47" s="9" customFormat="1" ht="24.95" customHeight="1">
      <c r="B101" s="154"/>
      <c r="C101" s="155"/>
      <c r="D101" s="156" t="s">
        <v>1017</v>
      </c>
      <c r="E101" s="157"/>
      <c r="F101" s="157"/>
      <c r="G101" s="157"/>
      <c r="H101" s="157"/>
      <c r="I101" s="157"/>
      <c r="J101" s="158">
        <f>J173</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205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7" t="str">
        <f>E7</f>
        <v>Podkrovní byty Táborská 378/44, 372/36, 375/38, 377/42, 376/40 Praha 4, k.ú. Nusle</v>
      </c>
      <c r="F111" s="328"/>
      <c r="G111" s="328"/>
      <c r="H111" s="328"/>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179</v>
      </c>
      <c r="D112" s="23"/>
      <c r="E112" s="23"/>
      <c r="F112" s="23"/>
      <c r="G112" s="23"/>
      <c r="H112" s="23"/>
      <c r="I112" s="23"/>
      <c r="J112" s="23"/>
      <c r="K112" s="23"/>
      <c r="L112" s="21"/>
    </row>
    <row r="113" spans="1:65" s="2" customFormat="1" ht="16.5" customHeight="1">
      <c r="A113" s="35"/>
      <c r="B113" s="36"/>
      <c r="C113" s="37"/>
      <c r="D113" s="37"/>
      <c r="E113" s="327" t="s">
        <v>180</v>
      </c>
      <c r="F113" s="329"/>
      <c r="G113" s="329"/>
      <c r="H113" s="32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181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0" t="str">
        <f>E11</f>
        <v>D.1.4.c - Vzduchotechnika</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19. 5. 2020</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7" customHeight="1">
      <c r="A119" s="35"/>
      <c r="B119" s="36"/>
      <c r="C119" s="30" t="s">
        <v>24</v>
      </c>
      <c r="D119" s="37"/>
      <c r="E119" s="37"/>
      <c r="F119" s="28" t="str">
        <f>E17</f>
        <v>Městská část Praha 4, Anatala Staška 2059/80b</v>
      </c>
      <c r="G119" s="37"/>
      <c r="H119" s="37"/>
      <c r="I119" s="30" t="s">
        <v>31</v>
      </c>
      <c r="J119" s="33" t="str">
        <f>E23</f>
        <v>SUNCAD, s.r.o., Špotzova 6, Praha 6</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29</v>
      </c>
      <c r="D120" s="37"/>
      <c r="E120" s="37"/>
      <c r="F120" s="28" t="str">
        <f>IF(E20="","",E20)</f>
        <v>Vyplň údaj</v>
      </c>
      <c r="G120" s="37"/>
      <c r="H120" s="37"/>
      <c r="I120" s="30" t="s">
        <v>36</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206</v>
      </c>
      <c r="D122" s="168" t="s">
        <v>65</v>
      </c>
      <c r="E122" s="168" t="s">
        <v>61</v>
      </c>
      <c r="F122" s="168" t="s">
        <v>62</v>
      </c>
      <c r="G122" s="168" t="s">
        <v>207</v>
      </c>
      <c r="H122" s="168" t="s">
        <v>208</v>
      </c>
      <c r="I122" s="168" t="s">
        <v>209</v>
      </c>
      <c r="J122" s="168" t="s">
        <v>185</v>
      </c>
      <c r="K122" s="169" t="s">
        <v>210</v>
      </c>
      <c r="L122" s="170"/>
      <c r="M122" s="76" t="s">
        <v>1</v>
      </c>
      <c r="N122" s="77" t="s">
        <v>44</v>
      </c>
      <c r="O122" s="77" t="s">
        <v>211</v>
      </c>
      <c r="P122" s="77" t="s">
        <v>212</v>
      </c>
      <c r="Q122" s="77" t="s">
        <v>213</v>
      </c>
      <c r="R122" s="77" t="s">
        <v>214</v>
      </c>
      <c r="S122" s="77" t="s">
        <v>215</v>
      </c>
      <c r="T122" s="78" t="s">
        <v>216</v>
      </c>
      <c r="U122" s="165"/>
      <c r="V122" s="165"/>
      <c r="W122" s="165"/>
      <c r="X122" s="165"/>
      <c r="Y122" s="165"/>
      <c r="Z122" s="165"/>
      <c r="AA122" s="165"/>
      <c r="AB122" s="165"/>
      <c r="AC122" s="165"/>
      <c r="AD122" s="165"/>
      <c r="AE122" s="165"/>
    </row>
    <row r="123" spans="1:65" s="2" customFormat="1" ht="22.9" customHeight="1">
      <c r="A123" s="35"/>
      <c r="B123" s="36"/>
      <c r="C123" s="83" t="s">
        <v>217</v>
      </c>
      <c r="D123" s="37"/>
      <c r="E123" s="37"/>
      <c r="F123" s="37"/>
      <c r="G123" s="37"/>
      <c r="H123" s="37"/>
      <c r="I123" s="37"/>
      <c r="J123" s="171">
        <f>BK123</f>
        <v>0</v>
      </c>
      <c r="K123" s="37"/>
      <c r="L123" s="40"/>
      <c r="M123" s="79"/>
      <c r="N123" s="172"/>
      <c r="O123" s="80"/>
      <c r="P123" s="173">
        <f>P124+P169+P173</f>
        <v>0</v>
      </c>
      <c r="Q123" s="80"/>
      <c r="R123" s="173">
        <f>R124+R169+R173</f>
        <v>0</v>
      </c>
      <c r="S123" s="80"/>
      <c r="T123" s="174">
        <f>T124+T169+T173</f>
        <v>0</v>
      </c>
      <c r="U123" s="35"/>
      <c r="V123" s="35"/>
      <c r="W123" s="35"/>
      <c r="X123" s="35"/>
      <c r="Y123" s="35"/>
      <c r="Z123" s="35"/>
      <c r="AA123" s="35"/>
      <c r="AB123" s="35"/>
      <c r="AC123" s="35"/>
      <c r="AD123" s="35"/>
      <c r="AE123" s="35"/>
      <c r="AT123" s="18" t="s">
        <v>79</v>
      </c>
      <c r="AU123" s="18" t="s">
        <v>187</v>
      </c>
      <c r="BK123" s="175">
        <f>BK124+BK169+BK173</f>
        <v>0</v>
      </c>
    </row>
    <row r="124" spans="1:65" s="12" customFormat="1" ht="25.9" customHeight="1">
      <c r="B124" s="176"/>
      <c r="C124" s="177"/>
      <c r="D124" s="178" t="s">
        <v>79</v>
      </c>
      <c r="E124" s="179" t="s">
        <v>1018</v>
      </c>
      <c r="F124" s="179" t="s">
        <v>1019</v>
      </c>
      <c r="G124" s="177"/>
      <c r="H124" s="177"/>
      <c r="I124" s="180"/>
      <c r="J124" s="181">
        <f>BK124</f>
        <v>0</v>
      </c>
      <c r="K124" s="177"/>
      <c r="L124" s="182"/>
      <c r="M124" s="183"/>
      <c r="N124" s="184"/>
      <c r="O124" s="184"/>
      <c r="P124" s="185">
        <f>SUM(P125:P168)</f>
        <v>0</v>
      </c>
      <c r="Q124" s="184"/>
      <c r="R124" s="185">
        <f>SUM(R125:R168)</f>
        <v>0</v>
      </c>
      <c r="S124" s="184"/>
      <c r="T124" s="186">
        <f>SUM(T125:T168)</f>
        <v>0</v>
      </c>
      <c r="AR124" s="187" t="s">
        <v>87</v>
      </c>
      <c r="AT124" s="188" t="s">
        <v>79</v>
      </c>
      <c r="AU124" s="188" t="s">
        <v>80</v>
      </c>
      <c r="AY124" s="187" t="s">
        <v>220</v>
      </c>
      <c r="BK124" s="189">
        <f>SUM(BK125:BK168)</f>
        <v>0</v>
      </c>
    </row>
    <row r="125" spans="1:65" s="2" customFormat="1" ht="14.45" customHeight="1">
      <c r="A125" s="35"/>
      <c r="B125" s="36"/>
      <c r="C125" s="192" t="s">
        <v>87</v>
      </c>
      <c r="D125" s="192" t="s">
        <v>223</v>
      </c>
      <c r="E125" s="193" t="s">
        <v>1020</v>
      </c>
      <c r="F125" s="194" t="s">
        <v>1021</v>
      </c>
      <c r="G125" s="195" t="s">
        <v>301</v>
      </c>
      <c r="H125" s="196">
        <v>2</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87</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1021</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87</v>
      </c>
    </row>
    <row r="127" spans="1:65" s="2" customFormat="1" ht="29.25">
      <c r="A127" s="35"/>
      <c r="B127" s="36"/>
      <c r="C127" s="37"/>
      <c r="D127" s="205" t="s">
        <v>241</v>
      </c>
      <c r="E127" s="37"/>
      <c r="F127" s="242" t="s">
        <v>1022</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241</v>
      </c>
      <c r="AU127" s="18" t="s">
        <v>87</v>
      </c>
    </row>
    <row r="128" spans="1:65" s="2" customFormat="1" ht="14.45" customHeight="1">
      <c r="A128" s="35"/>
      <c r="B128" s="36"/>
      <c r="C128" s="192" t="s">
        <v>93</v>
      </c>
      <c r="D128" s="192" t="s">
        <v>223</v>
      </c>
      <c r="E128" s="193" t="s">
        <v>1023</v>
      </c>
      <c r="F128" s="194" t="s">
        <v>1024</v>
      </c>
      <c r="G128" s="195" t="s">
        <v>1025</v>
      </c>
      <c r="H128" s="196">
        <v>2</v>
      </c>
      <c r="I128" s="197"/>
      <c r="J128" s="198">
        <f>ROUND(I128*H128,2)</f>
        <v>0</v>
      </c>
      <c r="K128" s="194" t="s">
        <v>1</v>
      </c>
      <c r="L128" s="40"/>
      <c r="M128" s="199" t="s">
        <v>1</v>
      </c>
      <c r="N128" s="200" t="s">
        <v>46</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317</v>
      </c>
      <c r="AT128" s="203" t="s">
        <v>223</v>
      </c>
      <c r="AU128" s="203" t="s">
        <v>87</v>
      </c>
      <c r="AY128" s="18" t="s">
        <v>220</v>
      </c>
      <c r="BE128" s="204">
        <f>IF(N128="základní",J128,0)</f>
        <v>0</v>
      </c>
      <c r="BF128" s="204">
        <f>IF(N128="snížená",J128,0)</f>
        <v>0</v>
      </c>
      <c r="BG128" s="204">
        <f>IF(N128="zákl. přenesená",J128,0)</f>
        <v>0</v>
      </c>
      <c r="BH128" s="204">
        <f>IF(N128="sníž. přenesená",J128,0)</f>
        <v>0</v>
      </c>
      <c r="BI128" s="204">
        <f>IF(N128="nulová",J128,0)</f>
        <v>0</v>
      </c>
      <c r="BJ128" s="18" t="s">
        <v>93</v>
      </c>
      <c r="BK128" s="204">
        <f>ROUND(I128*H128,2)</f>
        <v>0</v>
      </c>
      <c r="BL128" s="18" t="s">
        <v>317</v>
      </c>
      <c r="BM128" s="203" t="s">
        <v>228</v>
      </c>
    </row>
    <row r="129" spans="1:65" s="2" customFormat="1" ht="11.25">
      <c r="A129" s="35"/>
      <c r="B129" s="36"/>
      <c r="C129" s="37"/>
      <c r="D129" s="205" t="s">
        <v>230</v>
      </c>
      <c r="E129" s="37"/>
      <c r="F129" s="206" t="s">
        <v>1024</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230</v>
      </c>
      <c r="AU129" s="18" t="s">
        <v>87</v>
      </c>
    </row>
    <row r="130" spans="1:65" s="2" customFormat="1" ht="19.5">
      <c r="A130" s="35"/>
      <c r="B130" s="36"/>
      <c r="C130" s="37"/>
      <c r="D130" s="205" t="s">
        <v>241</v>
      </c>
      <c r="E130" s="37"/>
      <c r="F130" s="242" t="s">
        <v>1026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241</v>
      </c>
      <c r="AU130" s="18" t="s">
        <v>87</v>
      </c>
    </row>
    <row r="131" spans="1:65" s="2" customFormat="1" ht="14.45" customHeight="1">
      <c r="A131" s="35"/>
      <c r="B131" s="36"/>
      <c r="C131" s="192" t="s">
        <v>106</v>
      </c>
      <c r="D131" s="192" t="s">
        <v>223</v>
      </c>
      <c r="E131" s="193" t="s">
        <v>1027</v>
      </c>
      <c r="F131" s="194" t="s">
        <v>1028</v>
      </c>
      <c r="G131" s="195" t="s">
        <v>1025</v>
      </c>
      <c r="H131" s="196">
        <v>2</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221</v>
      </c>
    </row>
    <row r="132" spans="1:65" s="2" customFormat="1" ht="11.25">
      <c r="A132" s="35"/>
      <c r="B132" s="36"/>
      <c r="C132" s="37"/>
      <c r="D132" s="205" t="s">
        <v>230</v>
      </c>
      <c r="E132" s="37"/>
      <c r="F132" s="206" t="s">
        <v>1028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1029</v>
      </c>
      <c r="F133" s="194" t="s">
        <v>1030</v>
      </c>
      <c r="G133" s="195" t="s">
        <v>1025</v>
      </c>
      <c r="H133" s="196">
        <v>2</v>
      </c>
      <c r="I133" s="197"/>
      <c r="J133" s="198">
        <f>ROUND(I133*H133,2)</f>
        <v>0</v>
      </c>
      <c r="K133" s="194" t="s">
        <v>1</v>
      </c>
      <c r="L133" s="40"/>
      <c r="M133" s="199" t="s">
        <v>1</v>
      </c>
      <c r="N133" s="200"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317</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276</v>
      </c>
    </row>
    <row r="134" spans="1:65" s="2" customFormat="1" ht="11.25">
      <c r="A134" s="35"/>
      <c r="B134" s="36"/>
      <c r="C134" s="37"/>
      <c r="D134" s="205" t="s">
        <v>230</v>
      </c>
      <c r="E134" s="37"/>
      <c r="F134" s="206" t="s">
        <v>1030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1031</v>
      </c>
      <c r="F135" s="194" t="s">
        <v>1032</v>
      </c>
      <c r="G135" s="195" t="s">
        <v>1025</v>
      </c>
      <c r="H135" s="196">
        <v>2</v>
      </c>
      <c r="I135" s="197"/>
      <c r="J135" s="198">
        <f>ROUND(I135*H135,2)</f>
        <v>0</v>
      </c>
      <c r="K135" s="194" t="s">
        <v>1</v>
      </c>
      <c r="L135" s="40"/>
      <c r="M135" s="199" t="s">
        <v>1</v>
      </c>
      <c r="N135" s="200"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317</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286</v>
      </c>
    </row>
    <row r="136" spans="1:65" s="2" customFormat="1" ht="11.25">
      <c r="A136" s="35"/>
      <c r="B136" s="36"/>
      <c r="C136" s="37"/>
      <c r="D136" s="205" t="s">
        <v>230</v>
      </c>
      <c r="E136" s="37"/>
      <c r="F136" s="206" t="s">
        <v>1032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2" customFormat="1" ht="14.45" customHeight="1">
      <c r="A137" s="35"/>
      <c r="B137" s="36"/>
      <c r="C137" s="192" t="s">
        <v>221</v>
      </c>
      <c r="D137" s="192" t="s">
        <v>223</v>
      </c>
      <c r="E137" s="193" t="s">
        <v>1033</v>
      </c>
      <c r="F137" s="194" t="s">
        <v>1034</v>
      </c>
      <c r="G137" s="195" t="s">
        <v>1025</v>
      </c>
      <c r="H137" s="196">
        <v>2</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87</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298</v>
      </c>
    </row>
    <row r="138" spans="1:65" s="2" customFormat="1" ht="11.25">
      <c r="A138" s="35"/>
      <c r="B138" s="36"/>
      <c r="C138" s="37"/>
      <c r="D138" s="205" t="s">
        <v>230</v>
      </c>
      <c r="E138" s="37"/>
      <c r="F138" s="206" t="s">
        <v>1034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87</v>
      </c>
    </row>
    <row r="139" spans="1:65" s="2" customFormat="1" ht="14.45" customHeight="1">
      <c r="A139" s="35"/>
      <c r="B139" s="36"/>
      <c r="C139" s="192" t="s">
        <v>266</v>
      </c>
      <c r="D139" s="192" t="s">
        <v>223</v>
      </c>
      <c r="E139" s="193" t="s">
        <v>1035</v>
      </c>
      <c r="F139" s="194" t="s">
        <v>1036</v>
      </c>
      <c r="G139" s="195" t="s">
        <v>1025</v>
      </c>
      <c r="H139" s="196">
        <v>2</v>
      </c>
      <c r="I139" s="197"/>
      <c r="J139" s="198">
        <f>ROUND(I139*H139,2)</f>
        <v>0</v>
      </c>
      <c r="K139" s="194" t="s">
        <v>1</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308</v>
      </c>
    </row>
    <row r="140" spans="1:65" s="2" customFormat="1" ht="11.25">
      <c r="A140" s="35"/>
      <c r="B140" s="36"/>
      <c r="C140" s="37"/>
      <c r="D140" s="205" t="s">
        <v>230</v>
      </c>
      <c r="E140" s="37"/>
      <c r="F140" s="206" t="s">
        <v>1036</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87</v>
      </c>
    </row>
    <row r="141" spans="1:65" s="2" customFormat="1" ht="14.45" customHeight="1">
      <c r="A141" s="35"/>
      <c r="B141" s="36"/>
      <c r="C141" s="192" t="s">
        <v>276</v>
      </c>
      <c r="D141" s="192" t="s">
        <v>223</v>
      </c>
      <c r="E141" s="193" t="s">
        <v>1037</v>
      </c>
      <c r="F141" s="194" t="s">
        <v>1038</v>
      </c>
      <c r="G141" s="195" t="s">
        <v>1025</v>
      </c>
      <c r="H141" s="196">
        <v>1</v>
      </c>
      <c r="I141" s="197"/>
      <c r="J141" s="198">
        <f>ROUND(I141*H141,2)</f>
        <v>0</v>
      </c>
      <c r="K141" s="194" t="s">
        <v>1</v>
      </c>
      <c r="L141" s="40"/>
      <c r="M141" s="199" t="s">
        <v>1</v>
      </c>
      <c r="N141" s="200"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317</v>
      </c>
      <c r="AT141" s="203" t="s">
        <v>223</v>
      </c>
      <c r="AU141" s="203" t="s">
        <v>87</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317</v>
      </c>
    </row>
    <row r="142" spans="1:65" s="2" customFormat="1" ht="11.25">
      <c r="A142" s="35"/>
      <c r="B142" s="36"/>
      <c r="C142" s="37"/>
      <c r="D142" s="205" t="s">
        <v>230</v>
      </c>
      <c r="E142" s="37"/>
      <c r="F142" s="206" t="s">
        <v>1038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87</v>
      </c>
    </row>
    <row r="143" spans="1:65" s="2" customFormat="1" ht="14.45" customHeight="1">
      <c r="A143" s="35"/>
      <c r="B143" s="36"/>
      <c r="C143" s="192" t="s">
        <v>274</v>
      </c>
      <c r="D143" s="192" t="s">
        <v>223</v>
      </c>
      <c r="E143" s="193" t="s">
        <v>1039</v>
      </c>
      <c r="F143" s="194" t="s">
        <v>1040</v>
      </c>
      <c r="G143" s="195" t="s">
        <v>1025</v>
      </c>
      <c r="H143" s="196">
        <v>1</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87</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327</v>
      </c>
    </row>
    <row r="144" spans="1:65" s="2" customFormat="1" ht="11.25">
      <c r="A144" s="35"/>
      <c r="B144" s="36"/>
      <c r="C144" s="37"/>
      <c r="D144" s="205" t="s">
        <v>230</v>
      </c>
      <c r="E144" s="37"/>
      <c r="F144" s="206" t="s">
        <v>1040</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87</v>
      </c>
    </row>
    <row r="145" spans="1:65" s="2" customFormat="1" ht="14.45" customHeight="1">
      <c r="A145" s="35"/>
      <c r="B145" s="36"/>
      <c r="C145" s="192" t="s">
        <v>286</v>
      </c>
      <c r="D145" s="192" t="s">
        <v>223</v>
      </c>
      <c r="E145" s="193" t="s">
        <v>1041</v>
      </c>
      <c r="F145" s="194" t="s">
        <v>1042</v>
      </c>
      <c r="G145" s="195" t="s">
        <v>1043</v>
      </c>
      <c r="H145" s="196">
        <v>9</v>
      </c>
      <c r="I145" s="197"/>
      <c r="J145" s="198">
        <f>ROUND(I145*H145,2)</f>
        <v>0</v>
      </c>
      <c r="K145" s="194" t="s">
        <v>1</v>
      </c>
      <c r="L145" s="40"/>
      <c r="M145" s="199" t="s">
        <v>1</v>
      </c>
      <c r="N145" s="200"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317</v>
      </c>
      <c r="AT145" s="203" t="s">
        <v>223</v>
      </c>
      <c r="AU145" s="203" t="s">
        <v>87</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343</v>
      </c>
    </row>
    <row r="146" spans="1:65" s="2" customFormat="1" ht="11.25">
      <c r="A146" s="35"/>
      <c r="B146" s="36"/>
      <c r="C146" s="37"/>
      <c r="D146" s="205" t="s">
        <v>230</v>
      </c>
      <c r="E146" s="37"/>
      <c r="F146" s="206" t="s">
        <v>1042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87</v>
      </c>
    </row>
    <row r="147" spans="1:65" s="2" customFormat="1" ht="14.45" customHeight="1">
      <c r="A147" s="35"/>
      <c r="B147" s="36"/>
      <c r="C147" s="192" t="s">
        <v>293</v>
      </c>
      <c r="D147" s="192" t="s">
        <v>223</v>
      </c>
      <c r="E147" s="193" t="s">
        <v>1044</v>
      </c>
      <c r="F147" s="194" t="s">
        <v>1045</v>
      </c>
      <c r="G147" s="195" t="s">
        <v>1043</v>
      </c>
      <c r="H147" s="196">
        <v>7</v>
      </c>
      <c r="I147" s="197"/>
      <c r="J147" s="198">
        <f>ROUND(I147*H147,2)</f>
        <v>0</v>
      </c>
      <c r="K147" s="194" t="s">
        <v>1</v>
      </c>
      <c r="L147" s="40"/>
      <c r="M147" s="199" t="s">
        <v>1</v>
      </c>
      <c r="N147" s="200"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317</v>
      </c>
      <c r="AT147" s="203" t="s">
        <v>223</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358</v>
      </c>
    </row>
    <row r="148" spans="1:65" s="2" customFormat="1" ht="11.25">
      <c r="A148" s="35"/>
      <c r="B148" s="36"/>
      <c r="C148" s="37"/>
      <c r="D148" s="205" t="s">
        <v>230</v>
      </c>
      <c r="E148" s="37"/>
      <c r="F148" s="206" t="s">
        <v>1045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87</v>
      </c>
    </row>
    <row r="149" spans="1:65" s="2" customFormat="1" ht="14.45" customHeight="1">
      <c r="A149" s="35"/>
      <c r="B149" s="36"/>
      <c r="C149" s="192" t="s">
        <v>298</v>
      </c>
      <c r="D149" s="192" t="s">
        <v>223</v>
      </c>
      <c r="E149" s="193" t="s">
        <v>1046</v>
      </c>
      <c r="F149" s="194" t="s">
        <v>1047</v>
      </c>
      <c r="G149" s="195" t="s">
        <v>1043</v>
      </c>
      <c r="H149" s="196">
        <v>2</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87</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371</v>
      </c>
    </row>
    <row r="150" spans="1:65" s="2" customFormat="1" ht="11.25">
      <c r="A150" s="35"/>
      <c r="B150" s="36"/>
      <c r="C150" s="37"/>
      <c r="D150" s="205" t="s">
        <v>230</v>
      </c>
      <c r="E150" s="37"/>
      <c r="F150" s="206" t="s">
        <v>1047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87</v>
      </c>
    </row>
    <row r="151" spans="1:65" s="2" customFormat="1" ht="14.45" customHeight="1">
      <c r="A151" s="35"/>
      <c r="B151" s="36"/>
      <c r="C151" s="192" t="s">
        <v>304</v>
      </c>
      <c r="D151" s="192" t="s">
        <v>223</v>
      </c>
      <c r="E151" s="193" t="s">
        <v>1048</v>
      </c>
      <c r="F151" s="194" t="s">
        <v>1049</v>
      </c>
      <c r="G151" s="195" t="s">
        <v>1043</v>
      </c>
      <c r="H151" s="196">
        <v>4</v>
      </c>
      <c r="I151" s="197"/>
      <c r="J151" s="198">
        <f>ROUND(I151*H151,2)</f>
        <v>0</v>
      </c>
      <c r="K151" s="194" t="s">
        <v>1</v>
      </c>
      <c r="L151" s="40"/>
      <c r="M151" s="199" t="s">
        <v>1</v>
      </c>
      <c r="N151" s="200"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317</v>
      </c>
      <c r="AT151" s="203" t="s">
        <v>223</v>
      </c>
      <c r="AU151" s="203" t="s">
        <v>87</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383</v>
      </c>
    </row>
    <row r="152" spans="1:65" s="2" customFormat="1" ht="11.25">
      <c r="A152" s="35"/>
      <c r="B152" s="36"/>
      <c r="C152" s="37"/>
      <c r="D152" s="205" t="s">
        <v>230</v>
      </c>
      <c r="E152" s="37"/>
      <c r="F152" s="206" t="s">
        <v>1049</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87</v>
      </c>
    </row>
    <row r="153" spans="1:65" s="2" customFormat="1" ht="14.45" customHeight="1">
      <c r="A153" s="35"/>
      <c r="B153" s="36"/>
      <c r="C153" s="192" t="s">
        <v>308</v>
      </c>
      <c r="D153" s="192" t="s">
        <v>223</v>
      </c>
      <c r="E153" s="193" t="s">
        <v>1050</v>
      </c>
      <c r="F153" s="194" t="s">
        <v>1051</v>
      </c>
      <c r="G153" s="195" t="s">
        <v>226</v>
      </c>
      <c r="H153" s="196">
        <v>10</v>
      </c>
      <c r="I153" s="197"/>
      <c r="J153" s="198">
        <f>ROUND(I153*H153,2)</f>
        <v>0</v>
      </c>
      <c r="K153" s="194" t="s">
        <v>1</v>
      </c>
      <c r="L153" s="40"/>
      <c r="M153" s="199" t="s">
        <v>1</v>
      </c>
      <c r="N153" s="200"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317</v>
      </c>
      <c r="AT153" s="203" t="s">
        <v>223</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408</v>
      </c>
    </row>
    <row r="154" spans="1:65" s="2" customFormat="1" ht="11.25">
      <c r="A154" s="35"/>
      <c r="B154" s="36"/>
      <c r="C154" s="37"/>
      <c r="D154" s="205" t="s">
        <v>230</v>
      </c>
      <c r="E154" s="37"/>
      <c r="F154" s="206" t="s">
        <v>1052</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87</v>
      </c>
    </row>
    <row r="155" spans="1:65" s="2" customFormat="1" ht="14.45" customHeight="1">
      <c r="A155" s="35"/>
      <c r="B155" s="36"/>
      <c r="C155" s="192" t="s">
        <v>8</v>
      </c>
      <c r="D155" s="192" t="s">
        <v>223</v>
      </c>
      <c r="E155" s="193" t="s">
        <v>1053</v>
      </c>
      <c r="F155" s="194" t="s">
        <v>1054</v>
      </c>
      <c r="G155" s="195" t="s">
        <v>226</v>
      </c>
      <c r="H155" s="196">
        <v>5</v>
      </c>
      <c r="I155" s="197"/>
      <c r="J155" s="198">
        <f>ROUND(I155*H155,2)</f>
        <v>0</v>
      </c>
      <c r="K155" s="194" t="s">
        <v>1</v>
      </c>
      <c r="L155" s="40"/>
      <c r="M155" s="199" t="s">
        <v>1</v>
      </c>
      <c r="N155" s="200"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317</v>
      </c>
      <c r="AT155" s="203" t="s">
        <v>223</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362</v>
      </c>
    </row>
    <row r="156" spans="1:65" s="2" customFormat="1" ht="11.25">
      <c r="A156" s="35"/>
      <c r="B156" s="36"/>
      <c r="C156" s="37"/>
      <c r="D156" s="205" t="s">
        <v>230</v>
      </c>
      <c r="E156" s="37"/>
      <c r="F156" s="206" t="s">
        <v>1055</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87</v>
      </c>
    </row>
    <row r="157" spans="1:65" s="2" customFormat="1" ht="14.45" customHeight="1">
      <c r="A157" s="35"/>
      <c r="B157" s="36"/>
      <c r="C157" s="192" t="s">
        <v>317</v>
      </c>
      <c r="D157" s="192" t="s">
        <v>223</v>
      </c>
      <c r="E157" s="193" t="s">
        <v>1056</v>
      </c>
      <c r="F157" s="194" t="s">
        <v>1057</v>
      </c>
      <c r="G157" s="195" t="s">
        <v>1043</v>
      </c>
      <c r="H157" s="196">
        <v>6</v>
      </c>
      <c r="I157" s="197"/>
      <c r="J157" s="198">
        <f>ROUND(I157*H157,2)</f>
        <v>0</v>
      </c>
      <c r="K157" s="194" t="s">
        <v>1</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317</v>
      </c>
      <c r="AT157" s="203" t="s">
        <v>223</v>
      </c>
      <c r="AU157" s="203" t="s">
        <v>87</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426</v>
      </c>
    </row>
    <row r="158" spans="1:65" s="2" customFormat="1" ht="11.25">
      <c r="A158" s="35"/>
      <c r="B158" s="36"/>
      <c r="C158" s="37"/>
      <c r="D158" s="205" t="s">
        <v>230</v>
      </c>
      <c r="E158" s="37"/>
      <c r="F158" s="206" t="s">
        <v>1057</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87</v>
      </c>
    </row>
    <row r="159" spans="1:65" s="2" customFormat="1" ht="14.45" customHeight="1">
      <c r="A159" s="35"/>
      <c r="B159" s="36"/>
      <c r="C159" s="192" t="s">
        <v>323</v>
      </c>
      <c r="D159" s="192" t="s">
        <v>223</v>
      </c>
      <c r="E159" s="193" t="s">
        <v>1058</v>
      </c>
      <c r="F159" s="194" t="s">
        <v>1059</v>
      </c>
      <c r="G159" s="195" t="s">
        <v>1025</v>
      </c>
      <c r="H159" s="196">
        <v>2</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435</v>
      </c>
    </row>
    <row r="160" spans="1:65" s="2" customFormat="1" ht="11.25">
      <c r="A160" s="35"/>
      <c r="B160" s="36"/>
      <c r="C160" s="37"/>
      <c r="D160" s="205" t="s">
        <v>230</v>
      </c>
      <c r="E160" s="37"/>
      <c r="F160" s="206" t="s">
        <v>1059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87</v>
      </c>
    </row>
    <row r="161" spans="1:65" s="2" customFormat="1" ht="14.45" customHeight="1">
      <c r="A161" s="35"/>
      <c r="B161" s="36"/>
      <c r="C161" s="192" t="s">
        <v>327</v>
      </c>
      <c r="D161" s="192" t="s">
        <v>223</v>
      </c>
      <c r="E161" s="193" t="s">
        <v>1060</v>
      </c>
      <c r="F161" s="194" t="s">
        <v>1061</v>
      </c>
      <c r="G161" s="195" t="s">
        <v>1025</v>
      </c>
      <c r="H161" s="196">
        <v>2</v>
      </c>
      <c r="I161" s="197"/>
      <c r="J161" s="198">
        <f>ROUND(I161*H161,2)</f>
        <v>0</v>
      </c>
      <c r="K161" s="194" t="s">
        <v>1</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87</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462</v>
      </c>
    </row>
    <row r="162" spans="1:65" s="2" customFormat="1" ht="11.25">
      <c r="A162" s="35"/>
      <c r="B162" s="36"/>
      <c r="C162" s="37"/>
      <c r="D162" s="205" t="s">
        <v>230</v>
      </c>
      <c r="E162" s="37"/>
      <c r="F162" s="206" t="s">
        <v>1061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87</v>
      </c>
    </row>
    <row r="163" spans="1:65" s="2" customFormat="1" ht="14.45" customHeight="1">
      <c r="A163" s="35"/>
      <c r="B163" s="36"/>
      <c r="C163" s="192" t="s">
        <v>334</v>
      </c>
      <c r="D163" s="192" t="s">
        <v>223</v>
      </c>
      <c r="E163" s="193" t="s">
        <v>1062</v>
      </c>
      <c r="F163" s="194" t="s">
        <v>1063</v>
      </c>
      <c r="G163" s="195" t="s">
        <v>1025</v>
      </c>
      <c r="H163" s="196">
        <v>2</v>
      </c>
      <c r="I163" s="197"/>
      <c r="J163" s="198">
        <f>ROUND(I163*H163,2)</f>
        <v>0</v>
      </c>
      <c r="K163" s="194" t="s">
        <v>1</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87</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478</v>
      </c>
    </row>
    <row r="164" spans="1:65" s="2" customFormat="1" ht="11.25">
      <c r="A164" s="35"/>
      <c r="B164" s="36"/>
      <c r="C164" s="37"/>
      <c r="D164" s="205" t="s">
        <v>230</v>
      </c>
      <c r="E164" s="37"/>
      <c r="F164" s="206" t="s">
        <v>1063</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87</v>
      </c>
    </row>
    <row r="165" spans="1:65" s="2" customFormat="1" ht="14.45" customHeight="1">
      <c r="A165" s="35"/>
      <c r="B165" s="36"/>
      <c r="C165" s="192" t="s">
        <v>343</v>
      </c>
      <c r="D165" s="192" t="s">
        <v>223</v>
      </c>
      <c r="E165" s="193" t="s">
        <v>1064</v>
      </c>
      <c r="F165" s="194" t="s">
        <v>1065</v>
      </c>
      <c r="G165" s="195" t="s">
        <v>1025</v>
      </c>
      <c r="H165" s="196">
        <v>2</v>
      </c>
      <c r="I165" s="197"/>
      <c r="J165" s="198">
        <f>ROUND(I165*H165,2)</f>
        <v>0</v>
      </c>
      <c r="K165" s="194" t="s">
        <v>1</v>
      </c>
      <c r="L165" s="40"/>
      <c r="M165" s="199" t="s">
        <v>1</v>
      </c>
      <c r="N165" s="200"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317</v>
      </c>
      <c r="AT165" s="203" t="s">
        <v>223</v>
      </c>
      <c r="AU165" s="203" t="s">
        <v>87</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490</v>
      </c>
    </row>
    <row r="166" spans="1:65" s="2" customFormat="1" ht="11.25">
      <c r="A166" s="35"/>
      <c r="B166" s="36"/>
      <c r="C166" s="37"/>
      <c r="D166" s="205" t="s">
        <v>230</v>
      </c>
      <c r="E166" s="37"/>
      <c r="F166" s="206" t="s">
        <v>1065</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87</v>
      </c>
    </row>
    <row r="167" spans="1:65" s="2" customFormat="1" ht="14.45" customHeight="1">
      <c r="A167" s="35"/>
      <c r="B167" s="36"/>
      <c r="C167" s="192" t="s">
        <v>7</v>
      </c>
      <c r="D167" s="192" t="s">
        <v>223</v>
      </c>
      <c r="E167" s="193" t="s">
        <v>1066</v>
      </c>
      <c r="F167" s="194" t="s">
        <v>1067</v>
      </c>
      <c r="G167" s="195" t="s">
        <v>1025</v>
      </c>
      <c r="H167" s="196">
        <v>1</v>
      </c>
      <c r="I167" s="197"/>
      <c r="J167" s="198">
        <f>ROUND(I167*H167,2)</f>
        <v>0</v>
      </c>
      <c r="K167" s="194" t="s">
        <v>1</v>
      </c>
      <c r="L167" s="40"/>
      <c r="M167" s="199" t="s">
        <v>1</v>
      </c>
      <c r="N167" s="200" t="s">
        <v>46</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317</v>
      </c>
      <c r="AT167" s="203" t="s">
        <v>223</v>
      </c>
      <c r="AU167" s="203" t="s">
        <v>87</v>
      </c>
      <c r="AY167" s="18" t="s">
        <v>220</v>
      </c>
      <c r="BE167" s="204">
        <f>IF(N167="základní",J167,0)</f>
        <v>0</v>
      </c>
      <c r="BF167" s="204">
        <f>IF(N167="snížená",J167,0)</f>
        <v>0</v>
      </c>
      <c r="BG167" s="204">
        <f>IF(N167="zákl. přenesená",J167,0)</f>
        <v>0</v>
      </c>
      <c r="BH167" s="204">
        <f>IF(N167="sníž. přenesená",J167,0)</f>
        <v>0</v>
      </c>
      <c r="BI167" s="204">
        <f>IF(N167="nulová",J167,0)</f>
        <v>0</v>
      </c>
      <c r="BJ167" s="18" t="s">
        <v>93</v>
      </c>
      <c r="BK167" s="204">
        <f>ROUND(I167*H167,2)</f>
        <v>0</v>
      </c>
      <c r="BL167" s="18" t="s">
        <v>317</v>
      </c>
      <c r="BM167" s="203" t="s">
        <v>501</v>
      </c>
    </row>
    <row r="168" spans="1:65" s="2" customFormat="1" ht="11.25">
      <c r="A168" s="35"/>
      <c r="B168" s="36"/>
      <c r="C168" s="37"/>
      <c r="D168" s="205" t="s">
        <v>230</v>
      </c>
      <c r="E168" s="37"/>
      <c r="F168" s="206" t="s">
        <v>1067</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87</v>
      </c>
    </row>
    <row r="169" spans="1:65" s="12" customFormat="1" ht="25.9" customHeight="1">
      <c r="B169" s="176"/>
      <c r="C169" s="177"/>
      <c r="D169" s="178" t="s">
        <v>79</v>
      </c>
      <c r="E169" s="179" t="s">
        <v>1068</v>
      </c>
      <c r="F169" s="179" t="s">
        <v>1069</v>
      </c>
      <c r="G169" s="177"/>
      <c r="H169" s="177"/>
      <c r="I169" s="180"/>
      <c r="J169" s="181">
        <f>BK169</f>
        <v>0</v>
      </c>
      <c r="K169" s="177"/>
      <c r="L169" s="182"/>
      <c r="M169" s="183"/>
      <c r="N169" s="184"/>
      <c r="O169" s="184"/>
      <c r="P169" s="185">
        <f>SUM(P170:P172)</f>
        <v>0</v>
      </c>
      <c r="Q169" s="184"/>
      <c r="R169" s="185">
        <f>SUM(R170:R172)</f>
        <v>0</v>
      </c>
      <c r="S169" s="184"/>
      <c r="T169" s="186">
        <f>SUM(T170:T172)</f>
        <v>0</v>
      </c>
      <c r="AR169" s="187" t="s">
        <v>87</v>
      </c>
      <c r="AT169" s="188" t="s">
        <v>79</v>
      </c>
      <c r="AU169" s="188" t="s">
        <v>80</v>
      </c>
      <c r="AY169" s="187" t="s">
        <v>220</v>
      </c>
      <c r="BK169" s="189">
        <f>SUM(BK170:BK172)</f>
        <v>0</v>
      </c>
    </row>
    <row r="170" spans="1:65" s="2" customFormat="1" ht="14.45" customHeight="1">
      <c r="A170" s="35"/>
      <c r="B170" s="36"/>
      <c r="C170" s="192" t="s">
        <v>358</v>
      </c>
      <c r="D170" s="192" t="s">
        <v>223</v>
      </c>
      <c r="E170" s="193" t="s">
        <v>1070</v>
      </c>
      <c r="F170" s="194" t="s">
        <v>1071</v>
      </c>
      <c r="G170" s="195" t="s">
        <v>1025</v>
      </c>
      <c r="H170" s="196">
        <v>2</v>
      </c>
      <c r="I170" s="197"/>
      <c r="J170" s="198">
        <f>ROUND(I170*H170,2)</f>
        <v>0</v>
      </c>
      <c r="K170" s="194" t="s">
        <v>1</v>
      </c>
      <c r="L170" s="40"/>
      <c r="M170" s="199" t="s">
        <v>1</v>
      </c>
      <c r="N170" s="200" t="s">
        <v>46</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317</v>
      </c>
      <c r="AT170" s="203" t="s">
        <v>223</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317</v>
      </c>
      <c r="BM170" s="203" t="s">
        <v>528</v>
      </c>
    </row>
    <row r="171" spans="1:65" s="2" customFormat="1" ht="11.25">
      <c r="A171" s="35"/>
      <c r="B171" s="36"/>
      <c r="C171" s="37"/>
      <c r="D171" s="205" t="s">
        <v>230</v>
      </c>
      <c r="E171" s="37"/>
      <c r="F171" s="206" t="s">
        <v>1071</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87</v>
      </c>
    </row>
    <row r="172" spans="1:65" s="2" customFormat="1" ht="29.25">
      <c r="A172" s="35"/>
      <c r="B172" s="36"/>
      <c r="C172" s="37"/>
      <c r="D172" s="205" t="s">
        <v>241</v>
      </c>
      <c r="E172" s="37"/>
      <c r="F172" s="242" t="s">
        <v>1072</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241</v>
      </c>
      <c r="AU172" s="18" t="s">
        <v>87</v>
      </c>
    </row>
    <row r="173" spans="1:65" s="12" customFormat="1" ht="25.9" customHeight="1">
      <c r="B173" s="176"/>
      <c r="C173" s="177"/>
      <c r="D173" s="178" t="s">
        <v>79</v>
      </c>
      <c r="E173" s="179" t="s">
        <v>1073</v>
      </c>
      <c r="F173" s="179" t="s">
        <v>1074</v>
      </c>
      <c r="G173" s="177"/>
      <c r="H173" s="177"/>
      <c r="I173" s="180"/>
      <c r="J173" s="181">
        <f>BK173</f>
        <v>0</v>
      </c>
      <c r="K173" s="177"/>
      <c r="L173" s="182"/>
      <c r="M173" s="183"/>
      <c r="N173" s="184"/>
      <c r="O173" s="184"/>
      <c r="P173" s="185">
        <f>SUM(P174:P177)</f>
        <v>0</v>
      </c>
      <c r="Q173" s="184"/>
      <c r="R173" s="185">
        <f>SUM(R174:R177)</f>
        <v>0</v>
      </c>
      <c r="S173" s="184"/>
      <c r="T173" s="186">
        <f>SUM(T174:T177)</f>
        <v>0</v>
      </c>
      <c r="AR173" s="187" t="s">
        <v>93</v>
      </c>
      <c r="AT173" s="188" t="s">
        <v>79</v>
      </c>
      <c r="AU173" s="188" t="s">
        <v>80</v>
      </c>
      <c r="AY173" s="187" t="s">
        <v>220</v>
      </c>
      <c r="BK173" s="189">
        <f>SUM(BK174:BK177)</f>
        <v>0</v>
      </c>
    </row>
    <row r="174" spans="1:65" s="2" customFormat="1" ht="14.45" customHeight="1">
      <c r="A174" s="35"/>
      <c r="B174" s="36"/>
      <c r="C174" s="192" t="s">
        <v>364</v>
      </c>
      <c r="D174" s="192" t="s">
        <v>223</v>
      </c>
      <c r="E174" s="193" t="s">
        <v>1075</v>
      </c>
      <c r="F174" s="194" t="s">
        <v>1074</v>
      </c>
      <c r="G174" s="195" t="s">
        <v>301</v>
      </c>
      <c r="H174" s="196">
        <v>1</v>
      </c>
      <c r="I174" s="197"/>
      <c r="J174" s="198">
        <f>ROUND(I174*H174,2)</f>
        <v>0</v>
      </c>
      <c r="K174" s="194" t="s">
        <v>1</v>
      </c>
      <c r="L174" s="40"/>
      <c r="M174" s="199" t="s">
        <v>1</v>
      </c>
      <c r="N174" s="200" t="s">
        <v>46</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317</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1076</v>
      </c>
    </row>
    <row r="175" spans="1:65" s="2" customFormat="1" ht="11.25">
      <c r="A175" s="35"/>
      <c r="B175" s="36"/>
      <c r="C175" s="37"/>
      <c r="D175" s="205" t="s">
        <v>230</v>
      </c>
      <c r="E175" s="37"/>
      <c r="F175" s="206" t="s">
        <v>1074</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87</v>
      </c>
    </row>
    <row r="176" spans="1:65" s="2" customFormat="1" ht="14.45" customHeight="1">
      <c r="A176" s="35"/>
      <c r="B176" s="36"/>
      <c r="C176" s="192" t="s">
        <v>371</v>
      </c>
      <c r="D176" s="192" t="s">
        <v>223</v>
      </c>
      <c r="E176" s="193" t="s">
        <v>1077</v>
      </c>
      <c r="F176" s="194" t="s">
        <v>1078</v>
      </c>
      <c r="G176" s="195" t="s">
        <v>301</v>
      </c>
      <c r="H176" s="196">
        <v>2</v>
      </c>
      <c r="I176" s="197"/>
      <c r="J176" s="198">
        <f>ROUND(I176*H176,2)</f>
        <v>0</v>
      </c>
      <c r="K176" s="194" t="s">
        <v>1</v>
      </c>
      <c r="L176" s="40"/>
      <c r="M176" s="199" t="s">
        <v>1</v>
      </c>
      <c r="N176" s="200" t="s">
        <v>46</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317</v>
      </c>
      <c r="AT176" s="203" t="s">
        <v>223</v>
      </c>
      <c r="AU176" s="203" t="s">
        <v>87</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317</v>
      </c>
      <c r="BM176" s="203" t="s">
        <v>1079</v>
      </c>
    </row>
    <row r="177" spans="1:47" s="2" customFormat="1" ht="11.25">
      <c r="A177" s="35"/>
      <c r="B177" s="36"/>
      <c r="C177" s="37"/>
      <c r="D177" s="205" t="s">
        <v>230</v>
      </c>
      <c r="E177" s="37"/>
      <c r="F177" s="206" t="s">
        <v>1078</v>
      </c>
      <c r="G177" s="37"/>
      <c r="H177" s="37"/>
      <c r="I177" s="207"/>
      <c r="J177" s="37"/>
      <c r="K177" s="37"/>
      <c r="L177" s="40"/>
      <c r="M177" s="257"/>
      <c r="N177" s="258"/>
      <c r="O177" s="259"/>
      <c r="P177" s="259"/>
      <c r="Q177" s="259"/>
      <c r="R177" s="259"/>
      <c r="S177" s="259"/>
      <c r="T177" s="260"/>
      <c r="U177" s="35"/>
      <c r="V177" s="35"/>
      <c r="W177" s="35"/>
      <c r="X177" s="35"/>
      <c r="Y177" s="35"/>
      <c r="Z177" s="35"/>
      <c r="AA177" s="35"/>
      <c r="AB177" s="35"/>
      <c r="AC177" s="35"/>
      <c r="AD177" s="35"/>
      <c r="AE177" s="35"/>
      <c r="AT177" s="18" t="s">
        <v>230</v>
      </c>
      <c r="AU177" s="18" t="s">
        <v>87</v>
      </c>
    </row>
    <row r="178" spans="1:47" s="2" customFormat="1" ht="6.95" customHeight="1">
      <c r="A178" s="35"/>
      <c r="B178" s="55"/>
      <c r="C178" s="56"/>
      <c r="D178" s="56"/>
      <c r="E178" s="56"/>
      <c r="F178" s="56"/>
      <c r="G178" s="56"/>
      <c r="H178" s="56"/>
      <c r="I178" s="56"/>
      <c r="J178" s="56"/>
      <c r="K178" s="56"/>
      <c r="L178" s="40"/>
      <c r="M178" s="35"/>
      <c r="O178" s="35"/>
      <c r="P178" s="35"/>
      <c r="Q178" s="35"/>
      <c r="R178" s="35"/>
      <c r="S178" s="35"/>
      <c r="T178" s="35"/>
      <c r="U178" s="35"/>
      <c r="V178" s="35"/>
      <c r="W178" s="35"/>
      <c r="X178" s="35"/>
      <c r="Y178" s="35"/>
      <c r="Z178" s="35"/>
      <c r="AA178" s="35"/>
      <c r="AB178" s="35"/>
      <c r="AC178" s="35"/>
      <c r="AD178" s="35"/>
      <c r="AE178" s="35"/>
    </row>
  </sheetData>
  <sheetProtection algorithmName="SHA-512" hashValue="NsvrE2nMDcwg4xjWduoAijqyenp5nfftfIHGfALjJ3CH3Dre8ixn7k0KjQz6g1+BnhI13rj3g33+48yME6l46A==" saltValue="UHy34eEkhhexjPqOdmtxgcZjTQ1cP+A55tIFdU43Afi4zgcBEyMk+d6++5GGTSBPgFL4L5hb72hnoj/xxMCvWg==" spinCount="100000" sheet="1" objects="1" scenarios="1" formatColumns="0" formatRows="0" autoFilter="0"/>
  <autoFilter ref="C122:K177" xr:uid="{00000000-0009-0000-0000-000003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107</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180</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1082</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ROUND((SUM(BE127:BE200)),  2)</f>
        <v>0</v>
      </c>
      <c r="G37" s="35"/>
      <c r="H37" s="35"/>
      <c r="I37" s="131">
        <v>0.21</v>
      </c>
      <c r="J37" s="130">
        <f>ROUND(((SUM(BE127:BE200))*I37),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ROUND((SUM(BF127:BF200)),  2)</f>
        <v>0</v>
      </c>
      <c r="G38" s="35"/>
      <c r="H38" s="35"/>
      <c r="I38" s="131">
        <v>0.15</v>
      </c>
      <c r="J38" s="130">
        <f>ROUND(((SUM(BF127:BF200))*I38),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ROUND((SUM(BG127:BG200)),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ROUND((SUM(BH127:BH200)),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ROUND((SUM(BI127:BI200)),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180</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1.4.d_K - Podkrovní byty 372/36 - Kanalizace</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J127</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J128</f>
        <v>0</v>
      </c>
      <c r="K100" s="155"/>
      <c r="L100" s="159"/>
    </row>
    <row r="101" spans="1:47" s="10" customFormat="1" ht="19.899999999999999" customHeight="1">
      <c r="B101" s="160"/>
      <c r="C101" s="105"/>
      <c r="D101" s="161" t="s">
        <v>1088</v>
      </c>
      <c r="E101" s="162"/>
      <c r="F101" s="162"/>
      <c r="G101" s="162"/>
      <c r="H101" s="162"/>
      <c r="I101" s="162"/>
      <c r="J101" s="163">
        <f>J129</f>
        <v>0</v>
      </c>
      <c r="K101" s="105"/>
      <c r="L101" s="164"/>
    </row>
    <row r="102" spans="1:47" s="10" customFormat="1" ht="19.899999999999999" customHeight="1">
      <c r="B102" s="160"/>
      <c r="C102" s="105"/>
      <c r="D102" s="161" t="s">
        <v>1089</v>
      </c>
      <c r="E102" s="162"/>
      <c r="F102" s="162"/>
      <c r="G102" s="162"/>
      <c r="H102" s="162"/>
      <c r="I102" s="162"/>
      <c r="J102" s="163">
        <f>J165</f>
        <v>0</v>
      </c>
      <c r="K102" s="105"/>
      <c r="L102" s="164"/>
    </row>
    <row r="103" spans="1:47" s="10" customFormat="1" ht="19.899999999999999" customHeight="1">
      <c r="B103" s="160"/>
      <c r="C103" s="105"/>
      <c r="D103" s="161" t="s">
        <v>1090</v>
      </c>
      <c r="E103" s="162"/>
      <c r="F103" s="162"/>
      <c r="G103" s="162"/>
      <c r="H103" s="162"/>
      <c r="I103" s="162"/>
      <c r="J103" s="163">
        <f>J196</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179</v>
      </c>
      <c r="D114" s="23"/>
      <c r="E114" s="23"/>
      <c r="F114" s="23"/>
      <c r="G114" s="23"/>
      <c r="H114" s="23"/>
      <c r="I114" s="23"/>
      <c r="J114" s="23"/>
      <c r="K114" s="23"/>
      <c r="L114" s="21"/>
    </row>
    <row r="115" spans="1:63" s="1" customFormat="1" ht="16.5" customHeight="1">
      <c r="B115" s="22"/>
      <c r="C115" s="23"/>
      <c r="D115" s="23"/>
      <c r="E115" s="327" t="s">
        <v>180</v>
      </c>
      <c r="F115" s="278"/>
      <c r="G115" s="278"/>
      <c r="H115" s="278"/>
      <c r="I115" s="23"/>
      <c r="J115" s="23"/>
      <c r="K115" s="23"/>
      <c r="L115" s="21"/>
    </row>
    <row r="116" spans="1:63" s="1" customFormat="1" ht="12" customHeight="1">
      <c r="B116" s="22"/>
      <c r="C116" s="30" t="s">
        <v>181</v>
      </c>
      <c r="D116" s="23"/>
      <c r="E116" s="23"/>
      <c r="F116" s="23"/>
      <c r="G116" s="23"/>
      <c r="H116" s="23"/>
      <c r="I116" s="23"/>
      <c r="J116" s="23"/>
      <c r="K116" s="23"/>
      <c r="L116" s="21"/>
    </row>
    <row r="117" spans="1:63" s="2" customFormat="1" ht="16.5" customHeight="1">
      <c r="A117" s="35"/>
      <c r="B117" s="36"/>
      <c r="C117" s="37"/>
      <c r="D117" s="37"/>
      <c r="E117" s="331" t="s">
        <v>1080</v>
      </c>
      <c r="F117" s="329"/>
      <c r="G117" s="329"/>
      <c r="H117" s="32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1081</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0" t="str">
        <f>E13</f>
        <v>1.4.d_K - Podkrovní byty 372/36 - Kanalizace</v>
      </c>
      <c r="F119" s="329"/>
      <c r="G119" s="329"/>
      <c r="H119" s="32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Táborská</v>
      </c>
      <c r="G121" s="37"/>
      <c r="H121" s="37"/>
      <c r="I121" s="30" t="s">
        <v>22</v>
      </c>
      <c r="J121" s="67" t="str">
        <f>IF(J16="","",J16)</f>
        <v>19. 5. 2020</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7" customHeight="1">
      <c r="A123" s="35"/>
      <c r="B123" s="36"/>
      <c r="C123" s="30" t="s">
        <v>24</v>
      </c>
      <c r="D123" s="37"/>
      <c r="E123" s="37"/>
      <c r="F123" s="28" t="str">
        <f>E19</f>
        <v>Městská část Praha 4, Anatala Staška 2059/80b</v>
      </c>
      <c r="G123" s="37"/>
      <c r="H123" s="37"/>
      <c r="I123" s="30" t="s">
        <v>31</v>
      </c>
      <c r="J123" s="33" t="str">
        <f>E25</f>
        <v>SUNCAD, s.r.o., Špotzova 6, Praha 6</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29</v>
      </c>
      <c r="D124" s="37"/>
      <c r="E124" s="37"/>
      <c r="F124" s="28" t="str">
        <f>IF(E22="","",E22)</f>
        <v>Vyplň údaj</v>
      </c>
      <c r="G124" s="37"/>
      <c r="H124" s="37"/>
      <c r="I124" s="30" t="s">
        <v>36</v>
      </c>
      <c r="J124" s="33" t="str">
        <f>E28</f>
        <v>SunCad, s.r.o.</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206</v>
      </c>
      <c r="D126" s="168" t="s">
        <v>65</v>
      </c>
      <c r="E126" s="168" t="s">
        <v>61</v>
      </c>
      <c r="F126" s="168" t="s">
        <v>62</v>
      </c>
      <c r="G126" s="168" t="s">
        <v>207</v>
      </c>
      <c r="H126" s="168" t="s">
        <v>208</v>
      </c>
      <c r="I126" s="168" t="s">
        <v>209</v>
      </c>
      <c r="J126" s="168" t="s">
        <v>185</v>
      </c>
      <c r="K126" s="169" t="s">
        <v>210</v>
      </c>
      <c r="L126" s="170"/>
      <c r="M126" s="76" t="s">
        <v>1</v>
      </c>
      <c r="N126" s="77" t="s">
        <v>44</v>
      </c>
      <c r="O126" s="77" t="s">
        <v>211</v>
      </c>
      <c r="P126" s="77" t="s">
        <v>212</v>
      </c>
      <c r="Q126" s="77" t="s">
        <v>213</v>
      </c>
      <c r="R126" s="77" t="s">
        <v>214</v>
      </c>
      <c r="S126" s="77" t="s">
        <v>215</v>
      </c>
      <c r="T126" s="78" t="s">
        <v>216</v>
      </c>
      <c r="U126" s="165"/>
      <c r="V126" s="165"/>
      <c r="W126" s="165"/>
      <c r="X126" s="165"/>
      <c r="Y126" s="165"/>
      <c r="Z126" s="165"/>
      <c r="AA126" s="165"/>
      <c r="AB126" s="165"/>
      <c r="AC126" s="165"/>
      <c r="AD126" s="165"/>
      <c r="AE126" s="165"/>
    </row>
    <row r="127" spans="1:63" s="2" customFormat="1" ht="22.9" customHeight="1">
      <c r="A127" s="35"/>
      <c r="B127" s="36"/>
      <c r="C127" s="83" t="s">
        <v>217</v>
      </c>
      <c r="D127" s="37"/>
      <c r="E127" s="37"/>
      <c r="F127" s="37"/>
      <c r="G127" s="37"/>
      <c r="H127" s="37"/>
      <c r="I127" s="37"/>
      <c r="J127" s="171">
        <f>BK127</f>
        <v>0</v>
      </c>
      <c r="K127" s="37"/>
      <c r="L127" s="40"/>
      <c r="M127" s="79"/>
      <c r="N127" s="172"/>
      <c r="O127" s="80"/>
      <c r="P127" s="173">
        <f>P128</f>
        <v>0</v>
      </c>
      <c r="Q127" s="80"/>
      <c r="R127" s="173">
        <f>R128</f>
        <v>0.22420500000000004</v>
      </c>
      <c r="S127" s="80"/>
      <c r="T127" s="174">
        <f>T128</f>
        <v>0</v>
      </c>
      <c r="U127" s="35"/>
      <c r="V127" s="35"/>
      <c r="W127" s="35"/>
      <c r="X127" s="35"/>
      <c r="Y127" s="35"/>
      <c r="Z127" s="35"/>
      <c r="AA127" s="35"/>
      <c r="AB127" s="35"/>
      <c r="AC127" s="35"/>
      <c r="AD127" s="35"/>
      <c r="AE127" s="35"/>
      <c r="AT127" s="18" t="s">
        <v>79</v>
      </c>
      <c r="AU127" s="18" t="s">
        <v>187</v>
      </c>
      <c r="BK127" s="175">
        <f>BK128</f>
        <v>0</v>
      </c>
    </row>
    <row r="128" spans="1:63" s="12" customFormat="1" ht="25.9" customHeight="1">
      <c r="B128" s="176"/>
      <c r="C128" s="177"/>
      <c r="D128" s="178" t="s">
        <v>79</v>
      </c>
      <c r="E128" s="179" t="s">
        <v>339</v>
      </c>
      <c r="F128" s="179" t="s">
        <v>340</v>
      </c>
      <c r="G128" s="177"/>
      <c r="H128" s="177"/>
      <c r="I128" s="180"/>
      <c r="J128" s="181">
        <f>BK128</f>
        <v>0</v>
      </c>
      <c r="K128" s="177"/>
      <c r="L128" s="182"/>
      <c r="M128" s="183"/>
      <c r="N128" s="184"/>
      <c r="O128" s="184"/>
      <c r="P128" s="185">
        <f>P129+P165+P196</f>
        <v>0</v>
      </c>
      <c r="Q128" s="184"/>
      <c r="R128" s="185">
        <f>R129+R165+R196</f>
        <v>0.22420500000000004</v>
      </c>
      <c r="S128" s="184"/>
      <c r="T128" s="186">
        <f>T129+T165+T196</f>
        <v>0</v>
      </c>
      <c r="AR128" s="187" t="s">
        <v>93</v>
      </c>
      <c r="AT128" s="188" t="s">
        <v>79</v>
      </c>
      <c r="AU128" s="188" t="s">
        <v>80</v>
      </c>
      <c r="AY128" s="187" t="s">
        <v>220</v>
      </c>
      <c r="BK128" s="189">
        <f>BK129+BK165+BK196</f>
        <v>0</v>
      </c>
    </row>
    <row r="129" spans="1:65" s="12" customFormat="1" ht="22.9" customHeight="1">
      <c r="B129" s="176"/>
      <c r="C129" s="177"/>
      <c r="D129" s="178" t="s">
        <v>79</v>
      </c>
      <c r="E129" s="190" t="s">
        <v>1091</v>
      </c>
      <c r="F129" s="190" t="s">
        <v>1092</v>
      </c>
      <c r="G129" s="177"/>
      <c r="H129" s="177"/>
      <c r="I129" s="180"/>
      <c r="J129" s="191">
        <f>BK129</f>
        <v>0</v>
      </c>
      <c r="K129" s="177"/>
      <c r="L129" s="182"/>
      <c r="M129" s="183"/>
      <c r="N129" s="184"/>
      <c r="O129" s="184"/>
      <c r="P129" s="185">
        <f>SUM(P130:P164)</f>
        <v>0</v>
      </c>
      <c r="Q129" s="184"/>
      <c r="R129" s="185">
        <f>SUM(R130:R164)</f>
        <v>7.9275000000000012E-2</v>
      </c>
      <c r="S129" s="184"/>
      <c r="T129" s="186">
        <f>SUM(T130:T164)</f>
        <v>0</v>
      </c>
      <c r="AR129" s="187" t="s">
        <v>93</v>
      </c>
      <c r="AT129" s="188" t="s">
        <v>79</v>
      </c>
      <c r="AU129" s="188" t="s">
        <v>87</v>
      </c>
      <c r="AY129" s="187" t="s">
        <v>220</v>
      </c>
      <c r="BK129" s="189">
        <f>SUM(BK130:BK164)</f>
        <v>0</v>
      </c>
    </row>
    <row r="130" spans="1:65" s="2" customFormat="1" ht="14.45" customHeight="1">
      <c r="A130" s="35"/>
      <c r="B130" s="36"/>
      <c r="C130" s="192" t="s">
        <v>87</v>
      </c>
      <c r="D130" s="192" t="s">
        <v>223</v>
      </c>
      <c r="E130" s="193" t="s">
        <v>1093</v>
      </c>
      <c r="F130" s="194" t="s">
        <v>1094</v>
      </c>
      <c r="G130" s="195" t="s">
        <v>259</v>
      </c>
      <c r="H130" s="196">
        <v>4</v>
      </c>
      <c r="I130" s="197"/>
      <c r="J130" s="198">
        <f>ROUND(I130*H130,2)</f>
        <v>0</v>
      </c>
      <c r="K130" s="194" t="s">
        <v>1</v>
      </c>
      <c r="L130" s="40"/>
      <c r="M130" s="199" t="s">
        <v>1</v>
      </c>
      <c r="N130" s="200" t="s">
        <v>46</v>
      </c>
      <c r="O130" s="72"/>
      <c r="P130" s="201">
        <f>O130*H130</f>
        <v>0</v>
      </c>
      <c r="Q130" s="201">
        <v>1E-3</v>
      </c>
      <c r="R130" s="201">
        <f>Q130*H130</f>
        <v>4.0000000000000001E-3</v>
      </c>
      <c r="S130" s="201">
        <v>0</v>
      </c>
      <c r="T130" s="202">
        <f>S130*H130</f>
        <v>0</v>
      </c>
      <c r="U130" s="35"/>
      <c r="V130" s="35"/>
      <c r="W130" s="35"/>
      <c r="X130" s="35"/>
      <c r="Y130" s="35"/>
      <c r="Z130" s="35"/>
      <c r="AA130" s="35"/>
      <c r="AB130" s="35"/>
      <c r="AC130" s="35"/>
      <c r="AD130" s="35"/>
      <c r="AE130" s="35"/>
      <c r="AR130" s="203" t="s">
        <v>317</v>
      </c>
      <c r="AT130" s="203" t="s">
        <v>223</v>
      </c>
      <c r="AU130" s="203" t="s">
        <v>93</v>
      </c>
      <c r="AY130" s="18" t="s">
        <v>220</v>
      </c>
      <c r="BE130" s="204">
        <f>IF(N130="základní",J130,0)</f>
        <v>0</v>
      </c>
      <c r="BF130" s="204">
        <f>IF(N130="snížená",J130,0)</f>
        <v>0</v>
      </c>
      <c r="BG130" s="204">
        <f>IF(N130="zákl. přenesená",J130,0)</f>
        <v>0</v>
      </c>
      <c r="BH130" s="204">
        <f>IF(N130="sníž. přenesená",J130,0)</f>
        <v>0</v>
      </c>
      <c r="BI130" s="204">
        <f>IF(N130="nulová",J130,0)</f>
        <v>0</v>
      </c>
      <c r="BJ130" s="18" t="s">
        <v>93</v>
      </c>
      <c r="BK130" s="204">
        <f>ROUND(I130*H130,2)</f>
        <v>0</v>
      </c>
      <c r="BL130" s="18" t="s">
        <v>317</v>
      </c>
      <c r="BM130" s="203" t="s">
        <v>1095</v>
      </c>
    </row>
    <row r="131" spans="1:65" s="2" customFormat="1" ht="11.25">
      <c r="A131" s="35"/>
      <c r="B131" s="36"/>
      <c r="C131" s="37"/>
      <c r="D131" s="205" t="s">
        <v>230</v>
      </c>
      <c r="E131" s="37"/>
      <c r="F131" s="206" t="s">
        <v>1094</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230</v>
      </c>
      <c r="AU131" s="18" t="s">
        <v>93</v>
      </c>
    </row>
    <row r="132" spans="1:65" s="14" customFormat="1" ht="11.25">
      <c r="B132" s="220"/>
      <c r="C132" s="221"/>
      <c r="D132" s="205" t="s">
        <v>232</v>
      </c>
      <c r="E132" s="222" t="s">
        <v>1</v>
      </c>
      <c r="F132" s="223" t="s">
        <v>228</v>
      </c>
      <c r="G132" s="221"/>
      <c r="H132" s="224">
        <v>4</v>
      </c>
      <c r="I132" s="225"/>
      <c r="J132" s="221"/>
      <c r="K132" s="221"/>
      <c r="L132" s="226"/>
      <c r="M132" s="227"/>
      <c r="N132" s="228"/>
      <c r="O132" s="228"/>
      <c r="P132" s="228"/>
      <c r="Q132" s="228"/>
      <c r="R132" s="228"/>
      <c r="S132" s="228"/>
      <c r="T132" s="229"/>
      <c r="AT132" s="230" t="s">
        <v>232</v>
      </c>
      <c r="AU132" s="230" t="s">
        <v>93</v>
      </c>
      <c r="AV132" s="14" t="s">
        <v>93</v>
      </c>
      <c r="AW132" s="14" t="s">
        <v>35</v>
      </c>
      <c r="AX132" s="14" t="s">
        <v>80</v>
      </c>
      <c r="AY132" s="230" t="s">
        <v>220</v>
      </c>
    </row>
    <row r="133" spans="1:65" s="15" customFormat="1" ht="11.25">
      <c r="B133" s="231"/>
      <c r="C133" s="232"/>
      <c r="D133" s="205" t="s">
        <v>232</v>
      </c>
      <c r="E133" s="233" t="s">
        <v>1</v>
      </c>
      <c r="F133" s="234" t="s">
        <v>236</v>
      </c>
      <c r="G133" s="232"/>
      <c r="H133" s="235">
        <v>4</v>
      </c>
      <c r="I133" s="236"/>
      <c r="J133" s="232"/>
      <c r="K133" s="232"/>
      <c r="L133" s="237"/>
      <c r="M133" s="238"/>
      <c r="N133" s="239"/>
      <c r="O133" s="239"/>
      <c r="P133" s="239"/>
      <c r="Q133" s="239"/>
      <c r="R133" s="239"/>
      <c r="S133" s="239"/>
      <c r="T133" s="240"/>
      <c r="AT133" s="241" t="s">
        <v>232</v>
      </c>
      <c r="AU133" s="241" t="s">
        <v>93</v>
      </c>
      <c r="AV133" s="15" t="s">
        <v>228</v>
      </c>
      <c r="AW133" s="15" t="s">
        <v>35</v>
      </c>
      <c r="AX133" s="15" t="s">
        <v>87</v>
      </c>
      <c r="AY133" s="241" t="s">
        <v>220</v>
      </c>
    </row>
    <row r="134" spans="1:65" s="2" customFormat="1" ht="14.45" customHeight="1">
      <c r="A134" s="35"/>
      <c r="B134" s="36"/>
      <c r="C134" s="192" t="s">
        <v>93</v>
      </c>
      <c r="D134" s="192" t="s">
        <v>223</v>
      </c>
      <c r="E134" s="193" t="s">
        <v>1096</v>
      </c>
      <c r="F134" s="194" t="s">
        <v>1097</v>
      </c>
      <c r="G134" s="195" t="s">
        <v>353</v>
      </c>
      <c r="H134" s="196">
        <v>2.5</v>
      </c>
      <c r="I134" s="197"/>
      <c r="J134" s="198">
        <f>ROUND(I134*H134,2)</f>
        <v>0</v>
      </c>
      <c r="K134" s="194" t="s">
        <v>227</v>
      </c>
      <c r="L134" s="40"/>
      <c r="M134" s="199" t="s">
        <v>1</v>
      </c>
      <c r="N134" s="200" t="s">
        <v>46</v>
      </c>
      <c r="O134" s="72"/>
      <c r="P134" s="201">
        <f>O134*H134</f>
        <v>0</v>
      </c>
      <c r="Q134" s="201">
        <v>4.4000000000000002E-4</v>
      </c>
      <c r="R134" s="201">
        <f>Q134*H134</f>
        <v>1.1000000000000001E-3</v>
      </c>
      <c r="S134" s="201">
        <v>0</v>
      </c>
      <c r="T134" s="202">
        <f>S134*H134</f>
        <v>0</v>
      </c>
      <c r="U134" s="35"/>
      <c r="V134" s="35"/>
      <c r="W134" s="35"/>
      <c r="X134" s="35"/>
      <c r="Y134" s="35"/>
      <c r="Z134" s="35"/>
      <c r="AA134" s="35"/>
      <c r="AB134" s="35"/>
      <c r="AC134" s="35"/>
      <c r="AD134" s="35"/>
      <c r="AE134" s="35"/>
      <c r="AR134" s="203" t="s">
        <v>317</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93</v>
      </c>
      <c r="BK134" s="204">
        <f>ROUND(I134*H134,2)</f>
        <v>0</v>
      </c>
      <c r="BL134" s="18" t="s">
        <v>317</v>
      </c>
      <c r="BM134" s="203" t="s">
        <v>1098</v>
      </c>
    </row>
    <row r="135" spans="1:65" s="2" customFormat="1" ht="11.25">
      <c r="A135" s="35"/>
      <c r="B135" s="36"/>
      <c r="C135" s="37"/>
      <c r="D135" s="205" t="s">
        <v>230</v>
      </c>
      <c r="E135" s="37"/>
      <c r="F135" s="206" t="s">
        <v>1099</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230</v>
      </c>
      <c r="AU135" s="18" t="s">
        <v>93</v>
      </c>
    </row>
    <row r="136" spans="1:65" s="14" customFormat="1" ht="11.25">
      <c r="B136" s="220"/>
      <c r="C136" s="221"/>
      <c r="D136" s="205" t="s">
        <v>232</v>
      </c>
      <c r="E136" s="222" t="s">
        <v>1</v>
      </c>
      <c r="F136" s="223" t="s">
        <v>1100</v>
      </c>
      <c r="G136" s="221"/>
      <c r="H136" s="224">
        <v>2.5</v>
      </c>
      <c r="I136" s="225"/>
      <c r="J136" s="221"/>
      <c r="K136" s="221"/>
      <c r="L136" s="226"/>
      <c r="M136" s="227"/>
      <c r="N136" s="228"/>
      <c r="O136" s="228"/>
      <c r="P136" s="228"/>
      <c r="Q136" s="228"/>
      <c r="R136" s="228"/>
      <c r="S136" s="228"/>
      <c r="T136" s="229"/>
      <c r="AT136" s="230" t="s">
        <v>232</v>
      </c>
      <c r="AU136" s="230" t="s">
        <v>93</v>
      </c>
      <c r="AV136" s="14" t="s">
        <v>93</v>
      </c>
      <c r="AW136" s="14" t="s">
        <v>35</v>
      </c>
      <c r="AX136" s="14" t="s">
        <v>80</v>
      </c>
      <c r="AY136" s="230" t="s">
        <v>220</v>
      </c>
    </row>
    <row r="137" spans="1:65" s="15" customFormat="1" ht="11.25">
      <c r="B137" s="231"/>
      <c r="C137" s="232"/>
      <c r="D137" s="205" t="s">
        <v>232</v>
      </c>
      <c r="E137" s="233" t="s">
        <v>1</v>
      </c>
      <c r="F137" s="234" t="s">
        <v>236</v>
      </c>
      <c r="G137" s="232"/>
      <c r="H137" s="235">
        <v>2.5</v>
      </c>
      <c r="I137" s="236"/>
      <c r="J137" s="232"/>
      <c r="K137" s="232"/>
      <c r="L137" s="237"/>
      <c r="M137" s="238"/>
      <c r="N137" s="239"/>
      <c r="O137" s="239"/>
      <c r="P137" s="239"/>
      <c r="Q137" s="239"/>
      <c r="R137" s="239"/>
      <c r="S137" s="239"/>
      <c r="T137" s="240"/>
      <c r="AT137" s="241" t="s">
        <v>232</v>
      </c>
      <c r="AU137" s="241" t="s">
        <v>93</v>
      </c>
      <c r="AV137" s="15" t="s">
        <v>228</v>
      </c>
      <c r="AW137" s="15" t="s">
        <v>35</v>
      </c>
      <c r="AX137" s="15" t="s">
        <v>87</v>
      </c>
      <c r="AY137" s="241" t="s">
        <v>220</v>
      </c>
    </row>
    <row r="138" spans="1:65" s="2" customFormat="1" ht="14.45" customHeight="1">
      <c r="A138" s="35"/>
      <c r="B138" s="36"/>
      <c r="C138" s="192" t="s">
        <v>106</v>
      </c>
      <c r="D138" s="192" t="s">
        <v>223</v>
      </c>
      <c r="E138" s="193" t="s">
        <v>1101</v>
      </c>
      <c r="F138" s="194" t="s">
        <v>1102</v>
      </c>
      <c r="G138" s="195" t="s">
        <v>353</v>
      </c>
      <c r="H138" s="196">
        <v>13</v>
      </c>
      <c r="I138" s="197"/>
      <c r="J138" s="198">
        <f>ROUND(I138*H138,2)</f>
        <v>0</v>
      </c>
      <c r="K138" s="194" t="s">
        <v>227</v>
      </c>
      <c r="L138" s="40"/>
      <c r="M138" s="199" t="s">
        <v>1</v>
      </c>
      <c r="N138" s="200" t="s">
        <v>46</v>
      </c>
      <c r="O138" s="72"/>
      <c r="P138" s="201">
        <f>O138*H138</f>
        <v>0</v>
      </c>
      <c r="Q138" s="201">
        <v>5.5000000000000003E-4</v>
      </c>
      <c r="R138" s="201">
        <f>Q138*H138</f>
        <v>7.1500000000000001E-3</v>
      </c>
      <c r="S138" s="201">
        <v>0</v>
      </c>
      <c r="T138" s="202">
        <f>S138*H138</f>
        <v>0</v>
      </c>
      <c r="U138" s="35"/>
      <c r="V138" s="35"/>
      <c r="W138" s="35"/>
      <c r="X138" s="35"/>
      <c r="Y138" s="35"/>
      <c r="Z138" s="35"/>
      <c r="AA138" s="35"/>
      <c r="AB138" s="35"/>
      <c r="AC138" s="35"/>
      <c r="AD138" s="35"/>
      <c r="AE138" s="35"/>
      <c r="AR138" s="203" t="s">
        <v>317</v>
      </c>
      <c r="AT138" s="203" t="s">
        <v>223</v>
      </c>
      <c r="AU138" s="203" t="s">
        <v>93</v>
      </c>
      <c r="AY138" s="18" t="s">
        <v>220</v>
      </c>
      <c r="BE138" s="204">
        <f>IF(N138="základní",J138,0)</f>
        <v>0</v>
      </c>
      <c r="BF138" s="204">
        <f>IF(N138="snížená",J138,0)</f>
        <v>0</v>
      </c>
      <c r="BG138" s="204">
        <f>IF(N138="zákl. přenesená",J138,0)</f>
        <v>0</v>
      </c>
      <c r="BH138" s="204">
        <f>IF(N138="sníž. přenesená",J138,0)</f>
        <v>0</v>
      </c>
      <c r="BI138" s="204">
        <f>IF(N138="nulová",J138,0)</f>
        <v>0</v>
      </c>
      <c r="BJ138" s="18" t="s">
        <v>93</v>
      </c>
      <c r="BK138" s="204">
        <f>ROUND(I138*H138,2)</f>
        <v>0</v>
      </c>
      <c r="BL138" s="18" t="s">
        <v>317</v>
      </c>
      <c r="BM138" s="203" t="s">
        <v>1103</v>
      </c>
    </row>
    <row r="139" spans="1:65" s="2" customFormat="1" ht="11.25">
      <c r="A139" s="35"/>
      <c r="B139" s="36"/>
      <c r="C139" s="37"/>
      <c r="D139" s="205" t="s">
        <v>230</v>
      </c>
      <c r="E139" s="37"/>
      <c r="F139" s="206" t="s">
        <v>1104</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93</v>
      </c>
    </row>
    <row r="140" spans="1:65" s="14" customFormat="1" ht="11.25">
      <c r="B140" s="220"/>
      <c r="C140" s="221"/>
      <c r="D140" s="205" t="s">
        <v>232</v>
      </c>
      <c r="E140" s="222" t="s">
        <v>1</v>
      </c>
      <c r="F140" s="223" t="s">
        <v>304</v>
      </c>
      <c r="G140" s="221"/>
      <c r="H140" s="224">
        <v>13</v>
      </c>
      <c r="I140" s="225"/>
      <c r="J140" s="221"/>
      <c r="K140" s="221"/>
      <c r="L140" s="226"/>
      <c r="M140" s="227"/>
      <c r="N140" s="228"/>
      <c r="O140" s="228"/>
      <c r="P140" s="228"/>
      <c r="Q140" s="228"/>
      <c r="R140" s="228"/>
      <c r="S140" s="228"/>
      <c r="T140" s="229"/>
      <c r="AT140" s="230" t="s">
        <v>232</v>
      </c>
      <c r="AU140" s="230" t="s">
        <v>93</v>
      </c>
      <c r="AV140" s="14" t="s">
        <v>93</v>
      </c>
      <c r="AW140" s="14" t="s">
        <v>35</v>
      </c>
      <c r="AX140" s="14" t="s">
        <v>80</v>
      </c>
      <c r="AY140" s="230" t="s">
        <v>220</v>
      </c>
    </row>
    <row r="141" spans="1:65" s="15" customFormat="1" ht="11.25">
      <c r="B141" s="231"/>
      <c r="C141" s="232"/>
      <c r="D141" s="205" t="s">
        <v>232</v>
      </c>
      <c r="E141" s="233" t="s">
        <v>1</v>
      </c>
      <c r="F141" s="234" t="s">
        <v>236</v>
      </c>
      <c r="G141" s="232"/>
      <c r="H141" s="235">
        <v>13</v>
      </c>
      <c r="I141" s="236"/>
      <c r="J141" s="232"/>
      <c r="K141" s="232"/>
      <c r="L141" s="237"/>
      <c r="M141" s="238"/>
      <c r="N141" s="239"/>
      <c r="O141" s="239"/>
      <c r="P141" s="239"/>
      <c r="Q141" s="239"/>
      <c r="R141" s="239"/>
      <c r="S141" s="239"/>
      <c r="T141" s="240"/>
      <c r="AT141" s="241" t="s">
        <v>232</v>
      </c>
      <c r="AU141" s="241" t="s">
        <v>93</v>
      </c>
      <c r="AV141" s="15" t="s">
        <v>228</v>
      </c>
      <c r="AW141" s="15" t="s">
        <v>35</v>
      </c>
      <c r="AX141" s="15" t="s">
        <v>87</v>
      </c>
      <c r="AY141" s="241" t="s">
        <v>220</v>
      </c>
    </row>
    <row r="142" spans="1:65" s="2" customFormat="1" ht="14.45" customHeight="1">
      <c r="A142" s="35"/>
      <c r="B142" s="36"/>
      <c r="C142" s="192" t="s">
        <v>228</v>
      </c>
      <c r="D142" s="192" t="s">
        <v>223</v>
      </c>
      <c r="E142" s="193" t="s">
        <v>1105</v>
      </c>
      <c r="F142" s="194" t="s">
        <v>1106</v>
      </c>
      <c r="G142" s="195" t="s">
        <v>353</v>
      </c>
      <c r="H142" s="196">
        <v>2.5</v>
      </c>
      <c r="I142" s="197"/>
      <c r="J142" s="198">
        <f>ROUND(I142*H142,2)</f>
        <v>0</v>
      </c>
      <c r="K142" s="194" t="s">
        <v>227</v>
      </c>
      <c r="L142" s="40"/>
      <c r="M142" s="199" t="s">
        <v>1</v>
      </c>
      <c r="N142" s="200" t="s">
        <v>46</v>
      </c>
      <c r="O142" s="72"/>
      <c r="P142" s="201">
        <f>O142*H142</f>
        <v>0</v>
      </c>
      <c r="Q142" s="201">
        <v>1.0399999999999999E-3</v>
      </c>
      <c r="R142" s="201">
        <f>Q142*H142</f>
        <v>2.5999999999999999E-3</v>
      </c>
      <c r="S142" s="201">
        <v>0</v>
      </c>
      <c r="T142" s="202">
        <f>S142*H142</f>
        <v>0</v>
      </c>
      <c r="U142" s="35"/>
      <c r="V142" s="35"/>
      <c r="W142" s="35"/>
      <c r="X142" s="35"/>
      <c r="Y142" s="35"/>
      <c r="Z142" s="35"/>
      <c r="AA142" s="35"/>
      <c r="AB142" s="35"/>
      <c r="AC142" s="35"/>
      <c r="AD142" s="35"/>
      <c r="AE142" s="35"/>
      <c r="AR142" s="203" t="s">
        <v>317</v>
      </c>
      <c r="AT142" s="203" t="s">
        <v>223</v>
      </c>
      <c r="AU142" s="203" t="s">
        <v>93</v>
      </c>
      <c r="AY142" s="18" t="s">
        <v>220</v>
      </c>
      <c r="BE142" s="204">
        <f>IF(N142="základní",J142,0)</f>
        <v>0</v>
      </c>
      <c r="BF142" s="204">
        <f>IF(N142="snížená",J142,0)</f>
        <v>0</v>
      </c>
      <c r="BG142" s="204">
        <f>IF(N142="zákl. přenesená",J142,0)</f>
        <v>0</v>
      </c>
      <c r="BH142" s="204">
        <f>IF(N142="sníž. přenesená",J142,0)</f>
        <v>0</v>
      </c>
      <c r="BI142" s="204">
        <f>IF(N142="nulová",J142,0)</f>
        <v>0</v>
      </c>
      <c r="BJ142" s="18" t="s">
        <v>93</v>
      </c>
      <c r="BK142" s="204">
        <f>ROUND(I142*H142,2)</f>
        <v>0</v>
      </c>
      <c r="BL142" s="18" t="s">
        <v>317</v>
      </c>
      <c r="BM142" s="203" t="s">
        <v>1107</v>
      </c>
    </row>
    <row r="143" spans="1:65" s="2" customFormat="1" ht="11.25">
      <c r="A143" s="35"/>
      <c r="B143" s="36"/>
      <c r="C143" s="37"/>
      <c r="D143" s="205" t="s">
        <v>230</v>
      </c>
      <c r="E143" s="37"/>
      <c r="F143" s="206" t="s">
        <v>1108</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93</v>
      </c>
    </row>
    <row r="144" spans="1:65" s="14" customFormat="1" ht="11.25">
      <c r="B144" s="220"/>
      <c r="C144" s="221"/>
      <c r="D144" s="205" t="s">
        <v>232</v>
      </c>
      <c r="E144" s="222" t="s">
        <v>1</v>
      </c>
      <c r="F144" s="223" t="s">
        <v>1100</v>
      </c>
      <c r="G144" s="221"/>
      <c r="H144" s="224">
        <v>2.5</v>
      </c>
      <c r="I144" s="225"/>
      <c r="J144" s="221"/>
      <c r="K144" s="221"/>
      <c r="L144" s="226"/>
      <c r="M144" s="227"/>
      <c r="N144" s="228"/>
      <c r="O144" s="228"/>
      <c r="P144" s="228"/>
      <c r="Q144" s="228"/>
      <c r="R144" s="228"/>
      <c r="S144" s="228"/>
      <c r="T144" s="229"/>
      <c r="AT144" s="230" t="s">
        <v>232</v>
      </c>
      <c r="AU144" s="230" t="s">
        <v>93</v>
      </c>
      <c r="AV144" s="14" t="s">
        <v>93</v>
      </c>
      <c r="AW144" s="14" t="s">
        <v>35</v>
      </c>
      <c r="AX144" s="14" t="s">
        <v>80</v>
      </c>
      <c r="AY144" s="230" t="s">
        <v>220</v>
      </c>
    </row>
    <row r="145" spans="1:65" s="15" customFormat="1" ht="11.25">
      <c r="B145" s="231"/>
      <c r="C145" s="232"/>
      <c r="D145" s="205" t="s">
        <v>232</v>
      </c>
      <c r="E145" s="233" t="s">
        <v>1</v>
      </c>
      <c r="F145" s="234" t="s">
        <v>236</v>
      </c>
      <c r="G145" s="232"/>
      <c r="H145" s="235">
        <v>2.5</v>
      </c>
      <c r="I145" s="236"/>
      <c r="J145" s="232"/>
      <c r="K145" s="232"/>
      <c r="L145" s="237"/>
      <c r="M145" s="238"/>
      <c r="N145" s="239"/>
      <c r="O145" s="239"/>
      <c r="P145" s="239"/>
      <c r="Q145" s="239"/>
      <c r="R145" s="239"/>
      <c r="S145" s="239"/>
      <c r="T145" s="240"/>
      <c r="AT145" s="241" t="s">
        <v>232</v>
      </c>
      <c r="AU145" s="241" t="s">
        <v>93</v>
      </c>
      <c r="AV145" s="15" t="s">
        <v>228</v>
      </c>
      <c r="AW145" s="15" t="s">
        <v>35</v>
      </c>
      <c r="AX145" s="15" t="s">
        <v>87</v>
      </c>
      <c r="AY145" s="241" t="s">
        <v>220</v>
      </c>
    </row>
    <row r="146" spans="1:65" s="2" customFormat="1" ht="14.45" customHeight="1">
      <c r="A146" s="35"/>
      <c r="B146" s="36"/>
      <c r="C146" s="192" t="s">
        <v>256</v>
      </c>
      <c r="D146" s="192" t="s">
        <v>223</v>
      </c>
      <c r="E146" s="193" t="s">
        <v>1109</v>
      </c>
      <c r="F146" s="194" t="s">
        <v>1110</v>
      </c>
      <c r="G146" s="195" t="s">
        <v>353</v>
      </c>
      <c r="H146" s="196">
        <v>2.5</v>
      </c>
      <c r="I146" s="197"/>
      <c r="J146" s="198">
        <f>ROUND(I146*H146,2)</f>
        <v>0</v>
      </c>
      <c r="K146" s="194" t="s">
        <v>227</v>
      </c>
      <c r="L146" s="40"/>
      <c r="M146" s="199" t="s">
        <v>1</v>
      </c>
      <c r="N146" s="200" t="s">
        <v>46</v>
      </c>
      <c r="O146" s="72"/>
      <c r="P146" s="201">
        <f>O146*H146</f>
        <v>0</v>
      </c>
      <c r="Q146" s="201">
        <v>1.7700000000000001E-3</v>
      </c>
      <c r="R146" s="201">
        <f>Q146*H146</f>
        <v>4.4250000000000001E-3</v>
      </c>
      <c r="S146" s="201">
        <v>0</v>
      </c>
      <c r="T146" s="202">
        <f>S146*H146</f>
        <v>0</v>
      </c>
      <c r="U146" s="35"/>
      <c r="V146" s="35"/>
      <c r="W146" s="35"/>
      <c r="X146" s="35"/>
      <c r="Y146" s="35"/>
      <c r="Z146" s="35"/>
      <c r="AA146" s="35"/>
      <c r="AB146" s="35"/>
      <c r="AC146" s="35"/>
      <c r="AD146" s="35"/>
      <c r="AE146" s="35"/>
      <c r="AR146" s="203" t="s">
        <v>317</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93</v>
      </c>
      <c r="BK146" s="204">
        <f>ROUND(I146*H146,2)</f>
        <v>0</v>
      </c>
      <c r="BL146" s="18" t="s">
        <v>317</v>
      </c>
      <c r="BM146" s="203" t="s">
        <v>1111</v>
      </c>
    </row>
    <row r="147" spans="1:65" s="2" customFormat="1" ht="11.25">
      <c r="A147" s="35"/>
      <c r="B147" s="36"/>
      <c r="C147" s="37"/>
      <c r="D147" s="205" t="s">
        <v>230</v>
      </c>
      <c r="E147" s="37"/>
      <c r="F147" s="206" t="s">
        <v>1112</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93</v>
      </c>
    </row>
    <row r="148" spans="1:65" s="2" customFormat="1" ht="14.45" customHeight="1">
      <c r="A148" s="35"/>
      <c r="B148" s="36"/>
      <c r="C148" s="192" t="s">
        <v>221</v>
      </c>
      <c r="D148" s="192" t="s">
        <v>223</v>
      </c>
      <c r="E148" s="193" t="s">
        <v>1113</v>
      </c>
      <c r="F148" s="194" t="s">
        <v>1114</v>
      </c>
      <c r="G148" s="195" t="s">
        <v>1115</v>
      </c>
      <c r="H148" s="196">
        <v>1</v>
      </c>
      <c r="I148" s="197"/>
      <c r="J148" s="198">
        <f>ROUND(I148*H148,2)</f>
        <v>0</v>
      </c>
      <c r="K148" s="194" t="s">
        <v>1</v>
      </c>
      <c r="L148" s="40"/>
      <c r="M148" s="199" t="s">
        <v>1</v>
      </c>
      <c r="N148" s="200" t="s">
        <v>46</v>
      </c>
      <c r="O148" s="72"/>
      <c r="P148" s="201">
        <f>O148*H148</f>
        <v>0</v>
      </c>
      <c r="Q148" s="201">
        <v>0.01</v>
      </c>
      <c r="R148" s="201">
        <f>Q148*H148</f>
        <v>0.01</v>
      </c>
      <c r="S148" s="201">
        <v>0</v>
      </c>
      <c r="T148" s="202">
        <f>S148*H148</f>
        <v>0</v>
      </c>
      <c r="U148" s="35"/>
      <c r="V148" s="35"/>
      <c r="W148" s="35"/>
      <c r="X148" s="35"/>
      <c r="Y148" s="35"/>
      <c r="Z148" s="35"/>
      <c r="AA148" s="35"/>
      <c r="AB148" s="35"/>
      <c r="AC148" s="35"/>
      <c r="AD148" s="35"/>
      <c r="AE148" s="35"/>
      <c r="AR148" s="203" t="s">
        <v>317</v>
      </c>
      <c r="AT148" s="203" t="s">
        <v>223</v>
      </c>
      <c r="AU148" s="203" t="s">
        <v>93</v>
      </c>
      <c r="AY148" s="18" t="s">
        <v>220</v>
      </c>
      <c r="BE148" s="204">
        <f>IF(N148="základní",J148,0)</f>
        <v>0</v>
      </c>
      <c r="BF148" s="204">
        <f>IF(N148="snížená",J148,0)</f>
        <v>0</v>
      </c>
      <c r="BG148" s="204">
        <f>IF(N148="zákl. přenesená",J148,0)</f>
        <v>0</v>
      </c>
      <c r="BH148" s="204">
        <f>IF(N148="sníž. přenesená",J148,0)</f>
        <v>0</v>
      </c>
      <c r="BI148" s="204">
        <f>IF(N148="nulová",J148,0)</f>
        <v>0</v>
      </c>
      <c r="BJ148" s="18" t="s">
        <v>93</v>
      </c>
      <c r="BK148" s="204">
        <f>ROUND(I148*H148,2)</f>
        <v>0</v>
      </c>
      <c r="BL148" s="18" t="s">
        <v>317</v>
      </c>
      <c r="BM148" s="203" t="s">
        <v>1116</v>
      </c>
    </row>
    <row r="149" spans="1:65" s="2" customFormat="1" ht="11.25">
      <c r="A149" s="35"/>
      <c r="B149" s="36"/>
      <c r="C149" s="37"/>
      <c r="D149" s="205" t="s">
        <v>230</v>
      </c>
      <c r="E149" s="37"/>
      <c r="F149" s="206" t="s">
        <v>1114</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230</v>
      </c>
      <c r="AU149" s="18" t="s">
        <v>93</v>
      </c>
    </row>
    <row r="150" spans="1:65" s="13" customFormat="1" ht="11.25">
      <c r="B150" s="210"/>
      <c r="C150" s="211"/>
      <c r="D150" s="205" t="s">
        <v>232</v>
      </c>
      <c r="E150" s="212" t="s">
        <v>1</v>
      </c>
      <c r="F150" s="213" t="s">
        <v>1117</v>
      </c>
      <c r="G150" s="211"/>
      <c r="H150" s="212" t="s">
        <v>1</v>
      </c>
      <c r="I150" s="214"/>
      <c r="J150" s="211"/>
      <c r="K150" s="211"/>
      <c r="L150" s="215"/>
      <c r="M150" s="216"/>
      <c r="N150" s="217"/>
      <c r="O150" s="217"/>
      <c r="P150" s="217"/>
      <c r="Q150" s="217"/>
      <c r="R150" s="217"/>
      <c r="S150" s="217"/>
      <c r="T150" s="218"/>
      <c r="AT150" s="219" t="s">
        <v>232</v>
      </c>
      <c r="AU150" s="219" t="s">
        <v>93</v>
      </c>
      <c r="AV150" s="13" t="s">
        <v>87</v>
      </c>
      <c r="AW150" s="13" t="s">
        <v>35</v>
      </c>
      <c r="AX150" s="13" t="s">
        <v>80</v>
      </c>
      <c r="AY150" s="219" t="s">
        <v>220</v>
      </c>
    </row>
    <row r="151" spans="1:65" s="14" customFormat="1" ht="11.25">
      <c r="B151" s="220"/>
      <c r="C151" s="221"/>
      <c r="D151" s="205" t="s">
        <v>232</v>
      </c>
      <c r="E151" s="222" t="s">
        <v>1</v>
      </c>
      <c r="F151" s="223" t="s">
        <v>87</v>
      </c>
      <c r="G151" s="221"/>
      <c r="H151" s="224">
        <v>1</v>
      </c>
      <c r="I151" s="225"/>
      <c r="J151" s="221"/>
      <c r="K151" s="221"/>
      <c r="L151" s="226"/>
      <c r="M151" s="227"/>
      <c r="N151" s="228"/>
      <c r="O151" s="228"/>
      <c r="P151" s="228"/>
      <c r="Q151" s="228"/>
      <c r="R151" s="228"/>
      <c r="S151" s="228"/>
      <c r="T151" s="229"/>
      <c r="AT151" s="230" t="s">
        <v>232</v>
      </c>
      <c r="AU151" s="230" t="s">
        <v>93</v>
      </c>
      <c r="AV151" s="14" t="s">
        <v>93</v>
      </c>
      <c r="AW151" s="14" t="s">
        <v>35</v>
      </c>
      <c r="AX151" s="14" t="s">
        <v>80</v>
      </c>
      <c r="AY151" s="230" t="s">
        <v>220</v>
      </c>
    </row>
    <row r="152" spans="1:65" s="15" customFormat="1" ht="11.25">
      <c r="B152" s="231"/>
      <c r="C152" s="232"/>
      <c r="D152" s="205" t="s">
        <v>232</v>
      </c>
      <c r="E152" s="233" t="s">
        <v>1</v>
      </c>
      <c r="F152" s="234" t="s">
        <v>236</v>
      </c>
      <c r="G152" s="232"/>
      <c r="H152" s="235">
        <v>1</v>
      </c>
      <c r="I152" s="236"/>
      <c r="J152" s="232"/>
      <c r="K152" s="232"/>
      <c r="L152" s="237"/>
      <c r="M152" s="238"/>
      <c r="N152" s="239"/>
      <c r="O152" s="239"/>
      <c r="P152" s="239"/>
      <c r="Q152" s="239"/>
      <c r="R152" s="239"/>
      <c r="S152" s="239"/>
      <c r="T152" s="240"/>
      <c r="AT152" s="241" t="s">
        <v>232</v>
      </c>
      <c r="AU152" s="241" t="s">
        <v>93</v>
      </c>
      <c r="AV152" s="15" t="s">
        <v>228</v>
      </c>
      <c r="AW152" s="15" t="s">
        <v>35</v>
      </c>
      <c r="AX152" s="15" t="s">
        <v>87</v>
      </c>
      <c r="AY152" s="241" t="s">
        <v>220</v>
      </c>
    </row>
    <row r="153" spans="1:65" s="2" customFormat="1" ht="14.45" customHeight="1">
      <c r="A153" s="35"/>
      <c r="B153" s="36"/>
      <c r="C153" s="192" t="s">
        <v>266</v>
      </c>
      <c r="D153" s="192" t="s">
        <v>223</v>
      </c>
      <c r="E153" s="193" t="s">
        <v>1118</v>
      </c>
      <c r="F153" s="194" t="s">
        <v>1119</v>
      </c>
      <c r="G153" s="195" t="s">
        <v>353</v>
      </c>
      <c r="H153" s="196">
        <v>5</v>
      </c>
      <c r="I153" s="197"/>
      <c r="J153" s="198">
        <f>ROUND(I153*H153,2)</f>
        <v>0</v>
      </c>
      <c r="K153" s="194" t="s">
        <v>1</v>
      </c>
      <c r="L153" s="40"/>
      <c r="M153" s="199" t="s">
        <v>1</v>
      </c>
      <c r="N153" s="200" t="s">
        <v>46</v>
      </c>
      <c r="O153" s="72"/>
      <c r="P153" s="201">
        <f>O153*H153</f>
        <v>0</v>
      </c>
      <c r="Q153" s="201">
        <v>0.01</v>
      </c>
      <c r="R153" s="201">
        <f>Q153*H153</f>
        <v>0.05</v>
      </c>
      <c r="S153" s="201">
        <v>0</v>
      </c>
      <c r="T153" s="202">
        <f>S153*H153</f>
        <v>0</v>
      </c>
      <c r="U153" s="35"/>
      <c r="V153" s="35"/>
      <c r="W153" s="35"/>
      <c r="X153" s="35"/>
      <c r="Y153" s="35"/>
      <c r="Z153" s="35"/>
      <c r="AA153" s="35"/>
      <c r="AB153" s="35"/>
      <c r="AC153" s="35"/>
      <c r="AD153" s="35"/>
      <c r="AE153" s="35"/>
      <c r="AR153" s="203" t="s">
        <v>317</v>
      </c>
      <c r="AT153" s="203" t="s">
        <v>223</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1120</v>
      </c>
    </row>
    <row r="154" spans="1:65" s="2" customFormat="1" ht="11.25">
      <c r="A154" s="35"/>
      <c r="B154" s="36"/>
      <c r="C154" s="37"/>
      <c r="D154" s="205" t="s">
        <v>230</v>
      </c>
      <c r="E154" s="37"/>
      <c r="F154" s="206" t="s">
        <v>1119</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13" customFormat="1" ht="11.25">
      <c r="B155" s="210"/>
      <c r="C155" s="211"/>
      <c r="D155" s="205" t="s">
        <v>232</v>
      </c>
      <c r="E155" s="212" t="s">
        <v>1</v>
      </c>
      <c r="F155" s="213" t="s">
        <v>1121</v>
      </c>
      <c r="G155" s="211"/>
      <c r="H155" s="212" t="s">
        <v>1</v>
      </c>
      <c r="I155" s="214"/>
      <c r="J155" s="211"/>
      <c r="K155" s="211"/>
      <c r="L155" s="215"/>
      <c r="M155" s="216"/>
      <c r="N155" s="217"/>
      <c r="O155" s="217"/>
      <c r="P155" s="217"/>
      <c r="Q155" s="217"/>
      <c r="R155" s="217"/>
      <c r="S155" s="217"/>
      <c r="T155" s="218"/>
      <c r="AT155" s="219" t="s">
        <v>232</v>
      </c>
      <c r="AU155" s="219" t="s">
        <v>93</v>
      </c>
      <c r="AV155" s="13" t="s">
        <v>87</v>
      </c>
      <c r="AW155" s="13" t="s">
        <v>35</v>
      </c>
      <c r="AX155" s="13" t="s">
        <v>80</v>
      </c>
      <c r="AY155" s="219" t="s">
        <v>220</v>
      </c>
    </row>
    <row r="156" spans="1:65" s="14" customFormat="1" ht="11.25">
      <c r="B156" s="220"/>
      <c r="C156" s="221"/>
      <c r="D156" s="205" t="s">
        <v>232</v>
      </c>
      <c r="E156" s="222" t="s">
        <v>1</v>
      </c>
      <c r="F156" s="223" t="s">
        <v>1122</v>
      </c>
      <c r="G156" s="221"/>
      <c r="H156" s="224">
        <v>5</v>
      </c>
      <c r="I156" s="225"/>
      <c r="J156" s="221"/>
      <c r="K156" s="221"/>
      <c r="L156" s="226"/>
      <c r="M156" s="227"/>
      <c r="N156" s="228"/>
      <c r="O156" s="228"/>
      <c r="P156" s="228"/>
      <c r="Q156" s="228"/>
      <c r="R156" s="228"/>
      <c r="S156" s="228"/>
      <c r="T156" s="229"/>
      <c r="AT156" s="230" t="s">
        <v>232</v>
      </c>
      <c r="AU156" s="230" t="s">
        <v>93</v>
      </c>
      <c r="AV156" s="14" t="s">
        <v>93</v>
      </c>
      <c r="AW156" s="14" t="s">
        <v>35</v>
      </c>
      <c r="AX156" s="14" t="s">
        <v>87</v>
      </c>
      <c r="AY156" s="230" t="s">
        <v>220</v>
      </c>
    </row>
    <row r="157" spans="1:65" s="2" customFormat="1" ht="14.45" customHeight="1">
      <c r="A157" s="35"/>
      <c r="B157" s="36"/>
      <c r="C157" s="192" t="s">
        <v>276</v>
      </c>
      <c r="D157" s="192" t="s">
        <v>223</v>
      </c>
      <c r="E157" s="193" t="s">
        <v>1123</v>
      </c>
      <c r="F157" s="194" t="s">
        <v>1124</v>
      </c>
      <c r="G157" s="195" t="s">
        <v>353</v>
      </c>
      <c r="H157" s="196">
        <v>21</v>
      </c>
      <c r="I157" s="197"/>
      <c r="J157" s="198">
        <f>ROUND(I157*H157,2)</f>
        <v>0</v>
      </c>
      <c r="K157" s="194" t="s">
        <v>227</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317</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1125</v>
      </c>
    </row>
    <row r="158" spans="1:65" s="2" customFormat="1" ht="11.25">
      <c r="A158" s="35"/>
      <c r="B158" s="36"/>
      <c r="C158" s="37"/>
      <c r="D158" s="205" t="s">
        <v>230</v>
      </c>
      <c r="E158" s="37"/>
      <c r="F158" s="206" t="s">
        <v>1126</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14" customFormat="1" ht="11.25">
      <c r="B159" s="220"/>
      <c r="C159" s="221"/>
      <c r="D159" s="205" t="s">
        <v>232</v>
      </c>
      <c r="E159" s="222" t="s">
        <v>1</v>
      </c>
      <c r="F159" s="223" t="s">
        <v>7</v>
      </c>
      <c r="G159" s="221"/>
      <c r="H159" s="224">
        <v>21</v>
      </c>
      <c r="I159" s="225"/>
      <c r="J159" s="221"/>
      <c r="K159" s="221"/>
      <c r="L159" s="226"/>
      <c r="M159" s="227"/>
      <c r="N159" s="228"/>
      <c r="O159" s="228"/>
      <c r="P159" s="228"/>
      <c r="Q159" s="228"/>
      <c r="R159" s="228"/>
      <c r="S159" s="228"/>
      <c r="T159" s="229"/>
      <c r="AT159" s="230" t="s">
        <v>232</v>
      </c>
      <c r="AU159" s="230" t="s">
        <v>93</v>
      </c>
      <c r="AV159" s="14" t="s">
        <v>93</v>
      </c>
      <c r="AW159" s="14" t="s">
        <v>35</v>
      </c>
      <c r="AX159" s="14" t="s">
        <v>80</v>
      </c>
      <c r="AY159" s="230" t="s">
        <v>220</v>
      </c>
    </row>
    <row r="160" spans="1:65" s="15" customFormat="1" ht="11.25">
      <c r="B160" s="231"/>
      <c r="C160" s="232"/>
      <c r="D160" s="205" t="s">
        <v>232</v>
      </c>
      <c r="E160" s="233" t="s">
        <v>1</v>
      </c>
      <c r="F160" s="234" t="s">
        <v>236</v>
      </c>
      <c r="G160" s="232"/>
      <c r="H160" s="235">
        <v>21</v>
      </c>
      <c r="I160" s="236"/>
      <c r="J160" s="232"/>
      <c r="K160" s="232"/>
      <c r="L160" s="237"/>
      <c r="M160" s="238"/>
      <c r="N160" s="239"/>
      <c r="O160" s="239"/>
      <c r="P160" s="239"/>
      <c r="Q160" s="239"/>
      <c r="R160" s="239"/>
      <c r="S160" s="239"/>
      <c r="T160" s="240"/>
      <c r="AT160" s="241" t="s">
        <v>232</v>
      </c>
      <c r="AU160" s="241" t="s">
        <v>93</v>
      </c>
      <c r="AV160" s="15" t="s">
        <v>228</v>
      </c>
      <c r="AW160" s="15" t="s">
        <v>35</v>
      </c>
      <c r="AX160" s="15" t="s">
        <v>87</v>
      </c>
      <c r="AY160" s="241" t="s">
        <v>220</v>
      </c>
    </row>
    <row r="161" spans="1:65" s="2" customFormat="1" ht="14.45" customHeight="1">
      <c r="A161" s="35"/>
      <c r="B161" s="36"/>
      <c r="C161" s="192" t="s">
        <v>274</v>
      </c>
      <c r="D161" s="192" t="s">
        <v>223</v>
      </c>
      <c r="E161" s="193" t="s">
        <v>1127</v>
      </c>
      <c r="F161" s="194" t="s">
        <v>1128</v>
      </c>
      <c r="G161" s="195" t="s">
        <v>320</v>
      </c>
      <c r="H161" s="196">
        <v>7.9000000000000001E-2</v>
      </c>
      <c r="I161" s="197"/>
      <c r="J161" s="198">
        <f>ROUND(I161*H161,2)</f>
        <v>0</v>
      </c>
      <c r="K161" s="194" t="s">
        <v>227</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1129</v>
      </c>
    </row>
    <row r="162" spans="1:65" s="2" customFormat="1" ht="19.5">
      <c r="A162" s="35"/>
      <c r="B162" s="36"/>
      <c r="C162" s="37"/>
      <c r="D162" s="205" t="s">
        <v>230</v>
      </c>
      <c r="E162" s="37"/>
      <c r="F162" s="206" t="s">
        <v>1130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286</v>
      </c>
      <c r="D163" s="192" t="s">
        <v>223</v>
      </c>
      <c r="E163" s="193" t="s">
        <v>1131</v>
      </c>
      <c r="F163" s="194" t="s">
        <v>1132</v>
      </c>
      <c r="G163" s="195" t="s">
        <v>320</v>
      </c>
      <c r="H163" s="196">
        <v>7.9000000000000001E-2</v>
      </c>
      <c r="I163" s="197"/>
      <c r="J163" s="198">
        <f>ROUND(I163*H163,2)</f>
        <v>0</v>
      </c>
      <c r="K163" s="194" t="s">
        <v>227</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1133</v>
      </c>
    </row>
    <row r="164" spans="1:65" s="2" customFormat="1" ht="19.5">
      <c r="A164" s="35"/>
      <c r="B164" s="36"/>
      <c r="C164" s="37"/>
      <c r="D164" s="205" t="s">
        <v>230</v>
      </c>
      <c r="E164" s="37"/>
      <c r="F164" s="206" t="s">
        <v>1134</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12" customFormat="1" ht="22.9" customHeight="1">
      <c r="B165" s="176"/>
      <c r="C165" s="177"/>
      <c r="D165" s="178" t="s">
        <v>79</v>
      </c>
      <c r="E165" s="190" t="s">
        <v>1135</v>
      </c>
      <c r="F165" s="190" t="s">
        <v>1136</v>
      </c>
      <c r="G165" s="177"/>
      <c r="H165" s="177"/>
      <c r="I165" s="180"/>
      <c r="J165" s="191">
        <f>BK165</f>
        <v>0</v>
      </c>
      <c r="K165" s="177"/>
      <c r="L165" s="182"/>
      <c r="M165" s="183"/>
      <c r="N165" s="184"/>
      <c r="O165" s="184"/>
      <c r="P165" s="185">
        <f>SUM(P166:P195)</f>
        <v>0</v>
      </c>
      <c r="Q165" s="184"/>
      <c r="R165" s="185">
        <f>SUM(R166:R195)</f>
        <v>0.13993000000000003</v>
      </c>
      <c r="S165" s="184"/>
      <c r="T165" s="186">
        <f>SUM(T166:T195)</f>
        <v>0</v>
      </c>
      <c r="AR165" s="187" t="s">
        <v>93</v>
      </c>
      <c r="AT165" s="188" t="s">
        <v>79</v>
      </c>
      <c r="AU165" s="188" t="s">
        <v>87</v>
      </c>
      <c r="AY165" s="187" t="s">
        <v>220</v>
      </c>
      <c r="BK165" s="189">
        <f>SUM(BK166:BK195)</f>
        <v>0</v>
      </c>
    </row>
    <row r="166" spans="1:65" s="2" customFormat="1" ht="14.45" customHeight="1">
      <c r="A166" s="35"/>
      <c r="B166" s="36"/>
      <c r="C166" s="192" t="s">
        <v>293</v>
      </c>
      <c r="D166" s="192" t="s">
        <v>223</v>
      </c>
      <c r="E166" s="193" t="s">
        <v>1137</v>
      </c>
      <c r="F166" s="194" t="s">
        <v>1138</v>
      </c>
      <c r="G166" s="195" t="s">
        <v>259</v>
      </c>
      <c r="H166" s="196">
        <v>2</v>
      </c>
      <c r="I166" s="197"/>
      <c r="J166" s="198">
        <f>ROUND(I166*H166,2)</f>
        <v>0</v>
      </c>
      <c r="K166" s="194" t="s">
        <v>1</v>
      </c>
      <c r="L166" s="40"/>
      <c r="M166" s="199" t="s">
        <v>1</v>
      </c>
      <c r="N166" s="200" t="s">
        <v>46</v>
      </c>
      <c r="O166" s="72"/>
      <c r="P166" s="201">
        <f>O166*H166</f>
        <v>0</v>
      </c>
      <c r="Q166" s="201">
        <v>0.02</v>
      </c>
      <c r="R166" s="201">
        <f>Q166*H166</f>
        <v>0.04</v>
      </c>
      <c r="S166" s="201">
        <v>0</v>
      </c>
      <c r="T166" s="202">
        <f>S166*H166</f>
        <v>0</v>
      </c>
      <c r="U166" s="35"/>
      <c r="V166" s="35"/>
      <c r="W166" s="35"/>
      <c r="X166" s="35"/>
      <c r="Y166" s="35"/>
      <c r="Z166" s="35"/>
      <c r="AA166" s="35"/>
      <c r="AB166" s="35"/>
      <c r="AC166" s="35"/>
      <c r="AD166" s="35"/>
      <c r="AE166" s="35"/>
      <c r="AR166" s="203" t="s">
        <v>317</v>
      </c>
      <c r="AT166" s="203" t="s">
        <v>223</v>
      </c>
      <c r="AU166" s="203" t="s">
        <v>93</v>
      </c>
      <c r="AY166" s="18" t="s">
        <v>220</v>
      </c>
      <c r="BE166" s="204">
        <f>IF(N166="základní",J166,0)</f>
        <v>0</v>
      </c>
      <c r="BF166" s="204">
        <f>IF(N166="snížená",J166,0)</f>
        <v>0</v>
      </c>
      <c r="BG166" s="204">
        <f>IF(N166="zákl. přenesená",J166,0)</f>
        <v>0</v>
      </c>
      <c r="BH166" s="204">
        <f>IF(N166="sníž. přenesená",J166,0)</f>
        <v>0</v>
      </c>
      <c r="BI166" s="204">
        <f>IF(N166="nulová",J166,0)</f>
        <v>0</v>
      </c>
      <c r="BJ166" s="18" t="s">
        <v>93</v>
      </c>
      <c r="BK166" s="204">
        <f>ROUND(I166*H166,2)</f>
        <v>0</v>
      </c>
      <c r="BL166" s="18" t="s">
        <v>317</v>
      </c>
      <c r="BM166" s="203" t="s">
        <v>1139</v>
      </c>
    </row>
    <row r="167" spans="1:65" s="2" customFormat="1" ht="11.25">
      <c r="A167" s="35"/>
      <c r="B167" s="36"/>
      <c r="C167" s="37"/>
      <c r="D167" s="205" t="s">
        <v>230</v>
      </c>
      <c r="E167" s="37"/>
      <c r="F167" s="206" t="s">
        <v>1138</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93</v>
      </c>
    </row>
    <row r="168" spans="1:65" s="14" customFormat="1" ht="11.25">
      <c r="B168" s="220"/>
      <c r="C168" s="221"/>
      <c r="D168" s="205" t="s">
        <v>232</v>
      </c>
      <c r="E168" s="222" t="s">
        <v>1</v>
      </c>
      <c r="F168" s="223" t="s">
        <v>93</v>
      </c>
      <c r="G168" s="221"/>
      <c r="H168" s="224">
        <v>2</v>
      </c>
      <c r="I168" s="225"/>
      <c r="J168" s="221"/>
      <c r="K168" s="221"/>
      <c r="L168" s="226"/>
      <c r="M168" s="227"/>
      <c r="N168" s="228"/>
      <c r="O168" s="228"/>
      <c r="P168" s="228"/>
      <c r="Q168" s="228"/>
      <c r="R168" s="228"/>
      <c r="S168" s="228"/>
      <c r="T168" s="229"/>
      <c r="AT168" s="230" t="s">
        <v>232</v>
      </c>
      <c r="AU168" s="230" t="s">
        <v>93</v>
      </c>
      <c r="AV168" s="14" t="s">
        <v>93</v>
      </c>
      <c r="AW168" s="14" t="s">
        <v>35</v>
      </c>
      <c r="AX168" s="14" t="s">
        <v>80</v>
      </c>
      <c r="AY168" s="230" t="s">
        <v>220</v>
      </c>
    </row>
    <row r="169" spans="1:65" s="15" customFormat="1" ht="11.25">
      <c r="B169" s="231"/>
      <c r="C169" s="232"/>
      <c r="D169" s="205" t="s">
        <v>232</v>
      </c>
      <c r="E169" s="233" t="s">
        <v>1</v>
      </c>
      <c r="F169" s="234" t="s">
        <v>236</v>
      </c>
      <c r="G169" s="232"/>
      <c r="H169" s="235">
        <v>2</v>
      </c>
      <c r="I169" s="236"/>
      <c r="J169" s="232"/>
      <c r="K169" s="232"/>
      <c r="L169" s="237"/>
      <c r="M169" s="238"/>
      <c r="N169" s="239"/>
      <c r="O169" s="239"/>
      <c r="P169" s="239"/>
      <c r="Q169" s="239"/>
      <c r="R169" s="239"/>
      <c r="S169" s="239"/>
      <c r="T169" s="240"/>
      <c r="AT169" s="241" t="s">
        <v>232</v>
      </c>
      <c r="AU169" s="241" t="s">
        <v>93</v>
      </c>
      <c r="AV169" s="15" t="s">
        <v>228</v>
      </c>
      <c r="AW169" s="15" t="s">
        <v>35</v>
      </c>
      <c r="AX169" s="15" t="s">
        <v>87</v>
      </c>
      <c r="AY169" s="241" t="s">
        <v>220</v>
      </c>
    </row>
    <row r="170" spans="1:65" s="2" customFormat="1" ht="14.45" customHeight="1">
      <c r="A170" s="35"/>
      <c r="B170" s="36"/>
      <c r="C170" s="192" t="s">
        <v>298</v>
      </c>
      <c r="D170" s="192" t="s">
        <v>223</v>
      </c>
      <c r="E170" s="193" t="s">
        <v>1140</v>
      </c>
      <c r="F170" s="194" t="s">
        <v>1141</v>
      </c>
      <c r="G170" s="195" t="s">
        <v>1142</v>
      </c>
      <c r="H170" s="196">
        <v>2</v>
      </c>
      <c r="I170" s="197"/>
      <c r="J170" s="198">
        <f>ROUND(I170*H170,2)</f>
        <v>0</v>
      </c>
      <c r="K170" s="194" t="s">
        <v>227</v>
      </c>
      <c r="L170" s="40"/>
      <c r="M170" s="199" t="s">
        <v>1</v>
      </c>
      <c r="N170" s="200" t="s">
        <v>46</v>
      </c>
      <c r="O170" s="72"/>
      <c r="P170" s="201">
        <f>O170*H170</f>
        <v>0</v>
      </c>
      <c r="Q170" s="201">
        <v>1.6469999999999999E-2</v>
      </c>
      <c r="R170" s="201">
        <f>Q170*H170</f>
        <v>3.2939999999999997E-2</v>
      </c>
      <c r="S170" s="201">
        <v>0</v>
      </c>
      <c r="T170" s="202">
        <f>S170*H170</f>
        <v>0</v>
      </c>
      <c r="U170" s="35"/>
      <c r="V170" s="35"/>
      <c r="W170" s="35"/>
      <c r="X170" s="35"/>
      <c r="Y170" s="35"/>
      <c r="Z170" s="35"/>
      <c r="AA170" s="35"/>
      <c r="AB170" s="35"/>
      <c r="AC170" s="35"/>
      <c r="AD170" s="35"/>
      <c r="AE170" s="35"/>
      <c r="AR170" s="203" t="s">
        <v>317</v>
      </c>
      <c r="AT170" s="203" t="s">
        <v>223</v>
      </c>
      <c r="AU170" s="203" t="s">
        <v>93</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317</v>
      </c>
      <c r="BM170" s="203" t="s">
        <v>1143</v>
      </c>
    </row>
    <row r="171" spans="1:65" s="2" customFormat="1" ht="11.25">
      <c r="A171" s="35"/>
      <c r="B171" s="36"/>
      <c r="C171" s="37"/>
      <c r="D171" s="205" t="s">
        <v>230</v>
      </c>
      <c r="E171" s="37"/>
      <c r="F171" s="206" t="s">
        <v>1144</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93</v>
      </c>
    </row>
    <row r="172" spans="1:65" s="14" customFormat="1" ht="11.25">
      <c r="B172" s="220"/>
      <c r="C172" s="221"/>
      <c r="D172" s="205" t="s">
        <v>232</v>
      </c>
      <c r="E172" s="222" t="s">
        <v>1</v>
      </c>
      <c r="F172" s="223" t="s">
        <v>93</v>
      </c>
      <c r="G172" s="221"/>
      <c r="H172" s="224">
        <v>2</v>
      </c>
      <c r="I172" s="225"/>
      <c r="J172" s="221"/>
      <c r="K172" s="221"/>
      <c r="L172" s="226"/>
      <c r="M172" s="227"/>
      <c r="N172" s="228"/>
      <c r="O172" s="228"/>
      <c r="P172" s="228"/>
      <c r="Q172" s="228"/>
      <c r="R172" s="228"/>
      <c r="S172" s="228"/>
      <c r="T172" s="229"/>
      <c r="AT172" s="230" t="s">
        <v>232</v>
      </c>
      <c r="AU172" s="230" t="s">
        <v>93</v>
      </c>
      <c r="AV172" s="14" t="s">
        <v>93</v>
      </c>
      <c r="AW172" s="14" t="s">
        <v>35</v>
      </c>
      <c r="AX172" s="14" t="s">
        <v>80</v>
      </c>
      <c r="AY172" s="230" t="s">
        <v>220</v>
      </c>
    </row>
    <row r="173" spans="1:65" s="15" customFormat="1" ht="11.25">
      <c r="B173" s="231"/>
      <c r="C173" s="232"/>
      <c r="D173" s="205" t="s">
        <v>232</v>
      </c>
      <c r="E173" s="233" t="s">
        <v>1</v>
      </c>
      <c r="F173" s="234" t="s">
        <v>236</v>
      </c>
      <c r="G173" s="232"/>
      <c r="H173" s="235">
        <v>2</v>
      </c>
      <c r="I173" s="236"/>
      <c r="J173" s="232"/>
      <c r="K173" s="232"/>
      <c r="L173" s="237"/>
      <c r="M173" s="238"/>
      <c r="N173" s="239"/>
      <c r="O173" s="239"/>
      <c r="P173" s="239"/>
      <c r="Q173" s="239"/>
      <c r="R173" s="239"/>
      <c r="S173" s="239"/>
      <c r="T173" s="240"/>
      <c r="AT173" s="241" t="s">
        <v>232</v>
      </c>
      <c r="AU173" s="241" t="s">
        <v>93</v>
      </c>
      <c r="AV173" s="15" t="s">
        <v>228</v>
      </c>
      <c r="AW173" s="15" t="s">
        <v>35</v>
      </c>
      <c r="AX173" s="15" t="s">
        <v>87</v>
      </c>
      <c r="AY173" s="241" t="s">
        <v>220</v>
      </c>
    </row>
    <row r="174" spans="1:65" s="2" customFormat="1" ht="14.45" customHeight="1">
      <c r="A174" s="35"/>
      <c r="B174" s="36"/>
      <c r="C174" s="192" t="s">
        <v>304</v>
      </c>
      <c r="D174" s="192" t="s">
        <v>223</v>
      </c>
      <c r="E174" s="193" t="s">
        <v>1145</v>
      </c>
      <c r="F174" s="194" t="s">
        <v>1146</v>
      </c>
      <c r="G174" s="195" t="s">
        <v>1142</v>
      </c>
      <c r="H174" s="196">
        <v>2</v>
      </c>
      <c r="I174" s="197"/>
      <c r="J174" s="198">
        <f>ROUND(I174*H174,2)</f>
        <v>0</v>
      </c>
      <c r="K174" s="194" t="s">
        <v>227</v>
      </c>
      <c r="L174" s="40"/>
      <c r="M174" s="199" t="s">
        <v>1</v>
      </c>
      <c r="N174" s="200" t="s">
        <v>46</v>
      </c>
      <c r="O174" s="72"/>
      <c r="P174" s="201">
        <f>O174*H174</f>
        <v>0</v>
      </c>
      <c r="Q174" s="201">
        <v>2.5999999999999999E-2</v>
      </c>
      <c r="R174" s="201">
        <f>Q174*H174</f>
        <v>5.1999999999999998E-2</v>
      </c>
      <c r="S174" s="201">
        <v>0</v>
      </c>
      <c r="T174" s="202">
        <f>S174*H174</f>
        <v>0</v>
      </c>
      <c r="U174" s="35"/>
      <c r="V174" s="35"/>
      <c r="W174" s="35"/>
      <c r="X174" s="35"/>
      <c r="Y174" s="35"/>
      <c r="Z174" s="35"/>
      <c r="AA174" s="35"/>
      <c r="AB174" s="35"/>
      <c r="AC174" s="35"/>
      <c r="AD174" s="35"/>
      <c r="AE174" s="35"/>
      <c r="AR174" s="203" t="s">
        <v>317</v>
      </c>
      <c r="AT174" s="203" t="s">
        <v>223</v>
      </c>
      <c r="AU174" s="203" t="s">
        <v>93</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1147</v>
      </c>
    </row>
    <row r="175" spans="1:65" s="2" customFormat="1" ht="11.25">
      <c r="A175" s="35"/>
      <c r="B175" s="36"/>
      <c r="C175" s="37"/>
      <c r="D175" s="205" t="s">
        <v>230</v>
      </c>
      <c r="E175" s="37"/>
      <c r="F175" s="206" t="s">
        <v>1148</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93</v>
      </c>
    </row>
    <row r="176" spans="1:65" s="2" customFormat="1" ht="14.45" customHeight="1">
      <c r="A176" s="35"/>
      <c r="B176" s="36"/>
      <c r="C176" s="192" t="s">
        <v>308</v>
      </c>
      <c r="D176" s="192" t="s">
        <v>223</v>
      </c>
      <c r="E176" s="193" t="s">
        <v>1149</v>
      </c>
      <c r="F176" s="194" t="s">
        <v>1150</v>
      </c>
      <c r="G176" s="195" t="s">
        <v>1142</v>
      </c>
      <c r="H176" s="196">
        <v>2</v>
      </c>
      <c r="I176" s="197"/>
      <c r="J176" s="198">
        <f>ROUND(I176*H176,2)</f>
        <v>0</v>
      </c>
      <c r="K176" s="194" t="s">
        <v>227</v>
      </c>
      <c r="L176" s="40"/>
      <c r="M176" s="199" t="s">
        <v>1</v>
      </c>
      <c r="N176" s="200" t="s">
        <v>46</v>
      </c>
      <c r="O176" s="72"/>
      <c r="P176" s="201">
        <f>O176*H176</f>
        <v>0</v>
      </c>
      <c r="Q176" s="201">
        <v>4.9300000000000004E-3</v>
      </c>
      <c r="R176" s="201">
        <f>Q176*H176</f>
        <v>9.8600000000000007E-3</v>
      </c>
      <c r="S176" s="201">
        <v>0</v>
      </c>
      <c r="T176" s="202">
        <f>S176*H176</f>
        <v>0</v>
      </c>
      <c r="U176" s="35"/>
      <c r="V176" s="35"/>
      <c r="W176" s="35"/>
      <c r="X176" s="35"/>
      <c r="Y176" s="35"/>
      <c r="Z176" s="35"/>
      <c r="AA176" s="35"/>
      <c r="AB176" s="35"/>
      <c r="AC176" s="35"/>
      <c r="AD176" s="35"/>
      <c r="AE176" s="35"/>
      <c r="AR176" s="203" t="s">
        <v>317</v>
      </c>
      <c r="AT176" s="203" t="s">
        <v>223</v>
      </c>
      <c r="AU176" s="203" t="s">
        <v>93</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317</v>
      </c>
      <c r="BM176" s="203" t="s">
        <v>1151</v>
      </c>
    </row>
    <row r="177" spans="1:65" s="2" customFormat="1" ht="11.25">
      <c r="A177" s="35"/>
      <c r="B177" s="36"/>
      <c r="C177" s="37"/>
      <c r="D177" s="205" t="s">
        <v>230</v>
      </c>
      <c r="E177" s="37"/>
      <c r="F177" s="206" t="s">
        <v>1152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93</v>
      </c>
    </row>
    <row r="178" spans="1:65" s="2" customFormat="1" ht="14.45" customHeight="1">
      <c r="A178" s="35"/>
      <c r="B178" s="36"/>
      <c r="C178" s="192" t="s">
        <v>8</v>
      </c>
      <c r="D178" s="192" t="s">
        <v>223</v>
      </c>
      <c r="E178" s="193" t="s">
        <v>1153</v>
      </c>
      <c r="F178" s="194" t="s">
        <v>1154</v>
      </c>
      <c r="G178" s="195" t="s">
        <v>259</v>
      </c>
      <c r="H178" s="196">
        <v>2</v>
      </c>
      <c r="I178" s="197"/>
      <c r="J178" s="198">
        <f>ROUND(I178*H178,2)</f>
        <v>0</v>
      </c>
      <c r="K178" s="194" t="s">
        <v>227</v>
      </c>
      <c r="L178" s="40"/>
      <c r="M178" s="199" t="s">
        <v>1</v>
      </c>
      <c r="N178" s="200" t="s">
        <v>46</v>
      </c>
      <c r="O178" s="72"/>
      <c r="P178" s="201">
        <f>O178*H178</f>
        <v>0</v>
      </c>
      <c r="Q178" s="201">
        <v>2.4000000000000001E-4</v>
      </c>
      <c r="R178" s="201">
        <f>Q178*H178</f>
        <v>4.8000000000000001E-4</v>
      </c>
      <c r="S178" s="201">
        <v>0</v>
      </c>
      <c r="T178" s="202">
        <f>S178*H178</f>
        <v>0</v>
      </c>
      <c r="U178" s="35"/>
      <c r="V178" s="35"/>
      <c r="W178" s="35"/>
      <c r="X178" s="35"/>
      <c r="Y178" s="35"/>
      <c r="Z178" s="35"/>
      <c r="AA178" s="35"/>
      <c r="AB178" s="35"/>
      <c r="AC178" s="35"/>
      <c r="AD178" s="35"/>
      <c r="AE178" s="35"/>
      <c r="AR178" s="203" t="s">
        <v>317</v>
      </c>
      <c r="AT178" s="203" t="s">
        <v>223</v>
      </c>
      <c r="AU178" s="203" t="s">
        <v>93</v>
      </c>
      <c r="AY178" s="18" t="s">
        <v>220</v>
      </c>
      <c r="BE178" s="204">
        <f>IF(N178="základní",J178,0)</f>
        <v>0</v>
      </c>
      <c r="BF178" s="204">
        <f>IF(N178="snížená",J178,0)</f>
        <v>0</v>
      </c>
      <c r="BG178" s="204">
        <f>IF(N178="zákl. přenesená",J178,0)</f>
        <v>0</v>
      </c>
      <c r="BH178" s="204">
        <f>IF(N178="sníž. přenesená",J178,0)</f>
        <v>0</v>
      </c>
      <c r="BI178" s="204">
        <f>IF(N178="nulová",J178,0)</f>
        <v>0</v>
      </c>
      <c r="BJ178" s="18" t="s">
        <v>93</v>
      </c>
      <c r="BK178" s="204">
        <f>ROUND(I178*H178,2)</f>
        <v>0</v>
      </c>
      <c r="BL178" s="18" t="s">
        <v>317</v>
      </c>
      <c r="BM178" s="203" t="s">
        <v>1155</v>
      </c>
    </row>
    <row r="179" spans="1:65" s="2" customFormat="1" ht="11.25">
      <c r="A179" s="35"/>
      <c r="B179" s="36"/>
      <c r="C179" s="37"/>
      <c r="D179" s="205" t="s">
        <v>230</v>
      </c>
      <c r="E179" s="37"/>
      <c r="F179" s="206" t="s">
        <v>1156</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230</v>
      </c>
      <c r="AU179" s="18" t="s">
        <v>93</v>
      </c>
    </row>
    <row r="180" spans="1:65" s="14" customFormat="1" ht="11.25">
      <c r="B180" s="220"/>
      <c r="C180" s="221"/>
      <c r="D180" s="205" t="s">
        <v>232</v>
      </c>
      <c r="E180" s="222" t="s">
        <v>1</v>
      </c>
      <c r="F180" s="223" t="s">
        <v>93</v>
      </c>
      <c r="G180" s="221"/>
      <c r="H180" s="224">
        <v>2</v>
      </c>
      <c r="I180" s="225"/>
      <c r="J180" s="221"/>
      <c r="K180" s="221"/>
      <c r="L180" s="226"/>
      <c r="M180" s="227"/>
      <c r="N180" s="228"/>
      <c r="O180" s="228"/>
      <c r="P180" s="228"/>
      <c r="Q180" s="228"/>
      <c r="R180" s="228"/>
      <c r="S180" s="228"/>
      <c r="T180" s="229"/>
      <c r="AT180" s="230" t="s">
        <v>232</v>
      </c>
      <c r="AU180" s="230" t="s">
        <v>93</v>
      </c>
      <c r="AV180" s="14" t="s">
        <v>93</v>
      </c>
      <c r="AW180" s="14" t="s">
        <v>35</v>
      </c>
      <c r="AX180" s="14" t="s">
        <v>80</v>
      </c>
      <c r="AY180" s="230" t="s">
        <v>220</v>
      </c>
    </row>
    <row r="181" spans="1:65" s="15" customFormat="1" ht="11.25">
      <c r="B181" s="231"/>
      <c r="C181" s="232"/>
      <c r="D181" s="205" t="s">
        <v>232</v>
      </c>
      <c r="E181" s="233" t="s">
        <v>1</v>
      </c>
      <c r="F181" s="234" t="s">
        <v>236</v>
      </c>
      <c r="G181" s="232"/>
      <c r="H181" s="235">
        <v>2</v>
      </c>
      <c r="I181" s="236"/>
      <c r="J181" s="232"/>
      <c r="K181" s="232"/>
      <c r="L181" s="237"/>
      <c r="M181" s="238"/>
      <c r="N181" s="239"/>
      <c r="O181" s="239"/>
      <c r="P181" s="239"/>
      <c r="Q181" s="239"/>
      <c r="R181" s="239"/>
      <c r="S181" s="239"/>
      <c r="T181" s="240"/>
      <c r="AT181" s="241" t="s">
        <v>232</v>
      </c>
      <c r="AU181" s="241" t="s">
        <v>93</v>
      </c>
      <c r="AV181" s="15" t="s">
        <v>228</v>
      </c>
      <c r="AW181" s="15" t="s">
        <v>35</v>
      </c>
      <c r="AX181" s="15" t="s">
        <v>87</v>
      </c>
      <c r="AY181" s="241" t="s">
        <v>220</v>
      </c>
    </row>
    <row r="182" spans="1:65" s="2" customFormat="1" ht="14.45" customHeight="1">
      <c r="A182" s="35"/>
      <c r="B182" s="36"/>
      <c r="C182" s="192" t="s">
        <v>317</v>
      </c>
      <c r="D182" s="192" t="s">
        <v>223</v>
      </c>
      <c r="E182" s="193" t="s">
        <v>1157</v>
      </c>
      <c r="F182" s="194" t="s">
        <v>1158</v>
      </c>
      <c r="G182" s="195" t="s">
        <v>259</v>
      </c>
      <c r="H182" s="196">
        <v>4</v>
      </c>
      <c r="I182" s="197"/>
      <c r="J182" s="198">
        <f>ROUND(I182*H182,2)</f>
        <v>0</v>
      </c>
      <c r="K182" s="194" t="s">
        <v>227</v>
      </c>
      <c r="L182" s="40"/>
      <c r="M182" s="199" t="s">
        <v>1</v>
      </c>
      <c r="N182" s="200" t="s">
        <v>46</v>
      </c>
      <c r="O182" s="72"/>
      <c r="P182" s="201">
        <f>O182*H182</f>
        <v>0</v>
      </c>
      <c r="Q182" s="201">
        <v>5.4000000000000001E-4</v>
      </c>
      <c r="R182" s="201">
        <f>Q182*H182</f>
        <v>2.16E-3</v>
      </c>
      <c r="S182" s="201">
        <v>0</v>
      </c>
      <c r="T182" s="202">
        <f>S182*H182</f>
        <v>0</v>
      </c>
      <c r="U182" s="35"/>
      <c r="V182" s="35"/>
      <c r="W182" s="35"/>
      <c r="X182" s="35"/>
      <c r="Y182" s="35"/>
      <c r="Z182" s="35"/>
      <c r="AA182" s="35"/>
      <c r="AB182" s="35"/>
      <c r="AC182" s="35"/>
      <c r="AD182" s="35"/>
      <c r="AE182" s="35"/>
      <c r="AR182" s="203" t="s">
        <v>317</v>
      </c>
      <c r="AT182" s="203" t="s">
        <v>223</v>
      </c>
      <c r="AU182" s="203" t="s">
        <v>93</v>
      </c>
      <c r="AY182" s="18" t="s">
        <v>220</v>
      </c>
      <c r="BE182" s="204">
        <f>IF(N182="základní",J182,0)</f>
        <v>0</v>
      </c>
      <c r="BF182" s="204">
        <f>IF(N182="snížená",J182,0)</f>
        <v>0</v>
      </c>
      <c r="BG182" s="204">
        <f>IF(N182="zákl. přenesená",J182,0)</f>
        <v>0</v>
      </c>
      <c r="BH182" s="204">
        <f>IF(N182="sníž. přenesená",J182,0)</f>
        <v>0</v>
      </c>
      <c r="BI182" s="204">
        <f>IF(N182="nulová",J182,0)</f>
        <v>0</v>
      </c>
      <c r="BJ182" s="18" t="s">
        <v>93</v>
      </c>
      <c r="BK182" s="204">
        <f>ROUND(I182*H182,2)</f>
        <v>0</v>
      </c>
      <c r="BL182" s="18" t="s">
        <v>317</v>
      </c>
      <c r="BM182" s="203" t="s">
        <v>1159</v>
      </c>
    </row>
    <row r="183" spans="1:65" s="2" customFormat="1" ht="11.25">
      <c r="A183" s="35"/>
      <c r="B183" s="36"/>
      <c r="C183" s="37"/>
      <c r="D183" s="205" t="s">
        <v>230</v>
      </c>
      <c r="E183" s="37"/>
      <c r="F183" s="206" t="s">
        <v>1160</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230</v>
      </c>
      <c r="AU183" s="18" t="s">
        <v>93</v>
      </c>
    </row>
    <row r="184" spans="1:65" s="14" customFormat="1" ht="11.25">
      <c r="B184" s="220"/>
      <c r="C184" s="221"/>
      <c r="D184" s="205" t="s">
        <v>232</v>
      </c>
      <c r="E184" s="222" t="s">
        <v>1</v>
      </c>
      <c r="F184" s="223" t="s">
        <v>228</v>
      </c>
      <c r="G184" s="221"/>
      <c r="H184" s="224">
        <v>4</v>
      </c>
      <c r="I184" s="225"/>
      <c r="J184" s="221"/>
      <c r="K184" s="221"/>
      <c r="L184" s="226"/>
      <c r="M184" s="227"/>
      <c r="N184" s="228"/>
      <c r="O184" s="228"/>
      <c r="P184" s="228"/>
      <c r="Q184" s="228"/>
      <c r="R184" s="228"/>
      <c r="S184" s="228"/>
      <c r="T184" s="229"/>
      <c r="AT184" s="230" t="s">
        <v>232</v>
      </c>
      <c r="AU184" s="230" t="s">
        <v>93</v>
      </c>
      <c r="AV184" s="14" t="s">
        <v>93</v>
      </c>
      <c r="AW184" s="14" t="s">
        <v>35</v>
      </c>
      <c r="AX184" s="14" t="s">
        <v>80</v>
      </c>
      <c r="AY184" s="230" t="s">
        <v>220</v>
      </c>
    </row>
    <row r="185" spans="1:65" s="15" customFormat="1" ht="11.25">
      <c r="B185" s="231"/>
      <c r="C185" s="232"/>
      <c r="D185" s="205" t="s">
        <v>232</v>
      </c>
      <c r="E185" s="233" t="s">
        <v>1</v>
      </c>
      <c r="F185" s="234" t="s">
        <v>236</v>
      </c>
      <c r="G185" s="232"/>
      <c r="H185" s="235">
        <v>4</v>
      </c>
      <c r="I185" s="236"/>
      <c r="J185" s="232"/>
      <c r="K185" s="232"/>
      <c r="L185" s="237"/>
      <c r="M185" s="238"/>
      <c r="N185" s="239"/>
      <c r="O185" s="239"/>
      <c r="P185" s="239"/>
      <c r="Q185" s="239"/>
      <c r="R185" s="239"/>
      <c r="S185" s="239"/>
      <c r="T185" s="240"/>
      <c r="AT185" s="241" t="s">
        <v>232</v>
      </c>
      <c r="AU185" s="241" t="s">
        <v>93</v>
      </c>
      <c r="AV185" s="15" t="s">
        <v>228</v>
      </c>
      <c r="AW185" s="15" t="s">
        <v>35</v>
      </c>
      <c r="AX185" s="15" t="s">
        <v>87</v>
      </c>
      <c r="AY185" s="241" t="s">
        <v>220</v>
      </c>
    </row>
    <row r="186" spans="1:65" s="2" customFormat="1" ht="14.45" customHeight="1">
      <c r="A186" s="35"/>
      <c r="B186" s="36"/>
      <c r="C186" s="192" t="s">
        <v>323</v>
      </c>
      <c r="D186" s="192" t="s">
        <v>223</v>
      </c>
      <c r="E186" s="193" t="s">
        <v>1161</v>
      </c>
      <c r="F186" s="194" t="s">
        <v>1162</v>
      </c>
      <c r="G186" s="195" t="s">
        <v>259</v>
      </c>
      <c r="H186" s="196">
        <v>2</v>
      </c>
      <c r="I186" s="197"/>
      <c r="J186" s="198">
        <f>ROUND(I186*H186,2)</f>
        <v>0</v>
      </c>
      <c r="K186" s="194" t="s">
        <v>227</v>
      </c>
      <c r="L186" s="40"/>
      <c r="M186" s="199" t="s">
        <v>1</v>
      </c>
      <c r="N186" s="200" t="s">
        <v>46</v>
      </c>
      <c r="O186" s="72"/>
      <c r="P186" s="201">
        <f>O186*H186</f>
        <v>0</v>
      </c>
      <c r="Q186" s="201">
        <v>2.7999999999999998E-4</v>
      </c>
      <c r="R186" s="201">
        <f>Q186*H186</f>
        <v>5.5999999999999995E-4</v>
      </c>
      <c r="S186" s="201">
        <v>0</v>
      </c>
      <c r="T186" s="202">
        <f>S186*H186</f>
        <v>0</v>
      </c>
      <c r="U186" s="35"/>
      <c r="V186" s="35"/>
      <c r="W186" s="35"/>
      <c r="X186" s="35"/>
      <c r="Y186" s="35"/>
      <c r="Z186" s="35"/>
      <c r="AA186" s="35"/>
      <c r="AB186" s="35"/>
      <c r="AC186" s="35"/>
      <c r="AD186" s="35"/>
      <c r="AE186" s="35"/>
      <c r="AR186" s="203" t="s">
        <v>317</v>
      </c>
      <c r="AT186" s="203" t="s">
        <v>223</v>
      </c>
      <c r="AU186" s="203" t="s">
        <v>93</v>
      </c>
      <c r="AY186" s="18" t="s">
        <v>220</v>
      </c>
      <c r="BE186" s="204">
        <f>IF(N186="základní",J186,0)</f>
        <v>0</v>
      </c>
      <c r="BF186" s="204">
        <f>IF(N186="snížená",J186,0)</f>
        <v>0</v>
      </c>
      <c r="BG186" s="204">
        <f>IF(N186="zákl. přenesená",J186,0)</f>
        <v>0</v>
      </c>
      <c r="BH186" s="204">
        <f>IF(N186="sníž. přenesená",J186,0)</f>
        <v>0</v>
      </c>
      <c r="BI186" s="204">
        <f>IF(N186="nulová",J186,0)</f>
        <v>0</v>
      </c>
      <c r="BJ186" s="18" t="s">
        <v>93</v>
      </c>
      <c r="BK186" s="204">
        <f>ROUND(I186*H186,2)</f>
        <v>0</v>
      </c>
      <c r="BL186" s="18" t="s">
        <v>317</v>
      </c>
      <c r="BM186" s="203" t="s">
        <v>1163</v>
      </c>
    </row>
    <row r="187" spans="1:65" s="2" customFormat="1" ht="11.25">
      <c r="A187" s="35"/>
      <c r="B187" s="36"/>
      <c r="C187" s="37"/>
      <c r="D187" s="205" t="s">
        <v>230</v>
      </c>
      <c r="E187" s="37"/>
      <c r="F187" s="206" t="s">
        <v>1164</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230</v>
      </c>
      <c r="AU187" s="18" t="s">
        <v>93</v>
      </c>
    </row>
    <row r="188" spans="1:65" s="2" customFormat="1" ht="14.45" customHeight="1">
      <c r="A188" s="35"/>
      <c r="B188" s="36"/>
      <c r="C188" s="192" t="s">
        <v>327</v>
      </c>
      <c r="D188" s="192" t="s">
        <v>223</v>
      </c>
      <c r="E188" s="193" t="s">
        <v>1165</v>
      </c>
      <c r="F188" s="194" t="s">
        <v>1166</v>
      </c>
      <c r="G188" s="195" t="s">
        <v>259</v>
      </c>
      <c r="H188" s="196">
        <v>2</v>
      </c>
      <c r="I188" s="197"/>
      <c r="J188" s="198">
        <f>ROUND(I188*H188,2)</f>
        <v>0</v>
      </c>
      <c r="K188" s="194" t="s">
        <v>227</v>
      </c>
      <c r="L188" s="40"/>
      <c r="M188" s="199" t="s">
        <v>1</v>
      </c>
      <c r="N188" s="200" t="s">
        <v>46</v>
      </c>
      <c r="O188" s="72"/>
      <c r="P188" s="201">
        <f>O188*H188</f>
        <v>0</v>
      </c>
      <c r="Q188" s="201">
        <v>7.3999999999999999E-4</v>
      </c>
      <c r="R188" s="201">
        <f>Q188*H188</f>
        <v>1.48E-3</v>
      </c>
      <c r="S188" s="201">
        <v>0</v>
      </c>
      <c r="T188" s="202">
        <f>S188*H188</f>
        <v>0</v>
      </c>
      <c r="U188" s="35"/>
      <c r="V188" s="35"/>
      <c r="W188" s="35"/>
      <c r="X188" s="35"/>
      <c r="Y188" s="35"/>
      <c r="Z188" s="35"/>
      <c r="AA188" s="35"/>
      <c r="AB188" s="35"/>
      <c r="AC188" s="35"/>
      <c r="AD188" s="35"/>
      <c r="AE188" s="35"/>
      <c r="AR188" s="203" t="s">
        <v>317</v>
      </c>
      <c r="AT188" s="203" t="s">
        <v>223</v>
      </c>
      <c r="AU188" s="203" t="s">
        <v>93</v>
      </c>
      <c r="AY188" s="18" t="s">
        <v>220</v>
      </c>
      <c r="BE188" s="204">
        <f>IF(N188="základní",J188,0)</f>
        <v>0</v>
      </c>
      <c r="BF188" s="204">
        <f>IF(N188="snížená",J188,0)</f>
        <v>0</v>
      </c>
      <c r="BG188" s="204">
        <f>IF(N188="zákl. přenesená",J188,0)</f>
        <v>0</v>
      </c>
      <c r="BH188" s="204">
        <f>IF(N188="sníž. přenesená",J188,0)</f>
        <v>0</v>
      </c>
      <c r="BI188" s="204">
        <f>IF(N188="nulová",J188,0)</f>
        <v>0</v>
      </c>
      <c r="BJ188" s="18" t="s">
        <v>93</v>
      </c>
      <c r="BK188" s="204">
        <f>ROUND(I188*H188,2)</f>
        <v>0</v>
      </c>
      <c r="BL188" s="18" t="s">
        <v>317</v>
      </c>
      <c r="BM188" s="203" t="s">
        <v>1167</v>
      </c>
    </row>
    <row r="189" spans="1:65" s="2" customFormat="1" ht="11.25">
      <c r="A189" s="35"/>
      <c r="B189" s="36"/>
      <c r="C189" s="37"/>
      <c r="D189" s="205" t="s">
        <v>230</v>
      </c>
      <c r="E189" s="37"/>
      <c r="F189" s="206" t="s">
        <v>1168</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230</v>
      </c>
      <c r="AU189" s="18" t="s">
        <v>93</v>
      </c>
    </row>
    <row r="190" spans="1:65" s="2" customFormat="1" ht="14.45" customHeight="1">
      <c r="A190" s="35"/>
      <c r="B190" s="36"/>
      <c r="C190" s="192" t="s">
        <v>334</v>
      </c>
      <c r="D190" s="192" t="s">
        <v>223</v>
      </c>
      <c r="E190" s="193" t="s">
        <v>1169</v>
      </c>
      <c r="F190" s="194" t="s">
        <v>1170</v>
      </c>
      <c r="G190" s="195" t="s">
        <v>259</v>
      </c>
      <c r="H190" s="196">
        <v>5</v>
      </c>
      <c r="I190" s="197"/>
      <c r="J190" s="198">
        <f>ROUND(I190*H190,2)</f>
        <v>0</v>
      </c>
      <c r="K190" s="194" t="s">
        <v>227</v>
      </c>
      <c r="L190" s="40"/>
      <c r="M190" s="199" t="s">
        <v>1</v>
      </c>
      <c r="N190" s="200" t="s">
        <v>46</v>
      </c>
      <c r="O190" s="72"/>
      <c r="P190" s="201">
        <f>O190*H190</f>
        <v>0</v>
      </c>
      <c r="Q190" s="201">
        <v>9.0000000000000006E-5</v>
      </c>
      <c r="R190" s="201">
        <f>Q190*H190</f>
        <v>4.5000000000000004E-4</v>
      </c>
      <c r="S190" s="201">
        <v>0</v>
      </c>
      <c r="T190" s="202">
        <f>S190*H190</f>
        <v>0</v>
      </c>
      <c r="U190" s="35"/>
      <c r="V190" s="35"/>
      <c r="W190" s="35"/>
      <c r="X190" s="35"/>
      <c r="Y190" s="35"/>
      <c r="Z190" s="35"/>
      <c r="AA190" s="35"/>
      <c r="AB190" s="35"/>
      <c r="AC190" s="35"/>
      <c r="AD190" s="35"/>
      <c r="AE190" s="35"/>
      <c r="AR190" s="203" t="s">
        <v>317</v>
      </c>
      <c r="AT190" s="203" t="s">
        <v>223</v>
      </c>
      <c r="AU190" s="203" t="s">
        <v>93</v>
      </c>
      <c r="AY190" s="18" t="s">
        <v>220</v>
      </c>
      <c r="BE190" s="204">
        <f>IF(N190="základní",J190,0)</f>
        <v>0</v>
      </c>
      <c r="BF190" s="204">
        <f>IF(N190="snížená",J190,0)</f>
        <v>0</v>
      </c>
      <c r="BG190" s="204">
        <f>IF(N190="zákl. přenesená",J190,0)</f>
        <v>0</v>
      </c>
      <c r="BH190" s="204">
        <f>IF(N190="sníž. přenesená",J190,0)</f>
        <v>0</v>
      </c>
      <c r="BI190" s="204">
        <f>IF(N190="nulová",J190,0)</f>
        <v>0</v>
      </c>
      <c r="BJ190" s="18" t="s">
        <v>93</v>
      </c>
      <c r="BK190" s="204">
        <f>ROUND(I190*H190,2)</f>
        <v>0</v>
      </c>
      <c r="BL190" s="18" t="s">
        <v>317</v>
      </c>
      <c r="BM190" s="203" t="s">
        <v>1171</v>
      </c>
    </row>
    <row r="191" spans="1:65" s="2" customFormat="1" ht="11.25">
      <c r="A191" s="35"/>
      <c r="B191" s="36"/>
      <c r="C191" s="37"/>
      <c r="D191" s="205" t="s">
        <v>230</v>
      </c>
      <c r="E191" s="37"/>
      <c r="F191" s="206" t="s">
        <v>1172</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230</v>
      </c>
      <c r="AU191" s="18" t="s">
        <v>93</v>
      </c>
    </row>
    <row r="192" spans="1:65" s="2" customFormat="1" ht="14.45" customHeight="1">
      <c r="A192" s="35"/>
      <c r="B192" s="36"/>
      <c r="C192" s="192" t="s">
        <v>343</v>
      </c>
      <c r="D192" s="192" t="s">
        <v>223</v>
      </c>
      <c r="E192" s="193" t="s">
        <v>1173</v>
      </c>
      <c r="F192" s="194" t="s">
        <v>1174</v>
      </c>
      <c r="G192" s="195" t="s">
        <v>320</v>
      </c>
      <c r="H192" s="196">
        <v>0.14000000000000001</v>
      </c>
      <c r="I192" s="197"/>
      <c r="J192" s="198">
        <f>ROUND(I192*H192,2)</f>
        <v>0</v>
      </c>
      <c r="K192" s="194" t="s">
        <v>227</v>
      </c>
      <c r="L192" s="40"/>
      <c r="M192" s="199" t="s">
        <v>1</v>
      </c>
      <c r="N192" s="200" t="s">
        <v>46</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317</v>
      </c>
      <c r="AT192" s="203" t="s">
        <v>223</v>
      </c>
      <c r="AU192" s="203" t="s">
        <v>93</v>
      </c>
      <c r="AY192" s="18" t="s">
        <v>220</v>
      </c>
      <c r="BE192" s="204">
        <f>IF(N192="základní",J192,0)</f>
        <v>0</v>
      </c>
      <c r="BF192" s="204">
        <f>IF(N192="snížená",J192,0)</f>
        <v>0</v>
      </c>
      <c r="BG192" s="204">
        <f>IF(N192="zákl. přenesená",J192,0)</f>
        <v>0</v>
      </c>
      <c r="BH192" s="204">
        <f>IF(N192="sníž. přenesená",J192,0)</f>
        <v>0</v>
      </c>
      <c r="BI192" s="204">
        <f>IF(N192="nulová",J192,0)</f>
        <v>0</v>
      </c>
      <c r="BJ192" s="18" t="s">
        <v>93</v>
      </c>
      <c r="BK192" s="204">
        <f>ROUND(I192*H192,2)</f>
        <v>0</v>
      </c>
      <c r="BL192" s="18" t="s">
        <v>317</v>
      </c>
      <c r="BM192" s="203" t="s">
        <v>1175</v>
      </c>
    </row>
    <row r="193" spans="1:65" s="2" customFormat="1" ht="19.5">
      <c r="A193" s="35"/>
      <c r="B193" s="36"/>
      <c r="C193" s="37"/>
      <c r="D193" s="205" t="s">
        <v>230</v>
      </c>
      <c r="E193" s="37"/>
      <c r="F193" s="206" t="s">
        <v>1176</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230</v>
      </c>
      <c r="AU193" s="18" t="s">
        <v>93</v>
      </c>
    </row>
    <row r="194" spans="1:65" s="2" customFormat="1" ht="14.45" customHeight="1">
      <c r="A194" s="35"/>
      <c r="B194" s="36"/>
      <c r="C194" s="192" t="s">
        <v>7</v>
      </c>
      <c r="D194" s="192" t="s">
        <v>223</v>
      </c>
      <c r="E194" s="193" t="s">
        <v>1177</v>
      </c>
      <c r="F194" s="194" t="s">
        <v>1178</v>
      </c>
      <c r="G194" s="195" t="s">
        <v>320</v>
      </c>
      <c r="H194" s="196">
        <v>0.14000000000000001</v>
      </c>
      <c r="I194" s="197"/>
      <c r="J194" s="198">
        <f>ROUND(I194*H194,2)</f>
        <v>0</v>
      </c>
      <c r="K194" s="194" t="s">
        <v>227</v>
      </c>
      <c r="L194" s="40"/>
      <c r="M194" s="199" t="s">
        <v>1</v>
      </c>
      <c r="N194" s="200" t="s">
        <v>46</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317</v>
      </c>
      <c r="AT194" s="203" t="s">
        <v>223</v>
      </c>
      <c r="AU194" s="203" t="s">
        <v>93</v>
      </c>
      <c r="AY194" s="18" t="s">
        <v>220</v>
      </c>
      <c r="BE194" s="204">
        <f>IF(N194="základní",J194,0)</f>
        <v>0</v>
      </c>
      <c r="BF194" s="204">
        <f>IF(N194="snížená",J194,0)</f>
        <v>0</v>
      </c>
      <c r="BG194" s="204">
        <f>IF(N194="zákl. přenesená",J194,0)</f>
        <v>0</v>
      </c>
      <c r="BH194" s="204">
        <f>IF(N194="sníž. přenesená",J194,0)</f>
        <v>0</v>
      </c>
      <c r="BI194" s="204">
        <f>IF(N194="nulová",J194,0)</f>
        <v>0</v>
      </c>
      <c r="BJ194" s="18" t="s">
        <v>93</v>
      </c>
      <c r="BK194" s="204">
        <f>ROUND(I194*H194,2)</f>
        <v>0</v>
      </c>
      <c r="BL194" s="18" t="s">
        <v>317</v>
      </c>
      <c r="BM194" s="203" t="s">
        <v>1179</v>
      </c>
    </row>
    <row r="195" spans="1:65" s="2" customFormat="1" ht="19.5">
      <c r="A195" s="35"/>
      <c r="B195" s="36"/>
      <c r="C195" s="37"/>
      <c r="D195" s="205" t="s">
        <v>230</v>
      </c>
      <c r="E195" s="37"/>
      <c r="F195" s="206" t="s">
        <v>1180</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230</v>
      </c>
      <c r="AU195" s="18" t="s">
        <v>93</v>
      </c>
    </row>
    <row r="196" spans="1:65" s="12" customFormat="1" ht="22.9" customHeight="1">
      <c r="B196" s="176"/>
      <c r="C196" s="177"/>
      <c r="D196" s="178" t="s">
        <v>79</v>
      </c>
      <c r="E196" s="190" t="s">
        <v>1181</v>
      </c>
      <c r="F196" s="190" t="s">
        <v>1182</v>
      </c>
      <c r="G196" s="177"/>
      <c r="H196" s="177"/>
      <c r="I196" s="180"/>
      <c r="J196" s="191">
        <f>BK196</f>
        <v>0</v>
      </c>
      <c r="K196" s="177"/>
      <c r="L196" s="182"/>
      <c r="M196" s="183"/>
      <c r="N196" s="184"/>
      <c r="O196" s="184"/>
      <c r="P196" s="185">
        <f>SUM(P197:P200)</f>
        <v>0</v>
      </c>
      <c r="Q196" s="184"/>
      <c r="R196" s="185">
        <f>SUM(R197:R200)</f>
        <v>5.0000000000000001E-3</v>
      </c>
      <c r="S196" s="184"/>
      <c r="T196" s="186">
        <f>SUM(T197:T200)</f>
        <v>0</v>
      </c>
      <c r="AR196" s="187" t="s">
        <v>93</v>
      </c>
      <c r="AT196" s="188" t="s">
        <v>79</v>
      </c>
      <c r="AU196" s="188" t="s">
        <v>87</v>
      </c>
      <c r="AY196" s="187" t="s">
        <v>220</v>
      </c>
      <c r="BK196" s="189">
        <f>SUM(BK197:BK200)</f>
        <v>0</v>
      </c>
    </row>
    <row r="197" spans="1:65" s="2" customFormat="1" ht="14.45" customHeight="1">
      <c r="A197" s="35"/>
      <c r="B197" s="36"/>
      <c r="C197" s="192" t="s">
        <v>358</v>
      </c>
      <c r="D197" s="192" t="s">
        <v>223</v>
      </c>
      <c r="E197" s="193" t="s">
        <v>1183</v>
      </c>
      <c r="F197" s="194" t="s">
        <v>1184</v>
      </c>
      <c r="G197" s="195" t="s">
        <v>259</v>
      </c>
      <c r="H197" s="196">
        <v>8</v>
      </c>
      <c r="I197" s="197"/>
      <c r="J197" s="198">
        <f>ROUND(I197*H197,2)</f>
        <v>0</v>
      </c>
      <c r="K197" s="194" t="s">
        <v>227</v>
      </c>
      <c r="L197" s="40"/>
      <c r="M197" s="199" t="s">
        <v>1</v>
      </c>
      <c r="N197" s="200" t="s">
        <v>46</v>
      </c>
      <c r="O197" s="72"/>
      <c r="P197" s="201">
        <f>O197*H197</f>
        <v>0</v>
      </c>
      <c r="Q197" s="201">
        <v>4.8000000000000001E-4</v>
      </c>
      <c r="R197" s="201">
        <f>Q197*H197</f>
        <v>3.8400000000000001E-3</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317</v>
      </c>
      <c r="BM197" s="203" t="s">
        <v>1185</v>
      </c>
    </row>
    <row r="198" spans="1:65" s="2" customFormat="1" ht="11.25">
      <c r="A198" s="35"/>
      <c r="B198" s="36"/>
      <c r="C198" s="37"/>
      <c r="D198" s="205" t="s">
        <v>230</v>
      </c>
      <c r="E198" s="37"/>
      <c r="F198" s="206" t="s">
        <v>1186</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2" customFormat="1" ht="14.45" customHeight="1">
      <c r="A199" s="35"/>
      <c r="B199" s="36"/>
      <c r="C199" s="192" t="s">
        <v>364</v>
      </c>
      <c r="D199" s="192" t="s">
        <v>223</v>
      </c>
      <c r="E199" s="193" t="s">
        <v>1187</v>
      </c>
      <c r="F199" s="194" t="s">
        <v>1188</v>
      </c>
      <c r="G199" s="195" t="s">
        <v>259</v>
      </c>
      <c r="H199" s="196">
        <v>2</v>
      </c>
      <c r="I199" s="197"/>
      <c r="J199" s="198">
        <f>ROUND(I199*H199,2)</f>
        <v>0</v>
      </c>
      <c r="K199" s="194" t="s">
        <v>227</v>
      </c>
      <c r="L199" s="40"/>
      <c r="M199" s="199" t="s">
        <v>1</v>
      </c>
      <c r="N199" s="200" t="s">
        <v>46</v>
      </c>
      <c r="O199" s="72"/>
      <c r="P199" s="201">
        <f>O199*H199</f>
        <v>0</v>
      </c>
      <c r="Q199" s="201">
        <v>5.8E-4</v>
      </c>
      <c r="R199" s="201">
        <f>Q199*H199</f>
        <v>1.16E-3</v>
      </c>
      <c r="S199" s="201">
        <v>0</v>
      </c>
      <c r="T199" s="202">
        <f>S199*H199</f>
        <v>0</v>
      </c>
      <c r="U199" s="35"/>
      <c r="V199" s="35"/>
      <c r="W199" s="35"/>
      <c r="X199" s="35"/>
      <c r="Y199" s="35"/>
      <c r="Z199" s="35"/>
      <c r="AA199" s="35"/>
      <c r="AB199" s="35"/>
      <c r="AC199" s="35"/>
      <c r="AD199" s="35"/>
      <c r="AE199" s="35"/>
      <c r="AR199" s="203" t="s">
        <v>317</v>
      </c>
      <c r="AT199" s="203" t="s">
        <v>223</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1189</v>
      </c>
    </row>
    <row r="200" spans="1:65" s="2" customFormat="1" ht="11.25">
      <c r="A200" s="35"/>
      <c r="B200" s="36"/>
      <c r="C200" s="37"/>
      <c r="D200" s="205" t="s">
        <v>230</v>
      </c>
      <c r="E200" s="37"/>
      <c r="F200" s="206" t="s">
        <v>1190</v>
      </c>
      <c r="G200" s="37"/>
      <c r="H200" s="37"/>
      <c r="I200" s="207"/>
      <c r="J200" s="37"/>
      <c r="K200" s="37"/>
      <c r="L200" s="40"/>
      <c r="M200" s="257"/>
      <c r="N200" s="258"/>
      <c r="O200" s="259"/>
      <c r="P200" s="259"/>
      <c r="Q200" s="259"/>
      <c r="R200" s="259"/>
      <c r="S200" s="259"/>
      <c r="T200" s="260"/>
      <c r="U200" s="35"/>
      <c r="V200" s="35"/>
      <c r="W200" s="35"/>
      <c r="X200" s="35"/>
      <c r="Y200" s="35"/>
      <c r="Z200" s="35"/>
      <c r="AA200" s="35"/>
      <c r="AB200" s="35"/>
      <c r="AC200" s="35"/>
      <c r="AD200" s="35"/>
      <c r="AE200" s="35"/>
      <c r="AT200" s="18" t="s">
        <v>230</v>
      </c>
      <c r="AU200" s="18" t="s">
        <v>93</v>
      </c>
    </row>
    <row r="201" spans="1:65" s="2" customFormat="1" ht="6.95" customHeight="1">
      <c r="A201" s="35"/>
      <c r="B201" s="55"/>
      <c r="C201" s="56"/>
      <c r="D201" s="56"/>
      <c r="E201" s="56"/>
      <c r="F201" s="56"/>
      <c r="G201" s="56"/>
      <c r="H201" s="56"/>
      <c r="I201" s="56"/>
      <c r="J201" s="56"/>
      <c r="K201" s="56"/>
      <c r="L201" s="40"/>
      <c r="M201" s="35"/>
      <c r="O201" s="35"/>
      <c r="P201" s="35"/>
      <c r="Q201" s="35"/>
      <c r="R201" s="35"/>
      <c r="S201" s="35"/>
      <c r="T201" s="35"/>
      <c r="U201" s="35"/>
      <c r="V201" s="35"/>
      <c r="W201" s="35"/>
      <c r="X201" s="35"/>
      <c r="Y201" s="35"/>
      <c r="Z201" s="35"/>
      <c r="AA201" s="35"/>
      <c r="AB201" s="35"/>
      <c r="AC201" s="35"/>
      <c r="AD201" s="35"/>
      <c r="AE201" s="35"/>
    </row>
  </sheetData>
  <sheetProtection algorithmName="SHA-512" hashValue="WZLFvI0yKPjg5cul5VkS7GBIYpYbzcgQR/PXRNNgce4iG4uMxzsFBb7aQqOuf2/b1HztsDgrVYPhqtQcUySBWA==" saltValue="ypstlc+6cJNGoODTz+ldm4cpPAGasqg6XCIfI3OC0f873GmGBrPDR2ugLa5eE1ycPm/t2f7mkWGDfcUbLUynQA==" spinCount="100000" sheet="1" objects="1" scenarios="1" formatColumns="0" formatRows="0" autoFilter="0"/>
  <autoFilter ref="C126:K200" xr:uid="{00000000-0009-0000-0000-000004000000}"/>
  <mergeCells count="15">
    <mergeCell ref="E113:H113"/>
    <mergeCell ref="E117:H117"/>
    <mergeCell ref="E115:H115"/>
    <mergeCell ref="E119:H119"/>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0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111</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180</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1191</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ROUND((SUM(BE126:BE206)),  2)</f>
        <v>0</v>
      </c>
      <c r="G37" s="35"/>
      <c r="H37" s="35"/>
      <c r="I37" s="131">
        <v>0.21</v>
      </c>
      <c r="J37" s="130">
        <f>ROUND(((SUM(BE126:BE206))*I37),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ROUND((SUM(BF126:BF206)),  2)</f>
        <v>0</v>
      </c>
      <c r="G38" s="35"/>
      <c r="H38" s="35"/>
      <c r="I38" s="131">
        <v>0.15</v>
      </c>
      <c r="J38" s="130">
        <f>ROUND(((SUM(BF126:BF206))*I38),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ROUND((SUM(BG126:BG206)),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ROUND((SUM(BH126:BH206)),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ROUND((SUM(BI126:BI206)),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180</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1.4.d_V - Podkrovní byty 372/36 - Vodovod</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J126</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J127</f>
        <v>0</v>
      </c>
      <c r="K100" s="155"/>
      <c r="L100" s="159"/>
    </row>
    <row r="101" spans="1:47" s="10" customFormat="1" ht="19.899999999999999" customHeight="1">
      <c r="B101" s="160"/>
      <c r="C101" s="105"/>
      <c r="D101" s="161" t="s">
        <v>1192</v>
      </c>
      <c r="E101" s="162"/>
      <c r="F101" s="162"/>
      <c r="G101" s="162"/>
      <c r="H101" s="162"/>
      <c r="I101" s="162"/>
      <c r="J101" s="163">
        <f>J128</f>
        <v>0</v>
      </c>
      <c r="K101" s="105"/>
      <c r="L101" s="164"/>
    </row>
    <row r="102" spans="1:47" s="10" customFormat="1" ht="19.899999999999999" customHeight="1">
      <c r="B102" s="160"/>
      <c r="C102" s="105"/>
      <c r="D102" s="161" t="s">
        <v>1089</v>
      </c>
      <c r="E102" s="162"/>
      <c r="F102" s="162"/>
      <c r="G102" s="162"/>
      <c r="H102" s="162"/>
      <c r="I102" s="162"/>
      <c r="J102" s="163">
        <f>J191</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205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7" t="str">
        <f>E7</f>
        <v>Podkrovní byty Táborská 378/44, 372/36, 375/38, 377/42, 376/40 Praha 4, k.ú. Nusle</v>
      </c>
      <c r="F112" s="328"/>
      <c r="G112" s="328"/>
      <c r="H112" s="328"/>
      <c r="I112" s="37"/>
      <c r="J112" s="37"/>
      <c r="K112" s="37"/>
      <c r="L112" s="52"/>
      <c r="S112" s="35"/>
      <c r="T112" s="35"/>
      <c r="U112" s="35"/>
      <c r="V112" s="35"/>
      <c r="W112" s="35"/>
      <c r="X112" s="35"/>
      <c r="Y112" s="35"/>
      <c r="Z112" s="35"/>
      <c r="AA112" s="35"/>
      <c r="AB112" s="35"/>
      <c r="AC112" s="35"/>
      <c r="AD112" s="35"/>
      <c r="AE112" s="35"/>
    </row>
    <row r="113" spans="1:63" s="1" customFormat="1" ht="12" customHeight="1">
      <c r="B113" s="22"/>
      <c r="C113" s="30" t="s">
        <v>179</v>
      </c>
      <c r="D113" s="23"/>
      <c r="E113" s="23"/>
      <c r="F113" s="23"/>
      <c r="G113" s="23"/>
      <c r="H113" s="23"/>
      <c r="I113" s="23"/>
      <c r="J113" s="23"/>
      <c r="K113" s="23"/>
      <c r="L113" s="21"/>
    </row>
    <row r="114" spans="1:63" s="1" customFormat="1" ht="16.5" customHeight="1">
      <c r="B114" s="22"/>
      <c r="C114" s="23"/>
      <c r="D114" s="23"/>
      <c r="E114" s="327" t="s">
        <v>180</v>
      </c>
      <c r="F114" s="278"/>
      <c r="G114" s="278"/>
      <c r="H114" s="278"/>
      <c r="I114" s="23"/>
      <c r="J114" s="23"/>
      <c r="K114" s="23"/>
      <c r="L114" s="21"/>
    </row>
    <row r="115" spans="1:63" s="1" customFormat="1" ht="12" customHeight="1">
      <c r="B115" s="22"/>
      <c r="C115" s="30" t="s">
        <v>181</v>
      </c>
      <c r="D115" s="23"/>
      <c r="E115" s="23"/>
      <c r="F115" s="23"/>
      <c r="G115" s="23"/>
      <c r="H115" s="23"/>
      <c r="I115" s="23"/>
      <c r="J115" s="23"/>
      <c r="K115" s="23"/>
      <c r="L115" s="21"/>
    </row>
    <row r="116" spans="1:63" s="2" customFormat="1" ht="16.5" customHeight="1">
      <c r="A116" s="35"/>
      <c r="B116" s="36"/>
      <c r="C116" s="37"/>
      <c r="D116" s="37"/>
      <c r="E116" s="331" t="s">
        <v>1080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E13</f>
        <v>1.4.d_V - Podkrovní byty 372/36 - Vodovod</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F16</f>
        <v>Táborská</v>
      </c>
      <c r="G120" s="37"/>
      <c r="H120" s="37"/>
      <c r="I120" s="30" t="s">
        <v>22</v>
      </c>
      <c r="J120" s="67" t="str">
        <f>IF(J16="","",J16)</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E19</f>
        <v>Městská část Praha 4, Anatala Staška 2059/80b</v>
      </c>
      <c r="G122" s="37"/>
      <c r="H122" s="37"/>
      <c r="I122" s="30" t="s">
        <v>31</v>
      </c>
      <c r="J122" s="33" t="str">
        <f>E25</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IF(E22="","",E22)</f>
        <v>Vyplň údaj</v>
      </c>
      <c r="G123" s="37"/>
      <c r="H123" s="37"/>
      <c r="I123" s="30" t="s">
        <v>36</v>
      </c>
      <c r="J123" s="33" t="str">
        <f>E28</f>
        <v>SunCad,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0.11028000000000002</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339</v>
      </c>
      <c r="F127" s="179" t="s">
        <v>340</v>
      </c>
      <c r="G127" s="177"/>
      <c r="H127" s="177"/>
      <c r="I127" s="180"/>
      <c r="J127" s="181">
        <f>BK127</f>
        <v>0</v>
      </c>
      <c r="K127" s="177"/>
      <c r="L127" s="182"/>
      <c r="M127" s="183"/>
      <c r="N127" s="184"/>
      <c r="O127" s="184"/>
      <c r="P127" s="185">
        <f>P128+P191</f>
        <v>0</v>
      </c>
      <c r="Q127" s="184"/>
      <c r="R127" s="185">
        <f>R128+R191</f>
        <v>0.11028000000000002</v>
      </c>
      <c r="S127" s="184"/>
      <c r="T127" s="186">
        <f>T128+T191</f>
        <v>0</v>
      </c>
      <c r="AR127" s="187" t="s">
        <v>93</v>
      </c>
      <c r="AT127" s="188" t="s">
        <v>79</v>
      </c>
      <c r="AU127" s="188" t="s">
        <v>80</v>
      </c>
      <c r="AY127" s="187" t="s">
        <v>220</v>
      </c>
      <c r="BK127" s="189">
        <f>BK128+BK191</f>
        <v>0</v>
      </c>
    </row>
    <row r="128" spans="1:63" s="12" customFormat="1" ht="22.9" customHeight="1">
      <c r="B128" s="176"/>
      <c r="C128" s="177"/>
      <c r="D128" s="178" t="s">
        <v>79</v>
      </c>
      <c r="E128" s="190" t="s">
        <v>1193</v>
      </c>
      <c r="F128" s="190" t="s">
        <v>1194</v>
      </c>
      <c r="G128" s="177"/>
      <c r="H128" s="177"/>
      <c r="I128" s="180"/>
      <c r="J128" s="191">
        <f>BK128</f>
        <v>0</v>
      </c>
      <c r="K128" s="177"/>
      <c r="L128" s="182"/>
      <c r="M128" s="183"/>
      <c r="N128" s="184"/>
      <c r="O128" s="184"/>
      <c r="P128" s="185">
        <f>SUM(P129:P190)</f>
        <v>0</v>
      </c>
      <c r="Q128" s="184"/>
      <c r="R128" s="185">
        <f>SUM(R129:R190)</f>
        <v>0.10014000000000002</v>
      </c>
      <c r="S128" s="184"/>
      <c r="T128" s="186">
        <f>SUM(T129:T190)</f>
        <v>0</v>
      </c>
      <c r="AR128" s="187" t="s">
        <v>93</v>
      </c>
      <c r="AT128" s="188" t="s">
        <v>79</v>
      </c>
      <c r="AU128" s="188" t="s">
        <v>87</v>
      </c>
      <c r="AY128" s="187" t="s">
        <v>220</v>
      </c>
      <c r="BK128" s="189">
        <f>SUM(BK129:BK190)</f>
        <v>0</v>
      </c>
    </row>
    <row r="129" spans="1:65" s="2" customFormat="1" ht="14.45" customHeight="1">
      <c r="A129" s="35"/>
      <c r="B129" s="36"/>
      <c r="C129" s="192" t="s">
        <v>87</v>
      </c>
      <c r="D129" s="192" t="s">
        <v>223</v>
      </c>
      <c r="E129" s="193" t="s">
        <v>1195</v>
      </c>
      <c r="F129" s="194" t="s">
        <v>1196</v>
      </c>
      <c r="G129" s="195" t="s">
        <v>259</v>
      </c>
      <c r="H129" s="196">
        <v>4</v>
      </c>
      <c r="I129" s="197"/>
      <c r="J129" s="198">
        <f>ROUND(I129*H129,2)</f>
        <v>0</v>
      </c>
      <c r="K129" s="194" t="s">
        <v>227</v>
      </c>
      <c r="L129" s="40"/>
      <c r="M129" s="199" t="s">
        <v>1</v>
      </c>
      <c r="N129" s="200" t="s">
        <v>46</v>
      </c>
      <c r="O129" s="72"/>
      <c r="P129" s="201">
        <f>O129*H129</f>
        <v>0</v>
      </c>
      <c r="Q129" s="201">
        <v>2.9999999999999997E-4</v>
      </c>
      <c r="R129" s="201">
        <f>Q129*H129</f>
        <v>1.1999999999999999E-3</v>
      </c>
      <c r="S129" s="201">
        <v>0</v>
      </c>
      <c r="T129" s="202">
        <f>S129*H129</f>
        <v>0</v>
      </c>
      <c r="U129" s="35"/>
      <c r="V129" s="35"/>
      <c r="W129" s="35"/>
      <c r="X129" s="35"/>
      <c r="Y129" s="35"/>
      <c r="Z129" s="35"/>
      <c r="AA129" s="35"/>
      <c r="AB129" s="35"/>
      <c r="AC129" s="35"/>
      <c r="AD129" s="35"/>
      <c r="AE129" s="35"/>
      <c r="AR129" s="203" t="s">
        <v>317</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1197</v>
      </c>
    </row>
    <row r="130" spans="1:65" s="2" customFormat="1" ht="11.25">
      <c r="A130" s="35"/>
      <c r="B130" s="36"/>
      <c r="C130" s="37"/>
      <c r="D130" s="205" t="s">
        <v>230</v>
      </c>
      <c r="E130" s="37"/>
      <c r="F130" s="206" t="s">
        <v>1198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228</v>
      </c>
      <c r="G131" s="221"/>
      <c r="H131" s="224">
        <v>4</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4</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2" customFormat="1" ht="14.45" customHeight="1">
      <c r="A133" s="35"/>
      <c r="B133" s="36"/>
      <c r="C133" s="192" t="s">
        <v>93</v>
      </c>
      <c r="D133" s="192" t="s">
        <v>223</v>
      </c>
      <c r="E133" s="193" t="s">
        <v>1199</v>
      </c>
      <c r="F133" s="194" t="s">
        <v>1200</v>
      </c>
      <c r="G133" s="195" t="s">
        <v>259</v>
      </c>
      <c r="H133" s="196">
        <v>4</v>
      </c>
      <c r="I133" s="197"/>
      <c r="J133" s="198">
        <f>ROUND(I133*H133,2)</f>
        <v>0</v>
      </c>
      <c r="K133" s="194" t="s">
        <v>227</v>
      </c>
      <c r="L133" s="40"/>
      <c r="M133" s="199" t="s">
        <v>1</v>
      </c>
      <c r="N133" s="200" t="s">
        <v>46</v>
      </c>
      <c r="O133" s="72"/>
      <c r="P133" s="201">
        <f>O133*H133</f>
        <v>0</v>
      </c>
      <c r="Q133" s="201">
        <v>4.0000000000000003E-5</v>
      </c>
      <c r="R133" s="201">
        <f>Q133*H133</f>
        <v>1.6000000000000001E-4</v>
      </c>
      <c r="S133" s="201">
        <v>0</v>
      </c>
      <c r="T133" s="202">
        <f>S133*H133</f>
        <v>0</v>
      </c>
      <c r="U133" s="35"/>
      <c r="V133" s="35"/>
      <c r="W133" s="35"/>
      <c r="X133" s="35"/>
      <c r="Y133" s="35"/>
      <c r="Z133" s="35"/>
      <c r="AA133" s="35"/>
      <c r="AB133" s="35"/>
      <c r="AC133" s="35"/>
      <c r="AD133" s="35"/>
      <c r="AE133" s="35"/>
      <c r="AR133" s="203" t="s">
        <v>317</v>
      </c>
      <c r="AT133" s="203" t="s">
        <v>223</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1201</v>
      </c>
    </row>
    <row r="134" spans="1:65" s="2" customFormat="1" ht="11.25">
      <c r="A134" s="35"/>
      <c r="B134" s="36"/>
      <c r="C134" s="37"/>
      <c r="D134" s="205" t="s">
        <v>230</v>
      </c>
      <c r="E134" s="37"/>
      <c r="F134" s="206" t="s">
        <v>1202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14" customFormat="1" ht="11.25">
      <c r="B135" s="220"/>
      <c r="C135" s="221"/>
      <c r="D135" s="205" t="s">
        <v>232</v>
      </c>
      <c r="E135" s="222" t="s">
        <v>1</v>
      </c>
      <c r="F135" s="223" t="s">
        <v>228</v>
      </c>
      <c r="G135" s="221"/>
      <c r="H135" s="224">
        <v>4</v>
      </c>
      <c r="I135" s="225"/>
      <c r="J135" s="221"/>
      <c r="K135" s="221"/>
      <c r="L135" s="226"/>
      <c r="M135" s="227"/>
      <c r="N135" s="228"/>
      <c r="O135" s="228"/>
      <c r="P135" s="228"/>
      <c r="Q135" s="228"/>
      <c r="R135" s="228"/>
      <c r="S135" s="228"/>
      <c r="T135" s="229"/>
      <c r="AT135" s="230" t="s">
        <v>232</v>
      </c>
      <c r="AU135" s="230" t="s">
        <v>93</v>
      </c>
      <c r="AV135" s="14" t="s">
        <v>93</v>
      </c>
      <c r="AW135" s="14" t="s">
        <v>35</v>
      </c>
      <c r="AX135" s="14" t="s">
        <v>80</v>
      </c>
      <c r="AY135" s="230" t="s">
        <v>220</v>
      </c>
    </row>
    <row r="136" spans="1:65" s="15" customFormat="1" ht="11.25">
      <c r="B136" s="231"/>
      <c r="C136" s="232"/>
      <c r="D136" s="205" t="s">
        <v>232</v>
      </c>
      <c r="E136" s="233" t="s">
        <v>1</v>
      </c>
      <c r="F136" s="234" t="s">
        <v>236</v>
      </c>
      <c r="G136" s="232"/>
      <c r="H136" s="235">
        <v>4</v>
      </c>
      <c r="I136" s="236"/>
      <c r="J136" s="232"/>
      <c r="K136" s="232"/>
      <c r="L136" s="237"/>
      <c r="M136" s="238"/>
      <c r="N136" s="239"/>
      <c r="O136" s="239"/>
      <c r="P136" s="239"/>
      <c r="Q136" s="239"/>
      <c r="R136" s="239"/>
      <c r="S136" s="239"/>
      <c r="T136" s="240"/>
      <c r="AT136" s="241" t="s">
        <v>232</v>
      </c>
      <c r="AU136" s="241" t="s">
        <v>93</v>
      </c>
      <c r="AV136" s="15" t="s">
        <v>228</v>
      </c>
      <c r="AW136" s="15" t="s">
        <v>35</v>
      </c>
      <c r="AX136" s="15" t="s">
        <v>87</v>
      </c>
      <c r="AY136" s="241" t="s">
        <v>220</v>
      </c>
    </row>
    <row r="137" spans="1:65" s="2" customFormat="1" ht="14.45" customHeight="1">
      <c r="A137" s="35"/>
      <c r="B137" s="36"/>
      <c r="C137" s="243" t="s">
        <v>106</v>
      </c>
      <c r="D137" s="243" t="s">
        <v>359</v>
      </c>
      <c r="E137" s="244" t="s">
        <v>1203</v>
      </c>
      <c r="F137" s="245" t="s">
        <v>1204</v>
      </c>
      <c r="G137" s="246" t="s">
        <v>353</v>
      </c>
      <c r="H137" s="247">
        <v>1</v>
      </c>
      <c r="I137" s="248"/>
      <c r="J137" s="249">
        <f>ROUND(I137*H137,2)</f>
        <v>0</v>
      </c>
      <c r="K137" s="245" t="s">
        <v>227</v>
      </c>
      <c r="L137" s="250"/>
      <c r="M137" s="251" t="s">
        <v>1</v>
      </c>
      <c r="N137" s="252" t="s">
        <v>46</v>
      </c>
      <c r="O137" s="72"/>
      <c r="P137" s="201">
        <f>O137*H137</f>
        <v>0</v>
      </c>
      <c r="Q137" s="201">
        <v>3.2000000000000003E-4</v>
      </c>
      <c r="R137" s="201">
        <f>Q137*H137</f>
        <v>3.2000000000000003E-4</v>
      </c>
      <c r="S137" s="201">
        <v>0</v>
      </c>
      <c r="T137" s="202">
        <f>S137*H137</f>
        <v>0</v>
      </c>
      <c r="U137" s="35"/>
      <c r="V137" s="35"/>
      <c r="W137" s="35"/>
      <c r="X137" s="35"/>
      <c r="Y137" s="35"/>
      <c r="Z137" s="35"/>
      <c r="AA137" s="35"/>
      <c r="AB137" s="35"/>
      <c r="AC137" s="35"/>
      <c r="AD137" s="35"/>
      <c r="AE137" s="35"/>
      <c r="AR137" s="203" t="s">
        <v>362</v>
      </c>
      <c r="AT137" s="203" t="s">
        <v>359</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1205</v>
      </c>
    </row>
    <row r="138" spans="1:65" s="2" customFormat="1" ht="11.25">
      <c r="A138" s="35"/>
      <c r="B138" s="36"/>
      <c r="C138" s="37"/>
      <c r="D138" s="205" t="s">
        <v>230</v>
      </c>
      <c r="E138" s="37"/>
      <c r="F138" s="206" t="s">
        <v>1204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2" customFormat="1" ht="14.45" customHeight="1">
      <c r="A139" s="35"/>
      <c r="B139" s="36"/>
      <c r="C139" s="192" t="s">
        <v>228</v>
      </c>
      <c r="D139" s="192" t="s">
        <v>223</v>
      </c>
      <c r="E139" s="193" t="s">
        <v>1206</v>
      </c>
      <c r="F139" s="194" t="s">
        <v>1207</v>
      </c>
      <c r="G139" s="195" t="s">
        <v>259</v>
      </c>
      <c r="H139" s="196">
        <v>4</v>
      </c>
      <c r="I139" s="197"/>
      <c r="J139" s="198">
        <f>ROUND(I139*H139,2)</f>
        <v>0</v>
      </c>
      <c r="K139" s="194" t="s">
        <v>227</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1208</v>
      </c>
    </row>
    <row r="140" spans="1:65" s="2" customFormat="1" ht="11.25">
      <c r="A140" s="35"/>
      <c r="B140" s="36"/>
      <c r="C140" s="37"/>
      <c r="D140" s="205" t="s">
        <v>230</v>
      </c>
      <c r="E140" s="37"/>
      <c r="F140" s="206" t="s">
        <v>1209</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2" customFormat="1" ht="14.45" customHeight="1">
      <c r="A141" s="35"/>
      <c r="B141" s="36"/>
      <c r="C141" s="192" t="s">
        <v>256</v>
      </c>
      <c r="D141" s="192" t="s">
        <v>223</v>
      </c>
      <c r="E141" s="193" t="s">
        <v>1210</v>
      </c>
      <c r="F141" s="194" t="s">
        <v>1211</v>
      </c>
      <c r="G141" s="195" t="s">
        <v>353</v>
      </c>
      <c r="H141" s="196">
        <v>7</v>
      </c>
      <c r="I141" s="197"/>
      <c r="J141" s="198">
        <f>ROUND(I141*H141,2)</f>
        <v>0</v>
      </c>
      <c r="K141" s="194" t="s">
        <v>227</v>
      </c>
      <c r="L141" s="40"/>
      <c r="M141" s="199" t="s">
        <v>1</v>
      </c>
      <c r="N141" s="200" t="s">
        <v>46</v>
      </c>
      <c r="O141" s="72"/>
      <c r="P141" s="201">
        <f>O141*H141</f>
        <v>0</v>
      </c>
      <c r="Q141" s="201">
        <v>8.4999999999999995E-4</v>
      </c>
      <c r="R141" s="201">
        <f>Q141*H141</f>
        <v>5.9499999999999996E-3</v>
      </c>
      <c r="S141" s="201">
        <v>0</v>
      </c>
      <c r="T141" s="202">
        <f>S141*H141</f>
        <v>0</v>
      </c>
      <c r="U141" s="35"/>
      <c r="V141" s="35"/>
      <c r="W141" s="35"/>
      <c r="X141" s="35"/>
      <c r="Y141" s="35"/>
      <c r="Z141" s="35"/>
      <c r="AA141" s="35"/>
      <c r="AB141" s="35"/>
      <c r="AC141" s="35"/>
      <c r="AD141" s="35"/>
      <c r="AE141" s="35"/>
      <c r="AR141" s="203" t="s">
        <v>317</v>
      </c>
      <c r="AT141" s="203" t="s">
        <v>223</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1212</v>
      </c>
    </row>
    <row r="142" spans="1:65" s="2" customFormat="1" ht="11.25">
      <c r="A142" s="35"/>
      <c r="B142" s="36"/>
      <c r="C142" s="37"/>
      <c r="D142" s="205" t="s">
        <v>230</v>
      </c>
      <c r="E142" s="37"/>
      <c r="F142" s="206" t="s">
        <v>1213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14" customFormat="1" ht="11.25">
      <c r="B143" s="220"/>
      <c r="C143" s="221"/>
      <c r="D143" s="205" t="s">
        <v>232</v>
      </c>
      <c r="E143" s="222" t="s">
        <v>1</v>
      </c>
      <c r="F143" s="223" t="s">
        <v>266</v>
      </c>
      <c r="G143" s="221"/>
      <c r="H143" s="224">
        <v>7</v>
      </c>
      <c r="I143" s="225"/>
      <c r="J143" s="221"/>
      <c r="K143" s="221"/>
      <c r="L143" s="226"/>
      <c r="M143" s="227"/>
      <c r="N143" s="228"/>
      <c r="O143" s="228"/>
      <c r="P143" s="228"/>
      <c r="Q143" s="228"/>
      <c r="R143" s="228"/>
      <c r="S143" s="228"/>
      <c r="T143" s="229"/>
      <c r="AT143" s="230" t="s">
        <v>232</v>
      </c>
      <c r="AU143" s="230" t="s">
        <v>93</v>
      </c>
      <c r="AV143" s="14" t="s">
        <v>93</v>
      </c>
      <c r="AW143" s="14" t="s">
        <v>35</v>
      </c>
      <c r="AX143" s="14" t="s">
        <v>80</v>
      </c>
      <c r="AY143" s="230" t="s">
        <v>220</v>
      </c>
    </row>
    <row r="144" spans="1:65" s="15" customFormat="1" ht="11.25">
      <c r="B144" s="231"/>
      <c r="C144" s="232"/>
      <c r="D144" s="205" t="s">
        <v>232</v>
      </c>
      <c r="E144" s="233" t="s">
        <v>1</v>
      </c>
      <c r="F144" s="234" t="s">
        <v>236</v>
      </c>
      <c r="G144" s="232"/>
      <c r="H144" s="235">
        <v>7</v>
      </c>
      <c r="I144" s="236"/>
      <c r="J144" s="232"/>
      <c r="K144" s="232"/>
      <c r="L144" s="237"/>
      <c r="M144" s="238"/>
      <c r="N144" s="239"/>
      <c r="O144" s="239"/>
      <c r="P144" s="239"/>
      <c r="Q144" s="239"/>
      <c r="R144" s="239"/>
      <c r="S144" s="239"/>
      <c r="T144" s="240"/>
      <c r="AT144" s="241" t="s">
        <v>232</v>
      </c>
      <c r="AU144" s="241" t="s">
        <v>93</v>
      </c>
      <c r="AV144" s="15" t="s">
        <v>228</v>
      </c>
      <c r="AW144" s="15" t="s">
        <v>35</v>
      </c>
      <c r="AX144" s="15" t="s">
        <v>87</v>
      </c>
      <c r="AY144" s="241" t="s">
        <v>220</v>
      </c>
    </row>
    <row r="145" spans="1:65" s="2" customFormat="1" ht="14.45" customHeight="1">
      <c r="A145" s="35"/>
      <c r="B145" s="36"/>
      <c r="C145" s="192" t="s">
        <v>221</v>
      </c>
      <c r="D145" s="192" t="s">
        <v>223</v>
      </c>
      <c r="E145" s="193" t="s">
        <v>1214</v>
      </c>
      <c r="F145" s="194" t="s">
        <v>1215</v>
      </c>
      <c r="G145" s="195" t="s">
        <v>353</v>
      </c>
      <c r="H145" s="196">
        <v>22.5</v>
      </c>
      <c r="I145" s="197"/>
      <c r="J145" s="198">
        <f>ROUND(I145*H145,2)</f>
        <v>0</v>
      </c>
      <c r="K145" s="194" t="s">
        <v>227</v>
      </c>
      <c r="L145" s="40"/>
      <c r="M145" s="199" t="s">
        <v>1</v>
      </c>
      <c r="N145" s="200" t="s">
        <v>46</v>
      </c>
      <c r="O145" s="72"/>
      <c r="P145" s="201">
        <f>O145*H145</f>
        <v>0</v>
      </c>
      <c r="Q145" s="201">
        <v>1.16E-3</v>
      </c>
      <c r="R145" s="201">
        <f>Q145*H145</f>
        <v>2.6100000000000002E-2</v>
      </c>
      <c r="S145" s="201">
        <v>0</v>
      </c>
      <c r="T145" s="202">
        <f>S145*H145</f>
        <v>0</v>
      </c>
      <c r="U145" s="35"/>
      <c r="V145" s="35"/>
      <c r="W145" s="35"/>
      <c r="X145" s="35"/>
      <c r="Y145" s="35"/>
      <c r="Z145" s="35"/>
      <c r="AA145" s="35"/>
      <c r="AB145" s="35"/>
      <c r="AC145" s="35"/>
      <c r="AD145" s="35"/>
      <c r="AE145" s="35"/>
      <c r="AR145" s="203" t="s">
        <v>317</v>
      </c>
      <c r="AT145" s="203" t="s">
        <v>223</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1216</v>
      </c>
    </row>
    <row r="146" spans="1:65" s="2" customFormat="1" ht="11.25">
      <c r="A146" s="35"/>
      <c r="B146" s="36"/>
      <c r="C146" s="37"/>
      <c r="D146" s="205" t="s">
        <v>230</v>
      </c>
      <c r="E146" s="37"/>
      <c r="F146" s="206" t="s">
        <v>1217</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14" customFormat="1" ht="11.25">
      <c r="B147" s="220"/>
      <c r="C147" s="221"/>
      <c r="D147" s="205" t="s">
        <v>232</v>
      </c>
      <c r="E147" s="222" t="s">
        <v>1</v>
      </c>
      <c r="F147" s="223" t="s">
        <v>1218</v>
      </c>
      <c r="G147" s="221"/>
      <c r="H147" s="224">
        <v>22.5</v>
      </c>
      <c r="I147" s="225"/>
      <c r="J147" s="221"/>
      <c r="K147" s="221"/>
      <c r="L147" s="226"/>
      <c r="M147" s="227"/>
      <c r="N147" s="228"/>
      <c r="O147" s="228"/>
      <c r="P147" s="228"/>
      <c r="Q147" s="228"/>
      <c r="R147" s="228"/>
      <c r="S147" s="228"/>
      <c r="T147" s="229"/>
      <c r="AT147" s="230" t="s">
        <v>232</v>
      </c>
      <c r="AU147" s="230" t="s">
        <v>93</v>
      </c>
      <c r="AV147" s="14" t="s">
        <v>93</v>
      </c>
      <c r="AW147" s="14" t="s">
        <v>35</v>
      </c>
      <c r="AX147" s="14" t="s">
        <v>80</v>
      </c>
      <c r="AY147" s="230" t="s">
        <v>220</v>
      </c>
    </row>
    <row r="148" spans="1:65" s="15" customFormat="1" ht="11.25">
      <c r="B148" s="231"/>
      <c r="C148" s="232"/>
      <c r="D148" s="205" t="s">
        <v>232</v>
      </c>
      <c r="E148" s="233" t="s">
        <v>1</v>
      </c>
      <c r="F148" s="234" t="s">
        <v>236</v>
      </c>
      <c r="G148" s="232"/>
      <c r="H148" s="235">
        <v>22.5</v>
      </c>
      <c r="I148" s="236"/>
      <c r="J148" s="232"/>
      <c r="K148" s="232"/>
      <c r="L148" s="237"/>
      <c r="M148" s="238"/>
      <c r="N148" s="239"/>
      <c r="O148" s="239"/>
      <c r="P148" s="239"/>
      <c r="Q148" s="239"/>
      <c r="R148" s="239"/>
      <c r="S148" s="239"/>
      <c r="T148" s="240"/>
      <c r="AT148" s="241" t="s">
        <v>232</v>
      </c>
      <c r="AU148" s="241" t="s">
        <v>93</v>
      </c>
      <c r="AV148" s="15" t="s">
        <v>228</v>
      </c>
      <c r="AW148" s="15" t="s">
        <v>35</v>
      </c>
      <c r="AX148" s="15" t="s">
        <v>87</v>
      </c>
      <c r="AY148" s="241" t="s">
        <v>220</v>
      </c>
    </row>
    <row r="149" spans="1:65" s="2" customFormat="1" ht="14.45" customHeight="1">
      <c r="A149" s="35"/>
      <c r="B149" s="36"/>
      <c r="C149" s="192" t="s">
        <v>266</v>
      </c>
      <c r="D149" s="192" t="s">
        <v>223</v>
      </c>
      <c r="E149" s="193" t="s">
        <v>1219</v>
      </c>
      <c r="F149" s="194" t="s">
        <v>1220</v>
      </c>
      <c r="G149" s="195" t="s">
        <v>353</v>
      </c>
      <c r="H149" s="196">
        <v>20.5</v>
      </c>
      <c r="I149" s="197"/>
      <c r="J149" s="198">
        <f>ROUND(I149*H149,2)</f>
        <v>0</v>
      </c>
      <c r="K149" s="194" t="s">
        <v>227</v>
      </c>
      <c r="L149" s="40"/>
      <c r="M149" s="199" t="s">
        <v>1</v>
      </c>
      <c r="N149" s="200" t="s">
        <v>46</v>
      </c>
      <c r="O149" s="72"/>
      <c r="P149" s="201">
        <f>O149*H149</f>
        <v>0</v>
      </c>
      <c r="Q149" s="201">
        <v>9.7999999999999997E-4</v>
      </c>
      <c r="R149" s="201">
        <f>Q149*H149</f>
        <v>2.009E-2</v>
      </c>
      <c r="S149" s="201">
        <v>0</v>
      </c>
      <c r="T149" s="202">
        <f>S149*H149</f>
        <v>0</v>
      </c>
      <c r="U149" s="35"/>
      <c r="V149" s="35"/>
      <c r="W149" s="35"/>
      <c r="X149" s="35"/>
      <c r="Y149" s="35"/>
      <c r="Z149" s="35"/>
      <c r="AA149" s="35"/>
      <c r="AB149" s="35"/>
      <c r="AC149" s="35"/>
      <c r="AD149" s="35"/>
      <c r="AE149" s="35"/>
      <c r="AR149" s="203" t="s">
        <v>317</v>
      </c>
      <c r="AT149" s="203" t="s">
        <v>223</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1221</v>
      </c>
    </row>
    <row r="150" spans="1:65" s="2" customFormat="1" ht="11.25">
      <c r="A150" s="35"/>
      <c r="B150" s="36"/>
      <c r="C150" s="37"/>
      <c r="D150" s="205" t="s">
        <v>230</v>
      </c>
      <c r="E150" s="37"/>
      <c r="F150" s="206" t="s">
        <v>1222</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14" customFormat="1" ht="11.25">
      <c r="B151" s="220"/>
      <c r="C151" s="221"/>
      <c r="D151" s="205" t="s">
        <v>232</v>
      </c>
      <c r="E151" s="222" t="s">
        <v>1</v>
      </c>
      <c r="F151" s="223" t="s">
        <v>1223</v>
      </c>
      <c r="G151" s="221"/>
      <c r="H151" s="224">
        <v>20.5</v>
      </c>
      <c r="I151" s="225"/>
      <c r="J151" s="221"/>
      <c r="K151" s="221"/>
      <c r="L151" s="226"/>
      <c r="M151" s="227"/>
      <c r="N151" s="228"/>
      <c r="O151" s="228"/>
      <c r="P151" s="228"/>
      <c r="Q151" s="228"/>
      <c r="R151" s="228"/>
      <c r="S151" s="228"/>
      <c r="T151" s="229"/>
      <c r="AT151" s="230" t="s">
        <v>232</v>
      </c>
      <c r="AU151" s="230" t="s">
        <v>93</v>
      </c>
      <c r="AV151" s="14" t="s">
        <v>93</v>
      </c>
      <c r="AW151" s="14" t="s">
        <v>35</v>
      </c>
      <c r="AX151" s="14" t="s">
        <v>80</v>
      </c>
      <c r="AY151" s="230" t="s">
        <v>220</v>
      </c>
    </row>
    <row r="152" spans="1:65" s="15" customFormat="1" ht="11.25">
      <c r="B152" s="231"/>
      <c r="C152" s="232"/>
      <c r="D152" s="205" t="s">
        <v>232</v>
      </c>
      <c r="E152" s="233" t="s">
        <v>1</v>
      </c>
      <c r="F152" s="234" t="s">
        <v>236</v>
      </c>
      <c r="G152" s="232"/>
      <c r="H152" s="235">
        <v>20.5</v>
      </c>
      <c r="I152" s="236"/>
      <c r="J152" s="232"/>
      <c r="K152" s="232"/>
      <c r="L152" s="237"/>
      <c r="M152" s="238"/>
      <c r="N152" s="239"/>
      <c r="O152" s="239"/>
      <c r="P152" s="239"/>
      <c r="Q152" s="239"/>
      <c r="R152" s="239"/>
      <c r="S152" s="239"/>
      <c r="T152" s="240"/>
      <c r="AT152" s="241" t="s">
        <v>232</v>
      </c>
      <c r="AU152" s="241" t="s">
        <v>93</v>
      </c>
      <c r="AV152" s="15" t="s">
        <v>228</v>
      </c>
      <c r="AW152" s="15" t="s">
        <v>35</v>
      </c>
      <c r="AX152" s="15" t="s">
        <v>87</v>
      </c>
      <c r="AY152" s="241" t="s">
        <v>220</v>
      </c>
    </row>
    <row r="153" spans="1:65" s="2" customFormat="1" ht="14.45" customHeight="1">
      <c r="A153" s="35"/>
      <c r="B153" s="36"/>
      <c r="C153" s="192" t="s">
        <v>276</v>
      </c>
      <c r="D153" s="192" t="s">
        <v>223</v>
      </c>
      <c r="E153" s="193" t="s">
        <v>1224</v>
      </c>
      <c r="F153" s="194" t="s">
        <v>1225</v>
      </c>
      <c r="G153" s="195" t="s">
        <v>353</v>
      </c>
      <c r="H153" s="196">
        <v>7</v>
      </c>
      <c r="I153" s="197"/>
      <c r="J153" s="198">
        <f>ROUND(I153*H153,2)</f>
        <v>0</v>
      </c>
      <c r="K153" s="194" t="s">
        <v>227</v>
      </c>
      <c r="L153" s="40"/>
      <c r="M153" s="199" t="s">
        <v>1</v>
      </c>
      <c r="N153" s="200" t="s">
        <v>46</v>
      </c>
      <c r="O153" s="72"/>
      <c r="P153" s="201">
        <f>O153*H153</f>
        <v>0</v>
      </c>
      <c r="Q153" s="201">
        <v>1.2600000000000001E-3</v>
      </c>
      <c r="R153" s="201">
        <f>Q153*H153</f>
        <v>8.8199999999999997E-3</v>
      </c>
      <c r="S153" s="201">
        <v>0</v>
      </c>
      <c r="T153" s="202">
        <f>S153*H153</f>
        <v>0</v>
      </c>
      <c r="U153" s="35"/>
      <c r="V153" s="35"/>
      <c r="W153" s="35"/>
      <c r="X153" s="35"/>
      <c r="Y153" s="35"/>
      <c r="Z153" s="35"/>
      <c r="AA153" s="35"/>
      <c r="AB153" s="35"/>
      <c r="AC153" s="35"/>
      <c r="AD153" s="35"/>
      <c r="AE153" s="35"/>
      <c r="AR153" s="203" t="s">
        <v>317</v>
      </c>
      <c r="AT153" s="203" t="s">
        <v>223</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1226</v>
      </c>
    </row>
    <row r="154" spans="1:65" s="2" customFormat="1" ht="11.25">
      <c r="A154" s="35"/>
      <c r="B154" s="36"/>
      <c r="C154" s="37"/>
      <c r="D154" s="205" t="s">
        <v>230</v>
      </c>
      <c r="E154" s="37"/>
      <c r="F154" s="206" t="s">
        <v>1227</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14" customFormat="1" ht="11.25">
      <c r="B155" s="220"/>
      <c r="C155" s="221"/>
      <c r="D155" s="205" t="s">
        <v>232</v>
      </c>
      <c r="E155" s="222" t="s">
        <v>1</v>
      </c>
      <c r="F155" s="223" t="s">
        <v>266</v>
      </c>
      <c r="G155" s="221"/>
      <c r="H155" s="224">
        <v>7</v>
      </c>
      <c r="I155" s="225"/>
      <c r="J155" s="221"/>
      <c r="K155" s="221"/>
      <c r="L155" s="226"/>
      <c r="M155" s="227"/>
      <c r="N155" s="228"/>
      <c r="O155" s="228"/>
      <c r="P155" s="228"/>
      <c r="Q155" s="228"/>
      <c r="R155" s="228"/>
      <c r="S155" s="228"/>
      <c r="T155" s="229"/>
      <c r="AT155" s="230" t="s">
        <v>232</v>
      </c>
      <c r="AU155" s="230" t="s">
        <v>93</v>
      </c>
      <c r="AV155" s="14" t="s">
        <v>93</v>
      </c>
      <c r="AW155" s="14" t="s">
        <v>35</v>
      </c>
      <c r="AX155" s="14" t="s">
        <v>80</v>
      </c>
      <c r="AY155" s="230" t="s">
        <v>220</v>
      </c>
    </row>
    <row r="156" spans="1:65" s="15" customFormat="1" ht="11.25">
      <c r="B156" s="231"/>
      <c r="C156" s="232"/>
      <c r="D156" s="205" t="s">
        <v>232</v>
      </c>
      <c r="E156" s="233" t="s">
        <v>1</v>
      </c>
      <c r="F156" s="234" t="s">
        <v>236</v>
      </c>
      <c r="G156" s="232"/>
      <c r="H156" s="235">
        <v>7</v>
      </c>
      <c r="I156" s="236"/>
      <c r="J156" s="232"/>
      <c r="K156" s="232"/>
      <c r="L156" s="237"/>
      <c r="M156" s="238"/>
      <c r="N156" s="239"/>
      <c r="O156" s="239"/>
      <c r="P156" s="239"/>
      <c r="Q156" s="239"/>
      <c r="R156" s="239"/>
      <c r="S156" s="239"/>
      <c r="T156" s="240"/>
      <c r="AT156" s="241" t="s">
        <v>232</v>
      </c>
      <c r="AU156" s="241" t="s">
        <v>93</v>
      </c>
      <c r="AV156" s="15" t="s">
        <v>228</v>
      </c>
      <c r="AW156" s="15" t="s">
        <v>35</v>
      </c>
      <c r="AX156" s="15" t="s">
        <v>87</v>
      </c>
      <c r="AY156" s="241" t="s">
        <v>220</v>
      </c>
    </row>
    <row r="157" spans="1:65" s="2" customFormat="1" ht="14.45" customHeight="1">
      <c r="A157" s="35"/>
      <c r="B157" s="36"/>
      <c r="C157" s="192" t="s">
        <v>274</v>
      </c>
      <c r="D157" s="192" t="s">
        <v>223</v>
      </c>
      <c r="E157" s="193" t="s">
        <v>1228</v>
      </c>
      <c r="F157" s="194" t="s">
        <v>1229</v>
      </c>
      <c r="G157" s="195" t="s">
        <v>1115</v>
      </c>
      <c r="H157" s="196">
        <v>1</v>
      </c>
      <c r="I157" s="197"/>
      <c r="J157" s="198">
        <f>ROUND(I157*H157,2)</f>
        <v>0</v>
      </c>
      <c r="K157" s="194" t="s">
        <v>1</v>
      </c>
      <c r="L157" s="40"/>
      <c r="M157" s="199" t="s">
        <v>1</v>
      </c>
      <c r="N157" s="200" t="s">
        <v>46</v>
      </c>
      <c r="O157" s="72"/>
      <c r="P157" s="201">
        <f>O157*H157</f>
        <v>0</v>
      </c>
      <c r="Q157" s="201">
        <v>0.01</v>
      </c>
      <c r="R157" s="201">
        <f>Q157*H157</f>
        <v>0.01</v>
      </c>
      <c r="S157" s="201">
        <v>0</v>
      </c>
      <c r="T157" s="202">
        <f>S157*H157</f>
        <v>0</v>
      </c>
      <c r="U157" s="35"/>
      <c r="V157" s="35"/>
      <c r="W157" s="35"/>
      <c r="X157" s="35"/>
      <c r="Y157" s="35"/>
      <c r="Z157" s="35"/>
      <c r="AA157" s="35"/>
      <c r="AB157" s="35"/>
      <c r="AC157" s="35"/>
      <c r="AD157" s="35"/>
      <c r="AE157" s="35"/>
      <c r="AR157" s="203" t="s">
        <v>317</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1230</v>
      </c>
    </row>
    <row r="158" spans="1:65" s="2" customFormat="1" ht="11.25">
      <c r="A158" s="35"/>
      <c r="B158" s="36"/>
      <c r="C158" s="37"/>
      <c r="D158" s="205" t="s">
        <v>230</v>
      </c>
      <c r="E158" s="37"/>
      <c r="F158" s="206" t="s">
        <v>1229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14" customFormat="1" ht="11.25">
      <c r="B159" s="220"/>
      <c r="C159" s="221"/>
      <c r="D159" s="205" t="s">
        <v>232</v>
      </c>
      <c r="E159" s="222" t="s">
        <v>1</v>
      </c>
      <c r="F159" s="223" t="s">
        <v>87</v>
      </c>
      <c r="G159" s="221"/>
      <c r="H159" s="224">
        <v>1</v>
      </c>
      <c r="I159" s="225"/>
      <c r="J159" s="221"/>
      <c r="K159" s="221"/>
      <c r="L159" s="226"/>
      <c r="M159" s="227"/>
      <c r="N159" s="228"/>
      <c r="O159" s="228"/>
      <c r="P159" s="228"/>
      <c r="Q159" s="228"/>
      <c r="R159" s="228"/>
      <c r="S159" s="228"/>
      <c r="T159" s="229"/>
      <c r="AT159" s="230" t="s">
        <v>232</v>
      </c>
      <c r="AU159" s="230" t="s">
        <v>93</v>
      </c>
      <c r="AV159" s="14" t="s">
        <v>93</v>
      </c>
      <c r="AW159" s="14" t="s">
        <v>35</v>
      </c>
      <c r="AX159" s="14" t="s">
        <v>80</v>
      </c>
      <c r="AY159" s="230" t="s">
        <v>220</v>
      </c>
    </row>
    <row r="160" spans="1:65" s="15" customFormat="1" ht="11.25">
      <c r="B160" s="231"/>
      <c r="C160" s="232"/>
      <c r="D160" s="205" t="s">
        <v>232</v>
      </c>
      <c r="E160" s="233" t="s">
        <v>1</v>
      </c>
      <c r="F160" s="234" t="s">
        <v>236</v>
      </c>
      <c r="G160" s="232"/>
      <c r="H160" s="235">
        <v>1</v>
      </c>
      <c r="I160" s="236"/>
      <c r="J160" s="232"/>
      <c r="K160" s="232"/>
      <c r="L160" s="237"/>
      <c r="M160" s="238"/>
      <c r="N160" s="239"/>
      <c r="O160" s="239"/>
      <c r="P160" s="239"/>
      <c r="Q160" s="239"/>
      <c r="R160" s="239"/>
      <c r="S160" s="239"/>
      <c r="T160" s="240"/>
      <c r="AT160" s="241" t="s">
        <v>232</v>
      </c>
      <c r="AU160" s="241" t="s">
        <v>93</v>
      </c>
      <c r="AV160" s="15" t="s">
        <v>228</v>
      </c>
      <c r="AW160" s="15" t="s">
        <v>35</v>
      </c>
      <c r="AX160" s="15" t="s">
        <v>87</v>
      </c>
      <c r="AY160" s="241" t="s">
        <v>220</v>
      </c>
    </row>
    <row r="161" spans="1:65" s="2" customFormat="1" ht="14.45" customHeight="1">
      <c r="A161" s="35"/>
      <c r="B161" s="36"/>
      <c r="C161" s="192" t="s">
        <v>286</v>
      </c>
      <c r="D161" s="192" t="s">
        <v>223</v>
      </c>
      <c r="E161" s="193" t="s">
        <v>1231</v>
      </c>
      <c r="F161" s="194" t="s">
        <v>1232</v>
      </c>
      <c r="G161" s="195" t="s">
        <v>353</v>
      </c>
      <c r="H161" s="196">
        <v>20.5</v>
      </c>
      <c r="I161" s="197"/>
      <c r="J161" s="198">
        <f>ROUND(I161*H161,2)</f>
        <v>0</v>
      </c>
      <c r="K161" s="194" t="s">
        <v>227</v>
      </c>
      <c r="L161" s="40"/>
      <c r="M161" s="199" t="s">
        <v>1</v>
      </c>
      <c r="N161" s="200" t="s">
        <v>46</v>
      </c>
      <c r="O161" s="72"/>
      <c r="P161" s="201">
        <f>O161*H161</f>
        <v>0</v>
      </c>
      <c r="Q161" s="201">
        <v>2.0000000000000001E-4</v>
      </c>
      <c r="R161" s="201">
        <f>Q161*H161</f>
        <v>4.1000000000000003E-3</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1233</v>
      </c>
    </row>
    <row r="162" spans="1:65" s="2" customFormat="1" ht="19.5">
      <c r="A162" s="35"/>
      <c r="B162" s="36"/>
      <c r="C162" s="37"/>
      <c r="D162" s="205" t="s">
        <v>230</v>
      </c>
      <c r="E162" s="37"/>
      <c r="F162" s="206" t="s">
        <v>1234</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14" customFormat="1" ht="11.25">
      <c r="B163" s="220"/>
      <c r="C163" s="221"/>
      <c r="D163" s="205" t="s">
        <v>232</v>
      </c>
      <c r="E163" s="222" t="s">
        <v>1</v>
      </c>
      <c r="F163" s="223" t="s">
        <v>1223</v>
      </c>
      <c r="G163" s="221"/>
      <c r="H163" s="224">
        <v>20.5</v>
      </c>
      <c r="I163" s="225"/>
      <c r="J163" s="221"/>
      <c r="K163" s="221"/>
      <c r="L163" s="226"/>
      <c r="M163" s="227"/>
      <c r="N163" s="228"/>
      <c r="O163" s="228"/>
      <c r="P163" s="228"/>
      <c r="Q163" s="228"/>
      <c r="R163" s="228"/>
      <c r="S163" s="228"/>
      <c r="T163" s="229"/>
      <c r="AT163" s="230" t="s">
        <v>232</v>
      </c>
      <c r="AU163" s="230" t="s">
        <v>93</v>
      </c>
      <c r="AV163" s="14" t="s">
        <v>93</v>
      </c>
      <c r="AW163" s="14" t="s">
        <v>35</v>
      </c>
      <c r="AX163" s="14" t="s">
        <v>80</v>
      </c>
      <c r="AY163" s="230" t="s">
        <v>220</v>
      </c>
    </row>
    <row r="164" spans="1:65" s="15" customFormat="1" ht="11.25">
      <c r="B164" s="231"/>
      <c r="C164" s="232"/>
      <c r="D164" s="205" t="s">
        <v>232</v>
      </c>
      <c r="E164" s="233" t="s">
        <v>1</v>
      </c>
      <c r="F164" s="234" t="s">
        <v>236</v>
      </c>
      <c r="G164" s="232"/>
      <c r="H164" s="235">
        <v>20.5</v>
      </c>
      <c r="I164" s="236"/>
      <c r="J164" s="232"/>
      <c r="K164" s="232"/>
      <c r="L164" s="237"/>
      <c r="M164" s="238"/>
      <c r="N164" s="239"/>
      <c r="O164" s="239"/>
      <c r="P164" s="239"/>
      <c r="Q164" s="239"/>
      <c r="R164" s="239"/>
      <c r="S164" s="239"/>
      <c r="T164" s="240"/>
      <c r="AT164" s="241" t="s">
        <v>232</v>
      </c>
      <c r="AU164" s="241" t="s">
        <v>93</v>
      </c>
      <c r="AV164" s="15" t="s">
        <v>228</v>
      </c>
      <c r="AW164" s="15" t="s">
        <v>35</v>
      </c>
      <c r="AX164" s="15" t="s">
        <v>87</v>
      </c>
      <c r="AY164" s="241" t="s">
        <v>220</v>
      </c>
    </row>
    <row r="165" spans="1:65" s="2" customFormat="1" ht="14.45" customHeight="1">
      <c r="A165" s="35"/>
      <c r="B165" s="36"/>
      <c r="C165" s="192" t="s">
        <v>293</v>
      </c>
      <c r="D165" s="192" t="s">
        <v>223</v>
      </c>
      <c r="E165" s="193" t="s">
        <v>1235</v>
      </c>
      <c r="F165" s="194" t="s">
        <v>1236</v>
      </c>
      <c r="G165" s="195" t="s">
        <v>353</v>
      </c>
      <c r="H165" s="196">
        <v>7</v>
      </c>
      <c r="I165" s="197"/>
      <c r="J165" s="198">
        <f>ROUND(I165*H165,2)</f>
        <v>0</v>
      </c>
      <c r="K165" s="194" t="s">
        <v>227</v>
      </c>
      <c r="L165" s="40"/>
      <c r="M165" s="199" t="s">
        <v>1</v>
      </c>
      <c r="N165" s="200" t="s">
        <v>46</v>
      </c>
      <c r="O165" s="72"/>
      <c r="P165" s="201">
        <f>O165*H165</f>
        <v>0</v>
      </c>
      <c r="Q165" s="201">
        <v>2.4000000000000001E-4</v>
      </c>
      <c r="R165" s="201">
        <f>Q165*H165</f>
        <v>1.6800000000000001E-3</v>
      </c>
      <c r="S165" s="201">
        <v>0</v>
      </c>
      <c r="T165" s="202">
        <f>S165*H165</f>
        <v>0</v>
      </c>
      <c r="U165" s="35"/>
      <c r="V165" s="35"/>
      <c r="W165" s="35"/>
      <c r="X165" s="35"/>
      <c r="Y165" s="35"/>
      <c r="Z165" s="35"/>
      <c r="AA165" s="35"/>
      <c r="AB165" s="35"/>
      <c r="AC165" s="35"/>
      <c r="AD165" s="35"/>
      <c r="AE165" s="35"/>
      <c r="AR165" s="203" t="s">
        <v>317</v>
      </c>
      <c r="AT165" s="203" t="s">
        <v>223</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1237</v>
      </c>
    </row>
    <row r="166" spans="1:65" s="2" customFormat="1" ht="19.5">
      <c r="A166" s="35"/>
      <c r="B166" s="36"/>
      <c r="C166" s="37"/>
      <c r="D166" s="205" t="s">
        <v>230</v>
      </c>
      <c r="E166" s="37"/>
      <c r="F166" s="206" t="s">
        <v>1238</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14" customFormat="1" ht="11.25">
      <c r="B167" s="220"/>
      <c r="C167" s="221"/>
      <c r="D167" s="205" t="s">
        <v>232</v>
      </c>
      <c r="E167" s="222" t="s">
        <v>1</v>
      </c>
      <c r="F167" s="223" t="s">
        <v>266</v>
      </c>
      <c r="G167" s="221"/>
      <c r="H167" s="224">
        <v>7</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5" customFormat="1" ht="11.25">
      <c r="B168" s="231"/>
      <c r="C168" s="232"/>
      <c r="D168" s="205" t="s">
        <v>232</v>
      </c>
      <c r="E168" s="233" t="s">
        <v>1</v>
      </c>
      <c r="F168" s="234" t="s">
        <v>236</v>
      </c>
      <c r="G168" s="232"/>
      <c r="H168" s="235">
        <v>7</v>
      </c>
      <c r="I168" s="236"/>
      <c r="J168" s="232"/>
      <c r="K168" s="232"/>
      <c r="L168" s="237"/>
      <c r="M168" s="238"/>
      <c r="N168" s="239"/>
      <c r="O168" s="239"/>
      <c r="P168" s="239"/>
      <c r="Q168" s="239"/>
      <c r="R168" s="239"/>
      <c r="S168" s="239"/>
      <c r="T168" s="240"/>
      <c r="AT168" s="241" t="s">
        <v>232</v>
      </c>
      <c r="AU168" s="241" t="s">
        <v>93</v>
      </c>
      <c r="AV168" s="15" t="s">
        <v>228</v>
      </c>
      <c r="AW168" s="15" t="s">
        <v>35</v>
      </c>
      <c r="AX168" s="15" t="s">
        <v>87</v>
      </c>
      <c r="AY168" s="241" t="s">
        <v>220</v>
      </c>
    </row>
    <row r="169" spans="1:65" s="2" customFormat="1" ht="14.45" customHeight="1">
      <c r="A169" s="35"/>
      <c r="B169" s="36"/>
      <c r="C169" s="192" t="s">
        <v>298</v>
      </c>
      <c r="D169" s="192" t="s">
        <v>223</v>
      </c>
      <c r="E169" s="193" t="s">
        <v>1239</v>
      </c>
      <c r="F169" s="194" t="s">
        <v>1240</v>
      </c>
      <c r="G169" s="195" t="s">
        <v>259</v>
      </c>
      <c r="H169" s="196">
        <v>7</v>
      </c>
      <c r="I169" s="197"/>
      <c r="J169" s="198">
        <f>ROUND(I169*H169,2)</f>
        <v>0</v>
      </c>
      <c r="K169" s="194" t="s">
        <v>227</v>
      </c>
      <c r="L169" s="40"/>
      <c r="M169" s="199" t="s">
        <v>1</v>
      </c>
      <c r="N169" s="200" t="s">
        <v>46</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317</v>
      </c>
      <c r="AT169" s="203" t="s">
        <v>223</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1241</v>
      </c>
    </row>
    <row r="170" spans="1:65" s="2" customFormat="1" ht="11.25">
      <c r="A170" s="35"/>
      <c r="B170" s="36"/>
      <c r="C170" s="37"/>
      <c r="D170" s="205" t="s">
        <v>230</v>
      </c>
      <c r="E170" s="37"/>
      <c r="F170" s="206" t="s">
        <v>1242</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2" customFormat="1" ht="14.45" customHeight="1">
      <c r="A171" s="35"/>
      <c r="B171" s="36"/>
      <c r="C171" s="192" t="s">
        <v>304</v>
      </c>
      <c r="D171" s="192" t="s">
        <v>223</v>
      </c>
      <c r="E171" s="193" t="s">
        <v>1243</v>
      </c>
      <c r="F171" s="194" t="s">
        <v>1244</v>
      </c>
      <c r="G171" s="195" t="s">
        <v>259</v>
      </c>
      <c r="H171" s="196">
        <v>8</v>
      </c>
      <c r="I171" s="197"/>
      <c r="J171" s="198">
        <f>ROUND(I171*H171,2)</f>
        <v>0</v>
      </c>
      <c r="K171" s="194" t="s">
        <v>227</v>
      </c>
      <c r="L171" s="40"/>
      <c r="M171" s="199" t="s">
        <v>1</v>
      </c>
      <c r="N171" s="200" t="s">
        <v>46</v>
      </c>
      <c r="O171" s="72"/>
      <c r="P171" s="201">
        <f>O171*H171</f>
        <v>0</v>
      </c>
      <c r="Q171" s="201">
        <v>2.9E-4</v>
      </c>
      <c r="R171" s="201">
        <f>Q171*H171</f>
        <v>2.32E-3</v>
      </c>
      <c r="S171" s="201">
        <v>0</v>
      </c>
      <c r="T171" s="202">
        <f>S171*H171</f>
        <v>0</v>
      </c>
      <c r="U171" s="35"/>
      <c r="V171" s="35"/>
      <c r="W171" s="35"/>
      <c r="X171" s="35"/>
      <c r="Y171" s="35"/>
      <c r="Z171" s="35"/>
      <c r="AA171" s="35"/>
      <c r="AB171" s="35"/>
      <c r="AC171" s="35"/>
      <c r="AD171" s="35"/>
      <c r="AE171" s="35"/>
      <c r="AR171" s="203" t="s">
        <v>317</v>
      </c>
      <c r="AT171" s="203" t="s">
        <v>223</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317</v>
      </c>
      <c r="BM171" s="203" t="s">
        <v>1245</v>
      </c>
    </row>
    <row r="172" spans="1:65" s="2" customFormat="1" ht="11.25">
      <c r="A172" s="35"/>
      <c r="B172" s="36"/>
      <c r="C172" s="37"/>
      <c r="D172" s="205" t="s">
        <v>230</v>
      </c>
      <c r="E172" s="37"/>
      <c r="F172" s="206" t="s">
        <v>1246</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14" customFormat="1" ht="11.25">
      <c r="B173" s="220"/>
      <c r="C173" s="221"/>
      <c r="D173" s="205" t="s">
        <v>232</v>
      </c>
      <c r="E173" s="222" t="s">
        <v>1</v>
      </c>
      <c r="F173" s="223" t="s">
        <v>276</v>
      </c>
      <c r="G173" s="221"/>
      <c r="H173" s="224">
        <v>8</v>
      </c>
      <c r="I173" s="225"/>
      <c r="J173" s="221"/>
      <c r="K173" s="221"/>
      <c r="L173" s="226"/>
      <c r="M173" s="227"/>
      <c r="N173" s="228"/>
      <c r="O173" s="228"/>
      <c r="P173" s="228"/>
      <c r="Q173" s="228"/>
      <c r="R173" s="228"/>
      <c r="S173" s="228"/>
      <c r="T173" s="229"/>
      <c r="AT173" s="230" t="s">
        <v>232</v>
      </c>
      <c r="AU173" s="230" t="s">
        <v>93</v>
      </c>
      <c r="AV173" s="14" t="s">
        <v>93</v>
      </c>
      <c r="AW173" s="14" t="s">
        <v>35</v>
      </c>
      <c r="AX173" s="14" t="s">
        <v>80</v>
      </c>
      <c r="AY173" s="230" t="s">
        <v>220</v>
      </c>
    </row>
    <row r="174" spans="1:65" s="15" customFormat="1" ht="11.25">
      <c r="B174" s="231"/>
      <c r="C174" s="232"/>
      <c r="D174" s="205" t="s">
        <v>232</v>
      </c>
      <c r="E174" s="233" t="s">
        <v>1</v>
      </c>
      <c r="F174" s="234" t="s">
        <v>236</v>
      </c>
      <c r="G174" s="232"/>
      <c r="H174" s="235">
        <v>8</v>
      </c>
      <c r="I174" s="236"/>
      <c r="J174" s="232"/>
      <c r="K174" s="232"/>
      <c r="L174" s="237"/>
      <c r="M174" s="238"/>
      <c r="N174" s="239"/>
      <c r="O174" s="239"/>
      <c r="P174" s="239"/>
      <c r="Q174" s="239"/>
      <c r="R174" s="239"/>
      <c r="S174" s="239"/>
      <c r="T174" s="240"/>
      <c r="AT174" s="241" t="s">
        <v>232</v>
      </c>
      <c r="AU174" s="241" t="s">
        <v>93</v>
      </c>
      <c r="AV174" s="15" t="s">
        <v>228</v>
      </c>
      <c r="AW174" s="15" t="s">
        <v>35</v>
      </c>
      <c r="AX174" s="15" t="s">
        <v>87</v>
      </c>
      <c r="AY174" s="241" t="s">
        <v>220</v>
      </c>
    </row>
    <row r="175" spans="1:65" s="2" customFormat="1" ht="14.45" customHeight="1">
      <c r="A175" s="35"/>
      <c r="B175" s="36"/>
      <c r="C175" s="192" t="s">
        <v>308</v>
      </c>
      <c r="D175" s="192" t="s">
        <v>223</v>
      </c>
      <c r="E175" s="193" t="s">
        <v>1247</v>
      </c>
      <c r="F175" s="194" t="s">
        <v>1248</v>
      </c>
      <c r="G175" s="195" t="s">
        <v>259</v>
      </c>
      <c r="H175" s="196">
        <v>4</v>
      </c>
      <c r="I175" s="197"/>
      <c r="J175" s="198">
        <f>ROUND(I175*H175,2)</f>
        <v>0</v>
      </c>
      <c r="K175" s="194" t="s">
        <v>227</v>
      </c>
      <c r="L175" s="40"/>
      <c r="M175" s="199" t="s">
        <v>1</v>
      </c>
      <c r="N175" s="200" t="s">
        <v>46</v>
      </c>
      <c r="O175" s="72"/>
      <c r="P175" s="201">
        <f>O175*H175</f>
        <v>0</v>
      </c>
      <c r="Q175" s="201">
        <v>7.5000000000000002E-4</v>
      </c>
      <c r="R175" s="201">
        <f>Q175*H175</f>
        <v>3.0000000000000001E-3</v>
      </c>
      <c r="S175" s="201">
        <v>0</v>
      </c>
      <c r="T175" s="202">
        <f>S175*H175</f>
        <v>0</v>
      </c>
      <c r="U175" s="35"/>
      <c r="V175" s="35"/>
      <c r="W175" s="35"/>
      <c r="X175" s="35"/>
      <c r="Y175" s="35"/>
      <c r="Z175" s="35"/>
      <c r="AA175" s="35"/>
      <c r="AB175" s="35"/>
      <c r="AC175" s="35"/>
      <c r="AD175" s="35"/>
      <c r="AE175" s="35"/>
      <c r="AR175" s="203" t="s">
        <v>317</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317</v>
      </c>
      <c r="BM175" s="203" t="s">
        <v>1249</v>
      </c>
    </row>
    <row r="176" spans="1:65" s="2" customFormat="1" ht="11.25">
      <c r="A176" s="35"/>
      <c r="B176" s="36"/>
      <c r="C176" s="37"/>
      <c r="D176" s="205" t="s">
        <v>230</v>
      </c>
      <c r="E176" s="37"/>
      <c r="F176" s="206" t="s">
        <v>1250</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14" customFormat="1" ht="11.25">
      <c r="B177" s="220"/>
      <c r="C177" s="221"/>
      <c r="D177" s="205" t="s">
        <v>232</v>
      </c>
      <c r="E177" s="222" t="s">
        <v>1</v>
      </c>
      <c r="F177" s="223" t="s">
        <v>228</v>
      </c>
      <c r="G177" s="221"/>
      <c r="H177" s="224">
        <v>4</v>
      </c>
      <c r="I177" s="225"/>
      <c r="J177" s="221"/>
      <c r="K177" s="221"/>
      <c r="L177" s="226"/>
      <c r="M177" s="227"/>
      <c r="N177" s="228"/>
      <c r="O177" s="228"/>
      <c r="P177" s="228"/>
      <c r="Q177" s="228"/>
      <c r="R177" s="228"/>
      <c r="S177" s="228"/>
      <c r="T177" s="229"/>
      <c r="AT177" s="230" t="s">
        <v>232</v>
      </c>
      <c r="AU177" s="230" t="s">
        <v>93</v>
      </c>
      <c r="AV177" s="14" t="s">
        <v>93</v>
      </c>
      <c r="AW177" s="14" t="s">
        <v>35</v>
      </c>
      <c r="AX177" s="14" t="s">
        <v>80</v>
      </c>
      <c r="AY177" s="230" t="s">
        <v>220</v>
      </c>
    </row>
    <row r="178" spans="1:65" s="15" customFormat="1" ht="11.25">
      <c r="B178" s="231"/>
      <c r="C178" s="232"/>
      <c r="D178" s="205" t="s">
        <v>232</v>
      </c>
      <c r="E178" s="233" t="s">
        <v>1</v>
      </c>
      <c r="F178" s="234" t="s">
        <v>236</v>
      </c>
      <c r="G178" s="232"/>
      <c r="H178" s="235">
        <v>4</v>
      </c>
      <c r="I178" s="236"/>
      <c r="J178" s="232"/>
      <c r="K178" s="232"/>
      <c r="L178" s="237"/>
      <c r="M178" s="238"/>
      <c r="N178" s="239"/>
      <c r="O178" s="239"/>
      <c r="P178" s="239"/>
      <c r="Q178" s="239"/>
      <c r="R178" s="239"/>
      <c r="S178" s="239"/>
      <c r="T178" s="240"/>
      <c r="AT178" s="241" t="s">
        <v>232</v>
      </c>
      <c r="AU178" s="241" t="s">
        <v>93</v>
      </c>
      <c r="AV178" s="15" t="s">
        <v>228</v>
      </c>
      <c r="AW178" s="15" t="s">
        <v>35</v>
      </c>
      <c r="AX178" s="15" t="s">
        <v>87</v>
      </c>
      <c r="AY178" s="241" t="s">
        <v>220</v>
      </c>
    </row>
    <row r="179" spans="1:65" s="2" customFormat="1" ht="14.45" customHeight="1">
      <c r="A179" s="35"/>
      <c r="B179" s="36"/>
      <c r="C179" s="192" t="s">
        <v>8</v>
      </c>
      <c r="D179" s="192" t="s">
        <v>223</v>
      </c>
      <c r="E179" s="193" t="s">
        <v>1251</v>
      </c>
      <c r="F179" s="194" t="s">
        <v>1252</v>
      </c>
      <c r="G179" s="195" t="s">
        <v>259</v>
      </c>
      <c r="H179" s="196">
        <v>4</v>
      </c>
      <c r="I179" s="197"/>
      <c r="J179" s="198">
        <f>ROUND(I179*H179,2)</f>
        <v>0</v>
      </c>
      <c r="K179" s="194" t="s">
        <v>227</v>
      </c>
      <c r="L179" s="40"/>
      <c r="M179" s="199" t="s">
        <v>1</v>
      </c>
      <c r="N179" s="200" t="s">
        <v>46</v>
      </c>
      <c r="O179" s="72"/>
      <c r="P179" s="201">
        <f>O179*H179</f>
        <v>0</v>
      </c>
      <c r="Q179" s="201">
        <v>1.25E-3</v>
      </c>
      <c r="R179" s="201">
        <f>Q179*H179</f>
        <v>5.0000000000000001E-3</v>
      </c>
      <c r="S179" s="201">
        <v>0</v>
      </c>
      <c r="T179" s="202">
        <f>S179*H179</f>
        <v>0</v>
      </c>
      <c r="U179" s="35"/>
      <c r="V179" s="35"/>
      <c r="W179" s="35"/>
      <c r="X179" s="35"/>
      <c r="Y179" s="35"/>
      <c r="Z179" s="35"/>
      <c r="AA179" s="35"/>
      <c r="AB179" s="35"/>
      <c r="AC179" s="35"/>
      <c r="AD179" s="35"/>
      <c r="AE179" s="35"/>
      <c r="AR179" s="203" t="s">
        <v>317</v>
      </c>
      <c r="AT179" s="203" t="s">
        <v>223</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1253</v>
      </c>
    </row>
    <row r="180" spans="1:65" s="2" customFormat="1" ht="11.25">
      <c r="A180" s="35"/>
      <c r="B180" s="36"/>
      <c r="C180" s="37"/>
      <c r="D180" s="205" t="s">
        <v>230</v>
      </c>
      <c r="E180" s="37"/>
      <c r="F180" s="206" t="s">
        <v>1254</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2" customFormat="1" ht="14.45" customHeight="1">
      <c r="A181" s="35"/>
      <c r="B181" s="36"/>
      <c r="C181" s="192" t="s">
        <v>317</v>
      </c>
      <c r="D181" s="192" t="s">
        <v>223</v>
      </c>
      <c r="E181" s="193" t="s">
        <v>1255</v>
      </c>
      <c r="F181" s="194" t="s">
        <v>1256</v>
      </c>
      <c r="G181" s="195" t="s">
        <v>353</v>
      </c>
      <c r="H181" s="196">
        <v>57</v>
      </c>
      <c r="I181" s="197"/>
      <c r="J181" s="198">
        <f>ROUND(I181*H181,2)</f>
        <v>0</v>
      </c>
      <c r="K181" s="194" t="s">
        <v>227</v>
      </c>
      <c r="L181" s="40"/>
      <c r="M181" s="199" t="s">
        <v>1</v>
      </c>
      <c r="N181" s="200" t="s">
        <v>46</v>
      </c>
      <c r="O181" s="72"/>
      <c r="P181" s="201">
        <f>O181*H181</f>
        <v>0</v>
      </c>
      <c r="Q181" s="201">
        <v>1.9000000000000001E-4</v>
      </c>
      <c r="R181" s="201">
        <f>Q181*H181</f>
        <v>1.0830000000000001E-2</v>
      </c>
      <c r="S181" s="201">
        <v>0</v>
      </c>
      <c r="T181" s="202">
        <f>S181*H181</f>
        <v>0</v>
      </c>
      <c r="U181" s="35"/>
      <c r="V181" s="35"/>
      <c r="W181" s="35"/>
      <c r="X181" s="35"/>
      <c r="Y181" s="35"/>
      <c r="Z181" s="35"/>
      <c r="AA181" s="35"/>
      <c r="AB181" s="35"/>
      <c r="AC181" s="35"/>
      <c r="AD181" s="35"/>
      <c r="AE181" s="35"/>
      <c r="AR181" s="203" t="s">
        <v>317</v>
      </c>
      <c r="AT181" s="203" t="s">
        <v>223</v>
      </c>
      <c r="AU181" s="203" t="s">
        <v>93</v>
      </c>
      <c r="AY181" s="18" t="s">
        <v>220</v>
      </c>
      <c r="BE181" s="204">
        <f>IF(N181="základní",J181,0)</f>
        <v>0</v>
      </c>
      <c r="BF181" s="204">
        <f>IF(N181="snížená",J181,0)</f>
        <v>0</v>
      </c>
      <c r="BG181" s="204">
        <f>IF(N181="zákl. přenesená",J181,0)</f>
        <v>0</v>
      </c>
      <c r="BH181" s="204">
        <f>IF(N181="sníž. přenesená",J181,0)</f>
        <v>0</v>
      </c>
      <c r="BI181" s="204">
        <f>IF(N181="nulová",J181,0)</f>
        <v>0</v>
      </c>
      <c r="BJ181" s="18" t="s">
        <v>93</v>
      </c>
      <c r="BK181" s="204">
        <f>ROUND(I181*H181,2)</f>
        <v>0</v>
      </c>
      <c r="BL181" s="18" t="s">
        <v>317</v>
      </c>
      <c r="BM181" s="203" t="s">
        <v>1257</v>
      </c>
    </row>
    <row r="182" spans="1:65" s="2" customFormat="1" ht="11.25">
      <c r="A182" s="35"/>
      <c r="B182" s="36"/>
      <c r="C182" s="37"/>
      <c r="D182" s="205" t="s">
        <v>230</v>
      </c>
      <c r="E182" s="37"/>
      <c r="F182" s="206" t="s">
        <v>1258</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93</v>
      </c>
    </row>
    <row r="183" spans="1:65" s="14" customFormat="1" ht="11.25">
      <c r="B183" s="220"/>
      <c r="C183" s="221"/>
      <c r="D183" s="205" t="s">
        <v>232</v>
      </c>
      <c r="E183" s="222" t="s">
        <v>1</v>
      </c>
      <c r="F183" s="223" t="s">
        <v>562</v>
      </c>
      <c r="G183" s="221"/>
      <c r="H183" s="224">
        <v>57</v>
      </c>
      <c r="I183" s="225"/>
      <c r="J183" s="221"/>
      <c r="K183" s="221"/>
      <c r="L183" s="226"/>
      <c r="M183" s="227"/>
      <c r="N183" s="228"/>
      <c r="O183" s="228"/>
      <c r="P183" s="228"/>
      <c r="Q183" s="228"/>
      <c r="R183" s="228"/>
      <c r="S183" s="228"/>
      <c r="T183" s="229"/>
      <c r="AT183" s="230" t="s">
        <v>232</v>
      </c>
      <c r="AU183" s="230" t="s">
        <v>93</v>
      </c>
      <c r="AV183" s="14" t="s">
        <v>93</v>
      </c>
      <c r="AW183" s="14" t="s">
        <v>35</v>
      </c>
      <c r="AX183" s="14" t="s">
        <v>80</v>
      </c>
      <c r="AY183" s="230" t="s">
        <v>220</v>
      </c>
    </row>
    <row r="184" spans="1:65" s="15" customFormat="1" ht="11.25">
      <c r="B184" s="231"/>
      <c r="C184" s="232"/>
      <c r="D184" s="205" t="s">
        <v>232</v>
      </c>
      <c r="E184" s="233" t="s">
        <v>1</v>
      </c>
      <c r="F184" s="234" t="s">
        <v>236</v>
      </c>
      <c r="G184" s="232"/>
      <c r="H184" s="235">
        <v>57</v>
      </c>
      <c r="I184" s="236"/>
      <c r="J184" s="232"/>
      <c r="K184" s="232"/>
      <c r="L184" s="237"/>
      <c r="M184" s="238"/>
      <c r="N184" s="239"/>
      <c r="O184" s="239"/>
      <c r="P184" s="239"/>
      <c r="Q184" s="239"/>
      <c r="R184" s="239"/>
      <c r="S184" s="239"/>
      <c r="T184" s="240"/>
      <c r="AT184" s="241" t="s">
        <v>232</v>
      </c>
      <c r="AU184" s="241" t="s">
        <v>93</v>
      </c>
      <c r="AV184" s="15" t="s">
        <v>228</v>
      </c>
      <c r="AW184" s="15" t="s">
        <v>35</v>
      </c>
      <c r="AX184" s="15" t="s">
        <v>87</v>
      </c>
      <c r="AY184" s="241" t="s">
        <v>220</v>
      </c>
    </row>
    <row r="185" spans="1:65" s="2" customFormat="1" ht="14.45" customHeight="1">
      <c r="A185" s="35"/>
      <c r="B185" s="36"/>
      <c r="C185" s="192" t="s">
        <v>323</v>
      </c>
      <c r="D185" s="192" t="s">
        <v>223</v>
      </c>
      <c r="E185" s="193" t="s">
        <v>1259</v>
      </c>
      <c r="F185" s="194" t="s">
        <v>1260</v>
      </c>
      <c r="G185" s="195" t="s">
        <v>353</v>
      </c>
      <c r="H185" s="196">
        <v>57</v>
      </c>
      <c r="I185" s="197"/>
      <c r="J185" s="198">
        <f>ROUND(I185*H185,2)</f>
        <v>0</v>
      </c>
      <c r="K185" s="194" t="s">
        <v>227</v>
      </c>
      <c r="L185" s="40"/>
      <c r="M185" s="199" t="s">
        <v>1</v>
      </c>
      <c r="N185" s="200" t="s">
        <v>46</v>
      </c>
      <c r="O185" s="72"/>
      <c r="P185" s="201">
        <f>O185*H185</f>
        <v>0</v>
      </c>
      <c r="Q185" s="201">
        <v>1.0000000000000001E-5</v>
      </c>
      <c r="R185" s="201">
        <f>Q185*H185</f>
        <v>5.7000000000000009E-4</v>
      </c>
      <c r="S185" s="201">
        <v>0</v>
      </c>
      <c r="T185" s="202">
        <f>S185*H185</f>
        <v>0</v>
      </c>
      <c r="U185" s="35"/>
      <c r="V185" s="35"/>
      <c r="W185" s="35"/>
      <c r="X185" s="35"/>
      <c r="Y185" s="35"/>
      <c r="Z185" s="35"/>
      <c r="AA185" s="35"/>
      <c r="AB185" s="35"/>
      <c r="AC185" s="35"/>
      <c r="AD185" s="35"/>
      <c r="AE185" s="35"/>
      <c r="AR185" s="203" t="s">
        <v>317</v>
      </c>
      <c r="AT185" s="203" t="s">
        <v>223</v>
      </c>
      <c r="AU185" s="203" t="s">
        <v>93</v>
      </c>
      <c r="AY185" s="18" t="s">
        <v>220</v>
      </c>
      <c r="BE185" s="204">
        <f>IF(N185="základní",J185,0)</f>
        <v>0</v>
      </c>
      <c r="BF185" s="204">
        <f>IF(N185="snížená",J185,0)</f>
        <v>0</v>
      </c>
      <c r="BG185" s="204">
        <f>IF(N185="zákl. přenesená",J185,0)</f>
        <v>0</v>
      </c>
      <c r="BH185" s="204">
        <f>IF(N185="sníž. přenesená",J185,0)</f>
        <v>0</v>
      </c>
      <c r="BI185" s="204">
        <f>IF(N185="nulová",J185,0)</f>
        <v>0</v>
      </c>
      <c r="BJ185" s="18" t="s">
        <v>93</v>
      </c>
      <c r="BK185" s="204">
        <f>ROUND(I185*H185,2)</f>
        <v>0</v>
      </c>
      <c r="BL185" s="18" t="s">
        <v>317</v>
      </c>
      <c r="BM185" s="203" t="s">
        <v>1261</v>
      </c>
    </row>
    <row r="186" spans="1:65" s="2" customFormat="1" ht="11.25">
      <c r="A186" s="35"/>
      <c r="B186" s="36"/>
      <c r="C186" s="37"/>
      <c r="D186" s="205" t="s">
        <v>230</v>
      </c>
      <c r="E186" s="37"/>
      <c r="F186" s="206" t="s">
        <v>1262</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93</v>
      </c>
    </row>
    <row r="187" spans="1:65" s="2" customFormat="1" ht="14.45" customHeight="1">
      <c r="A187" s="35"/>
      <c r="B187" s="36"/>
      <c r="C187" s="192" t="s">
        <v>327</v>
      </c>
      <c r="D187" s="192" t="s">
        <v>223</v>
      </c>
      <c r="E187" s="193" t="s">
        <v>1263</v>
      </c>
      <c r="F187" s="194" t="s">
        <v>1264</v>
      </c>
      <c r="G187" s="195" t="s">
        <v>320</v>
      </c>
      <c r="H187" s="196">
        <v>0.1</v>
      </c>
      <c r="I187" s="197"/>
      <c r="J187" s="198">
        <f>ROUND(I187*H187,2)</f>
        <v>0</v>
      </c>
      <c r="K187" s="194" t="s">
        <v>227</v>
      </c>
      <c r="L187" s="40"/>
      <c r="M187" s="199" t="s">
        <v>1</v>
      </c>
      <c r="N187" s="200" t="s">
        <v>46</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317</v>
      </c>
      <c r="AT187" s="203" t="s">
        <v>223</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1265</v>
      </c>
    </row>
    <row r="188" spans="1:65" s="2" customFormat="1" ht="19.5">
      <c r="A188" s="35"/>
      <c r="B188" s="36"/>
      <c r="C188" s="37"/>
      <c r="D188" s="205" t="s">
        <v>230</v>
      </c>
      <c r="E188" s="37"/>
      <c r="F188" s="206" t="s">
        <v>1266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2" customFormat="1" ht="14.45" customHeight="1">
      <c r="A189" s="35"/>
      <c r="B189" s="36"/>
      <c r="C189" s="192" t="s">
        <v>334</v>
      </c>
      <c r="D189" s="192" t="s">
        <v>223</v>
      </c>
      <c r="E189" s="193" t="s">
        <v>1267</v>
      </c>
      <c r="F189" s="194" t="s">
        <v>1268</v>
      </c>
      <c r="G189" s="195" t="s">
        <v>320</v>
      </c>
      <c r="H189" s="196">
        <v>0.1</v>
      </c>
      <c r="I189" s="197"/>
      <c r="J189" s="198">
        <f>ROUND(I189*H189,2)</f>
        <v>0</v>
      </c>
      <c r="K189" s="194" t="s">
        <v>227</v>
      </c>
      <c r="L189" s="40"/>
      <c r="M189" s="199" t="s">
        <v>1</v>
      </c>
      <c r="N189" s="200"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317</v>
      </c>
      <c r="AT189" s="203" t="s">
        <v>223</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317</v>
      </c>
      <c r="BM189" s="203" t="s">
        <v>1269</v>
      </c>
    </row>
    <row r="190" spans="1:65" s="2" customFormat="1" ht="19.5">
      <c r="A190" s="35"/>
      <c r="B190" s="36"/>
      <c r="C190" s="37"/>
      <c r="D190" s="205" t="s">
        <v>230</v>
      </c>
      <c r="E190" s="37"/>
      <c r="F190" s="206" t="s">
        <v>1270</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12" customFormat="1" ht="22.9" customHeight="1">
      <c r="B191" s="176"/>
      <c r="C191" s="177"/>
      <c r="D191" s="178" t="s">
        <v>79</v>
      </c>
      <c r="E191" s="190" t="s">
        <v>1135</v>
      </c>
      <c r="F191" s="190" t="s">
        <v>1136</v>
      </c>
      <c r="G191" s="177"/>
      <c r="H191" s="177"/>
      <c r="I191" s="180"/>
      <c r="J191" s="191">
        <f>BK191</f>
        <v>0</v>
      </c>
      <c r="K191" s="177"/>
      <c r="L191" s="182"/>
      <c r="M191" s="183"/>
      <c r="N191" s="184"/>
      <c r="O191" s="184"/>
      <c r="P191" s="185">
        <f>SUM(P192:P206)</f>
        <v>0</v>
      </c>
      <c r="Q191" s="184"/>
      <c r="R191" s="185">
        <f>SUM(R192:R206)</f>
        <v>1.0140000000000001E-2</v>
      </c>
      <c r="S191" s="184"/>
      <c r="T191" s="186">
        <f>SUM(T192:T206)</f>
        <v>0</v>
      </c>
      <c r="AR191" s="187" t="s">
        <v>93</v>
      </c>
      <c r="AT191" s="188" t="s">
        <v>79</v>
      </c>
      <c r="AU191" s="188" t="s">
        <v>87</v>
      </c>
      <c r="AY191" s="187" t="s">
        <v>220</v>
      </c>
      <c r="BK191" s="189">
        <f>SUM(BK192:BK206)</f>
        <v>0</v>
      </c>
    </row>
    <row r="192" spans="1:65" s="2" customFormat="1" ht="14.45" customHeight="1">
      <c r="A192" s="35"/>
      <c r="B192" s="36"/>
      <c r="C192" s="192" t="s">
        <v>343</v>
      </c>
      <c r="D192" s="192" t="s">
        <v>223</v>
      </c>
      <c r="E192" s="193" t="s">
        <v>1271</v>
      </c>
      <c r="F192" s="194" t="s">
        <v>1272</v>
      </c>
      <c r="G192" s="195" t="s">
        <v>1142</v>
      </c>
      <c r="H192" s="196">
        <v>2</v>
      </c>
      <c r="I192" s="197"/>
      <c r="J192" s="198">
        <f>ROUND(I192*H192,2)</f>
        <v>0</v>
      </c>
      <c r="K192" s="194" t="s">
        <v>1</v>
      </c>
      <c r="L192" s="40"/>
      <c r="M192" s="199" t="s">
        <v>1</v>
      </c>
      <c r="N192" s="200" t="s">
        <v>46</v>
      </c>
      <c r="O192" s="72"/>
      <c r="P192" s="201">
        <f>O192*H192</f>
        <v>0</v>
      </c>
      <c r="Q192" s="201">
        <v>1E-3</v>
      </c>
      <c r="R192" s="201">
        <f>Q192*H192</f>
        <v>2E-3</v>
      </c>
      <c r="S192" s="201">
        <v>0</v>
      </c>
      <c r="T192" s="202">
        <f>S192*H192</f>
        <v>0</v>
      </c>
      <c r="U192" s="35"/>
      <c r="V192" s="35"/>
      <c r="W192" s="35"/>
      <c r="X192" s="35"/>
      <c r="Y192" s="35"/>
      <c r="Z192" s="35"/>
      <c r="AA192" s="35"/>
      <c r="AB192" s="35"/>
      <c r="AC192" s="35"/>
      <c r="AD192" s="35"/>
      <c r="AE192" s="35"/>
      <c r="AR192" s="203" t="s">
        <v>317</v>
      </c>
      <c r="AT192" s="203" t="s">
        <v>223</v>
      </c>
      <c r="AU192" s="203" t="s">
        <v>93</v>
      </c>
      <c r="AY192" s="18" t="s">
        <v>220</v>
      </c>
      <c r="BE192" s="204">
        <f>IF(N192="základní",J192,0)</f>
        <v>0</v>
      </c>
      <c r="BF192" s="204">
        <f>IF(N192="snížená",J192,0)</f>
        <v>0</v>
      </c>
      <c r="BG192" s="204">
        <f>IF(N192="zákl. přenesená",J192,0)</f>
        <v>0</v>
      </c>
      <c r="BH192" s="204">
        <f>IF(N192="sníž. přenesená",J192,0)</f>
        <v>0</v>
      </c>
      <c r="BI192" s="204">
        <f>IF(N192="nulová",J192,0)</f>
        <v>0</v>
      </c>
      <c r="BJ192" s="18" t="s">
        <v>93</v>
      </c>
      <c r="BK192" s="204">
        <f>ROUND(I192*H192,2)</f>
        <v>0</v>
      </c>
      <c r="BL192" s="18" t="s">
        <v>317</v>
      </c>
      <c r="BM192" s="203" t="s">
        <v>1273</v>
      </c>
    </row>
    <row r="193" spans="1:65" s="2" customFormat="1" ht="11.25">
      <c r="A193" s="35"/>
      <c r="B193" s="36"/>
      <c r="C193" s="37"/>
      <c r="D193" s="205" t="s">
        <v>230</v>
      </c>
      <c r="E193" s="37"/>
      <c r="F193" s="206" t="s">
        <v>1272</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230</v>
      </c>
      <c r="AU193" s="18" t="s">
        <v>93</v>
      </c>
    </row>
    <row r="194" spans="1:65" s="14" customFormat="1" ht="11.25">
      <c r="B194" s="220"/>
      <c r="C194" s="221"/>
      <c r="D194" s="205" t="s">
        <v>232</v>
      </c>
      <c r="E194" s="222" t="s">
        <v>1</v>
      </c>
      <c r="F194" s="223" t="s">
        <v>93</v>
      </c>
      <c r="G194" s="221"/>
      <c r="H194" s="224">
        <v>2</v>
      </c>
      <c r="I194" s="225"/>
      <c r="J194" s="221"/>
      <c r="K194" s="221"/>
      <c r="L194" s="226"/>
      <c r="M194" s="227"/>
      <c r="N194" s="228"/>
      <c r="O194" s="228"/>
      <c r="P194" s="228"/>
      <c r="Q194" s="228"/>
      <c r="R194" s="228"/>
      <c r="S194" s="228"/>
      <c r="T194" s="229"/>
      <c r="AT194" s="230" t="s">
        <v>232</v>
      </c>
      <c r="AU194" s="230" t="s">
        <v>93</v>
      </c>
      <c r="AV194" s="14" t="s">
        <v>93</v>
      </c>
      <c r="AW194" s="14" t="s">
        <v>35</v>
      </c>
      <c r="AX194" s="14" t="s">
        <v>80</v>
      </c>
      <c r="AY194" s="230" t="s">
        <v>220</v>
      </c>
    </row>
    <row r="195" spans="1:65" s="15" customFormat="1" ht="11.25">
      <c r="B195" s="231"/>
      <c r="C195" s="232"/>
      <c r="D195" s="205" t="s">
        <v>232</v>
      </c>
      <c r="E195" s="233" t="s">
        <v>1</v>
      </c>
      <c r="F195" s="234" t="s">
        <v>236</v>
      </c>
      <c r="G195" s="232"/>
      <c r="H195" s="235">
        <v>2</v>
      </c>
      <c r="I195" s="236"/>
      <c r="J195" s="232"/>
      <c r="K195" s="232"/>
      <c r="L195" s="237"/>
      <c r="M195" s="238"/>
      <c r="N195" s="239"/>
      <c r="O195" s="239"/>
      <c r="P195" s="239"/>
      <c r="Q195" s="239"/>
      <c r="R195" s="239"/>
      <c r="S195" s="239"/>
      <c r="T195" s="240"/>
      <c r="AT195" s="241" t="s">
        <v>232</v>
      </c>
      <c r="AU195" s="241" t="s">
        <v>93</v>
      </c>
      <c r="AV195" s="15" t="s">
        <v>228</v>
      </c>
      <c r="AW195" s="15" t="s">
        <v>35</v>
      </c>
      <c r="AX195" s="15" t="s">
        <v>87</v>
      </c>
      <c r="AY195" s="241" t="s">
        <v>220</v>
      </c>
    </row>
    <row r="196" spans="1:65" s="2" customFormat="1" ht="14.45" customHeight="1">
      <c r="A196" s="35"/>
      <c r="B196" s="36"/>
      <c r="C196" s="192" t="s">
        <v>7</v>
      </c>
      <c r="D196" s="192" t="s">
        <v>223</v>
      </c>
      <c r="E196" s="193" t="s">
        <v>1274</v>
      </c>
      <c r="F196" s="194" t="s">
        <v>1275</v>
      </c>
      <c r="G196" s="195" t="s">
        <v>1142</v>
      </c>
      <c r="H196" s="196">
        <v>2</v>
      </c>
      <c r="I196" s="197"/>
      <c r="J196" s="198">
        <f>ROUND(I196*H196,2)</f>
        <v>0</v>
      </c>
      <c r="K196" s="194" t="s">
        <v>227</v>
      </c>
      <c r="L196" s="40"/>
      <c r="M196" s="199" t="s">
        <v>1</v>
      </c>
      <c r="N196" s="200" t="s">
        <v>46</v>
      </c>
      <c r="O196" s="72"/>
      <c r="P196" s="201">
        <f>O196*H196</f>
        <v>0</v>
      </c>
      <c r="Q196" s="201">
        <v>1.8E-3</v>
      </c>
      <c r="R196" s="201">
        <f>Q196*H196</f>
        <v>3.5999999999999999E-3</v>
      </c>
      <c r="S196" s="201">
        <v>0</v>
      </c>
      <c r="T196" s="202">
        <f>S196*H196</f>
        <v>0</v>
      </c>
      <c r="U196" s="35"/>
      <c r="V196" s="35"/>
      <c r="W196" s="35"/>
      <c r="X196" s="35"/>
      <c r="Y196" s="35"/>
      <c r="Z196" s="35"/>
      <c r="AA196" s="35"/>
      <c r="AB196" s="35"/>
      <c r="AC196" s="35"/>
      <c r="AD196" s="35"/>
      <c r="AE196" s="35"/>
      <c r="AR196" s="203" t="s">
        <v>317</v>
      </c>
      <c r="AT196" s="203" t="s">
        <v>223</v>
      </c>
      <c r="AU196" s="203" t="s">
        <v>93</v>
      </c>
      <c r="AY196" s="18" t="s">
        <v>220</v>
      </c>
      <c r="BE196" s="204">
        <f>IF(N196="základní",J196,0)</f>
        <v>0</v>
      </c>
      <c r="BF196" s="204">
        <f>IF(N196="snížená",J196,0)</f>
        <v>0</v>
      </c>
      <c r="BG196" s="204">
        <f>IF(N196="zákl. přenesená",J196,0)</f>
        <v>0</v>
      </c>
      <c r="BH196" s="204">
        <f>IF(N196="sníž. přenesená",J196,0)</f>
        <v>0</v>
      </c>
      <c r="BI196" s="204">
        <f>IF(N196="nulová",J196,0)</f>
        <v>0</v>
      </c>
      <c r="BJ196" s="18" t="s">
        <v>93</v>
      </c>
      <c r="BK196" s="204">
        <f>ROUND(I196*H196,2)</f>
        <v>0</v>
      </c>
      <c r="BL196" s="18" t="s">
        <v>317</v>
      </c>
      <c r="BM196" s="203" t="s">
        <v>1276</v>
      </c>
    </row>
    <row r="197" spans="1:65" s="2" customFormat="1" ht="11.25">
      <c r="A197" s="35"/>
      <c r="B197" s="36"/>
      <c r="C197" s="37"/>
      <c r="D197" s="205" t="s">
        <v>230</v>
      </c>
      <c r="E197" s="37"/>
      <c r="F197" s="206" t="s">
        <v>1277</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230</v>
      </c>
      <c r="AU197" s="18" t="s">
        <v>93</v>
      </c>
    </row>
    <row r="198" spans="1:65" s="2" customFormat="1" ht="14.45" customHeight="1">
      <c r="A198" s="35"/>
      <c r="B198" s="36"/>
      <c r="C198" s="192" t="s">
        <v>358</v>
      </c>
      <c r="D198" s="192" t="s">
        <v>223</v>
      </c>
      <c r="E198" s="193" t="s">
        <v>1278</v>
      </c>
      <c r="F198" s="194" t="s">
        <v>1279</v>
      </c>
      <c r="G198" s="195" t="s">
        <v>1142</v>
      </c>
      <c r="H198" s="196">
        <v>2</v>
      </c>
      <c r="I198" s="197"/>
      <c r="J198" s="198">
        <f>ROUND(I198*H198,2)</f>
        <v>0</v>
      </c>
      <c r="K198" s="194" t="s">
        <v>227</v>
      </c>
      <c r="L198" s="40"/>
      <c r="M198" s="199" t="s">
        <v>1</v>
      </c>
      <c r="N198" s="200" t="s">
        <v>46</v>
      </c>
      <c r="O198" s="72"/>
      <c r="P198" s="201">
        <f>O198*H198</f>
        <v>0</v>
      </c>
      <c r="Q198" s="201">
        <v>1.9599999999999999E-3</v>
      </c>
      <c r="R198" s="201">
        <f>Q198*H198</f>
        <v>3.9199999999999999E-3</v>
      </c>
      <c r="S198" s="201">
        <v>0</v>
      </c>
      <c r="T198" s="202">
        <f>S198*H198</f>
        <v>0</v>
      </c>
      <c r="U198" s="35"/>
      <c r="V198" s="35"/>
      <c r="W198" s="35"/>
      <c r="X198" s="35"/>
      <c r="Y198" s="35"/>
      <c r="Z198" s="35"/>
      <c r="AA198" s="35"/>
      <c r="AB198" s="35"/>
      <c r="AC198" s="35"/>
      <c r="AD198" s="35"/>
      <c r="AE198" s="35"/>
      <c r="AR198" s="203" t="s">
        <v>317</v>
      </c>
      <c r="AT198" s="203" t="s">
        <v>223</v>
      </c>
      <c r="AU198" s="203" t="s">
        <v>93</v>
      </c>
      <c r="AY198" s="18" t="s">
        <v>220</v>
      </c>
      <c r="BE198" s="204">
        <f>IF(N198="základní",J198,0)</f>
        <v>0</v>
      </c>
      <c r="BF198" s="204">
        <f>IF(N198="snížená",J198,0)</f>
        <v>0</v>
      </c>
      <c r="BG198" s="204">
        <f>IF(N198="zákl. přenesená",J198,0)</f>
        <v>0</v>
      </c>
      <c r="BH198" s="204">
        <f>IF(N198="sníž. přenesená",J198,0)</f>
        <v>0</v>
      </c>
      <c r="BI198" s="204">
        <f>IF(N198="nulová",J198,0)</f>
        <v>0</v>
      </c>
      <c r="BJ198" s="18" t="s">
        <v>93</v>
      </c>
      <c r="BK198" s="204">
        <f>ROUND(I198*H198,2)</f>
        <v>0</v>
      </c>
      <c r="BL198" s="18" t="s">
        <v>317</v>
      </c>
      <c r="BM198" s="203" t="s">
        <v>1280</v>
      </c>
    </row>
    <row r="199" spans="1:65" s="2" customFormat="1" ht="11.25">
      <c r="A199" s="35"/>
      <c r="B199" s="36"/>
      <c r="C199" s="37"/>
      <c r="D199" s="205" t="s">
        <v>230</v>
      </c>
      <c r="E199" s="37"/>
      <c r="F199" s="206" t="s">
        <v>1281</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230</v>
      </c>
      <c r="AU199" s="18" t="s">
        <v>93</v>
      </c>
    </row>
    <row r="200" spans="1:65" s="2" customFormat="1" ht="14.45" customHeight="1">
      <c r="A200" s="35"/>
      <c r="B200" s="36"/>
      <c r="C200" s="192" t="s">
        <v>364</v>
      </c>
      <c r="D200" s="192" t="s">
        <v>223</v>
      </c>
      <c r="E200" s="193" t="s">
        <v>1282</v>
      </c>
      <c r="F200" s="194" t="s">
        <v>1283</v>
      </c>
      <c r="G200" s="195" t="s">
        <v>259</v>
      </c>
      <c r="H200" s="196">
        <v>2</v>
      </c>
      <c r="I200" s="197"/>
      <c r="J200" s="198">
        <f>ROUND(I200*H200,2)</f>
        <v>0</v>
      </c>
      <c r="K200" s="194" t="s">
        <v>227</v>
      </c>
      <c r="L200" s="40"/>
      <c r="M200" s="199" t="s">
        <v>1</v>
      </c>
      <c r="N200" s="200" t="s">
        <v>46</v>
      </c>
      <c r="O200" s="72"/>
      <c r="P200" s="201">
        <f>O200*H200</f>
        <v>0</v>
      </c>
      <c r="Q200" s="201">
        <v>3.1E-4</v>
      </c>
      <c r="R200" s="201">
        <f>Q200*H200</f>
        <v>6.2E-4</v>
      </c>
      <c r="S200" s="201">
        <v>0</v>
      </c>
      <c r="T200" s="202">
        <f>S200*H200</f>
        <v>0</v>
      </c>
      <c r="U200" s="35"/>
      <c r="V200" s="35"/>
      <c r="W200" s="35"/>
      <c r="X200" s="35"/>
      <c r="Y200" s="35"/>
      <c r="Z200" s="35"/>
      <c r="AA200" s="35"/>
      <c r="AB200" s="35"/>
      <c r="AC200" s="35"/>
      <c r="AD200" s="35"/>
      <c r="AE200" s="35"/>
      <c r="AR200" s="203" t="s">
        <v>317</v>
      </c>
      <c r="AT200" s="203" t="s">
        <v>223</v>
      </c>
      <c r="AU200" s="203" t="s">
        <v>93</v>
      </c>
      <c r="AY200" s="18" t="s">
        <v>220</v>
      </c>
      <c r="BE200" s="204">
        <f>IF(N200="základní",J200,0)</f>
        <v>0</v>
      </c>
      <c r="BF200" s="204">
        <f>IF(N200="snížená",J200,0)</f>
        <v>0</v>
      </c>
      <c r="BG200" s="204">
        <f>IF(N200="zákl. přenesená",J200,0)</f>
        <v>0</v>
      </c>
      <c r="BH200" s="204">
        <f>IF(N200="sníž. přenesená",J200,0)</f>
        <v>0</v>
      </c>
      <c r="BI200" s="204">
        <f>IF(N200="nulová",J200,0)</f>
        <v>0</v>
      </c>
      <c r="BJ200" s="18" t="s">
        <v>93</v>
      </c>
      <c r="BK200" s="204">
        <f>ROUND(I200*H200,2)</f>
        <v>0</v>
      </c>
      <c r="BL200" s="18" t="s">
        <v>317</v>
      </c>
      <c r="BM200" s="203" t="s">
        <v>1284</v>
      </c>
    </row>
    <row r="201" spans="1:65" s="2" customFormat="1" ht="11.25">
      <c r="A201" s="35"/>
      <c r="B201" s="36"/>
      <c r="C201" s="37"/>
      <c r="D201" s="205" t="s">
        <v>230</v>
      </c>
      <c r="E201" s="37"/>
      <c r="F201" s="206" t="s">
        <v>1285</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93</v>
      </c>
    </row>
    <row r="202" spans="1:65" s="14" customFormat="1" ht="11.25">
      <c r="B202" s="220"/>
      <c r="C202" s="221"/>
      <c r="D202" s="205" t="s">
        <v>232</v>
      </c>
      <c r="E202" s="222" t="s">
        <v>1</v>
      </c>
      <c r="F202" s="223" t="s">
        <v>93</v>
      </c>
      <c r="G202" s="221"/>
      <c r="H202" s="224">
        <v>2</v>
      </c>
      <c r="I202" s="225"/>
      <c r="J202" s="221"/>
      <c r="K202" s="221"/>
      <c r="L202" s="226"/>
      <c r="M202" s="227"/>
      <c r="N202" s="228"/>
      <c r="O202" s="228"/>
      <c r="P202" s="228"/>
      <c r="Q202" s="228"/>
      <c r="R202" s="228"/>
      <c r="S202" s="228"/>
      <c r="T202" s="229"/>
      <c r="AT202" s="230" t="s">
        <v>232</v>
      </c>
      <c r="AU202" s="230" t="s">
        <v>93</v>
      </c>
      <c r="AV202" s="14" t="s">
        <v>93</v>
      </c>
      <c r="AW202" s="14" t="s">
        <v>35</v>
      </c>
      <c r="AX202" s="14" t="s">
        <v>87</v>
      </c>
      <c r="AY202" s="230" t="s">
        <v>220</v>
      </c>
    </row>
    <row r="203" spans="1:65" s="2" customFormat="1" ht="14.45" customHeight="1">
      <c r="A203" s="35"/>
      <c r="B203" s="36"/>
      <c r="C203" s="192" t="s">
        <v>371</v>
      </c>
      <c r="D203" s="192" t="s">
        <v>223</v>
      </c>
      <c r="E203" s="193" t="s">
        <v>1173</v>
      </c>
      <c r="F203" s="194" t="s">
        <v>1174</v>
      </c>
      <c r="G203" s="195" t="s">
        <v>320</v>
      </c>
      <c r="H203" s="196">
        <v>0.01</v>
      </c>
      <c r="I203" s="197"/>
      <c r="J203" s="198">
        <f>ROUND(I203*H203,2)</f>
        <v>0</v>
      </c>
      <c r="K203" s="194" t="s">
        <v>227</v>
      </c>
      <c r="L203" s="40"/>
      <c r="M203" s="199" t="s">
        <v>1</v>
      </c>
      <c r="N203" s="200" t="s">
        <v>46</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317</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317</v>
      </c>
      <c r="BM203" s="203" t="s">
        <v>1286</v>
      </c>
    </row>
    <row r="204" spans="1:65" s="2" customFormat="1" ht="19.5">
      <c r="A204" s="35"/>
      <c r="B204" s="36"/>
      <c r="C204" s="37"/>
      <c r="D204" s="205" t="s">
        <v>230</v>
      </c>
      <c r="E204" s="37"/>
      <c r="F204" s="206" t="s">
        <v>1176</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192" t="s">
        <v>378</v>
      </c>
      <c r="D205" s="192" t="s">
        <v>223</v>
      </c>
      <c r="E205" s="193" t="s">
        <v>1177</v>
      </c>
      <c r="F205" s="194" t="s">
        <v>1178</v>
      </c>
      <c r="G205" s="195" t="s">
        <v>320</v>
      </c>
      <c r="H205" s="196">
        <v>0.01</v>
      </c>
      <c r="I205" s="197"/>
      <c r="J205" s="198">
        <f>ROUND(I205*H205,2)</f>
        <v>0</v>
      </c>
      <c r="K205" s="194" t="s">
        <v>227</v>
      </c>
      <c r="L205" s="40"/>
      <c r="M205" s="199" t="s">
        <v>1</v>
      </c>
      <c r="N205" s="200"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317</v>
      </c>
      <c r="AT205" s="203" t="s">
        <v>223</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1287</v>
      </c>
    </row>
    <row r="206" spans="1:65" s="2" customFormat="1" ht="19.5">
      <c r="A206" s="35"/>
      <c r="B206" s="36"/>
      <c r="C206" s="37"/>
      <c r="D206" s="205" t="s">
        <v>230</v>
      </c>
      <c r="E206" s="37"/>
      <c r="F206" s="206" t="s">
        <v>1180</v>
      </c>
      <c r="G206" s="37"/>
      <c r="H206" s="37"/>
      <c r="I206" s="207"/>
      <c r="J206" s="37"/>
      <c r="K206" s="37"/>
      <c r="L206" s="40"/>
      <c r="M206" s="257"/>
      <c r="N206" s="258"/>
      <c r="O206" s="259"/>
      <c r="P206" s="259"/>
      <c r="Q206" s="259"/>
      <c r="R206" s="259"/>
      <c r="S206" s="259"/>
      <c r="T206" s="260"/>
      <c r="U206" s="35"/>
      <c r="V206" s="35"/>
      <c r="W206" s="35"/>
      <c r="X206" s="35"/>
      <c r="Y206" s="35"/>
      <c r="Z206" s="35"/>
      <c r="AA206" s="35"/>
      <c r="AB206" s="35"/>
      <c r="AC206" s="35"/>
      <c r="AD206" s="35"/>
      <c r="AE206" s="35"/>
      <c r="AT206" s="18" t="s">
        <v>230</v>
      </c>
      <c r="AU206" s="18" t="s">
        <v>93</v>
      </c>
    </row>
    <row r="207" spans="1:65" s="2" customFormat="1" ht="6.95" customHeight="1">
      <c r="A207" s="35"/>
      <c r="B207" s="55"/>
      <c r="C207" s="56"/>
      <c r="D207" s="56"/>
      <c r="E207" s="56"/>
      <c r="F207" s="56"/>
      <c r="G207" s="56"/>
      <c r="H207" s="56"/>
      <c r="I207" s="56"/>
      <c r="J207" s="56"/>
      <c r="K207" s="56"/>
      <c r="L207" s="40"/>
      <c r="M207" s="35"/>
      <c r="O207" s="35"/>
      <c r="P207" s="35"/>
      <c r="Q207" s="35"/>
      <c r="R207" s="35"/>
      <c r="S207" s="35"/>
      <c r="T207" s="35"/>
      <c r="U207" s="35"/>
      <c r="V207" s="35"/>
      <c r="W207" s="35"/>
      <c r="X207" s="35"/>
      <c r="Y207" s="35"/>
      <c r="Z207" s="35"/>
      <c r="AA207" s="35"/>
      <c r="AB207" s="35"/>
      <c r="AC207" s="35"/>
      <c r="AD207" s="35"/>
      <c r="AE207" s="35"/>
    </row>
  </sheetData>
  <sheetProtection algorithmName="SHA-512" hashValue="aOSNi1VWMrkt7G9rfyYvo3tsI1Y5001UfukIaGbwbFIRUPnFbwQI5y3HEThvqlzQcSBm6lbqal0rYShN6KLreg==" saltValue="Cq+fkrZ1r0O1ShW/gg7fgi++OBUKUIG9q2X/95/oKaKzYZsMm4JphS7DNfC1A/yWr3Gu2Hszu6IflGEQ4b/v2w==" spinCount="100000" sheet="1" objects="1" scenarios="1" formatColumns="0" formatRows="0" autoFilter="0"/>
  <autoFilter ref="C125:K206" xr:uid="{00000000-0009-0000-0000-000005000000}"/>
  <mergeCells count="15">
    <mergeCell ref="E112:H112"/>
    <mergeCell ref="E116:H116"/>
    <mergeCell ref="E114:H114"/>
    <mergeCell ref="E118:H118"/>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114</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1288</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ROUND((SUM(BE122:BE302)),  2)</f>
        <v>0</v>
      </c>
      <c r="G35" s="35"/>
      <c r="H35" s="35"/>
      <c r="I35" s="131">
        <v>0.21</v>
      </c>
      <c r="J35" s="130">
        <f>ROUND(((SUM(BE122:BE302))*I35),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ROUND((SUM(BF122:BF302)),  2)</f>
        <v>0</v>
      </c>
      <c r="G36" s="35"/>
      <c r="H36" s="35"/>
      <c r="I36" s="131">
        <v>0.15</v>
      </c>
      <c r="J36" s="130">
        <f>ROUND(((SUM(BF122:BF302))*I36),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ROUND((SUM(BG122:BG302)),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ROUND((SUM(BH122:BH302)),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ROUND((SUM(BI122:BI302)),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D.1.4.e - Elektroinstalace</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193</v>
      </c>
      <c r="E99" s="157"/>
      <c r="F99" s="157"/>
      <c r="G99" s="157"/>
      <c r="H99" s="157"/>
      <c r="I99" s="157"/>
      <c r="J99" s="158">
        <f>J123</f>
        <v>0</v>
      </c>
      <c r="K99" s="155"/>
      <c r="L99" s="159"/>
    </row>
    <row r="100" spans="1:47" s="10" customFormat="1" ht="19.899999999999999" customHeight="1">
      <c r="B100" s="160"/>
      <c r="C100" s="105"/>
      <c r="D100" s="161" t="s">
        <v>1289</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205</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7" t="str">
        <f>E7</f>
        <v>Podkrovní byty Táborská 378/44, 372/36, 375/38, 377/42, 376/40 Praha 4, k.ú. Nusle</v>
      </c>
      <c r="F110" s="328"/>
      <c r="G110" s="328"/>
      <c r="H110" s="328"/>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179</v>
      </c>
      <c r="D111" s="23"/>
      <c r="E111" s="23"/>
      <c r="F111" s="23"/>
      <c r="G111" s="23"/>
      <c r="H111" s="23"/>
      <c r="I111" s="23"/>
      <c r="J111" s="23"/>
      <c r="K111" s="23"/>
      <c r="L111" s="21"/>
    </row>
    <row r="112" spans="1:47" s="2" customFormat="1" ht="16.5" customHeight="1">
      <c r="A112" s="35"/>
      <c r="B112" s="36"/>
      <c r="C112" s="37"/>
      <c r="D112" s="37"/>
      <c r="E112" s="327" t="s">
        <v>180</v>
      </c>
      <c r="F112" s="329"/>
      <c r="G112" s="329"/>
      <c r="H112" s="329"/>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181</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0" t="str">
        <f>E11</f>
        <v>D.1.4.e - Elektroinstalace</v>
      </c>
      <c r="F114" s="329"/>
      <c r="G114" s="329"/>
      <c r="H114" s="329"/>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19. 5. 2020</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25.7" customHeight="1">
      <c r="A118" s="35"/>
      <c r="B118" s="36"/>
      <c r="C118" s="30" t="s">
        <v>24</v>
      </c>
      <c r="D118" s="37"/>
      <c r="E118" s="37"/>
      <c r="F118" s="28" t="str">
        <f>E17</f>
        <v>Městská část Praha 4, Anatala Staška 2059/80b</v>
      </c>
      <c r="G118" s="37"/>
      <c r="H118" s="37"/>
      <c r="I118" s="30" t="s">
        <v>31</v>
      </c>
      <c r="J118" s="33" t="str">
        <f>E23</f>
        <v>SUNCAD, s.r.o., Špotzova 6, Praha 6</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29</v>
      </c>
      <c r="D119" s="37"/>
      <c r="E119" s="37"/>
      <c r="F119" s="28" t="str">
        <f>IF(E20="","",E20)</f>
        <v>Vyplň údaj</v>
      </c>
      <c r="G119" s="37"/>
      <c r="H119" s="37"/>
      <c r="I119" s="30" t="s">
        <v>36</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206</v>
      </c>
      <c r="D121" s="168" t="s">
        <v>65</v>
      </c>
      <c r="E121" s="168" t="s">
        <v>61</v>
      </c>
      <c r="F121" s="168" t="s">
        <v>62</v>
      </c>
      <c r="G121" s="168" t="s">
        <v>207</v>
      </c>
      <c r="H121" s="168" t="s">
        <v>208</v>
      </c>
      <c r="I121" s="168" t="s">
        <v>209</v>
      </c>
      <c r="J121" s="168" t="s">
        <v>185</v>
      </c>
      <c r="K121" s="169" t="s">
        <v>210</v>
      </c>
      <c r="L121" s="170"/>
      <c r="M121" s="76" t="s">
        <v>1</v>
      </c>
      <c r="N121" s="77" t="s">
        <v>44</v>
      </c>
      <c r="O121" s="77" t="s">
        <v>211</v>
      </c>
      <c r="P121" s="77" t="s">
        <v>212</v>
      </c>
      <c r="Q121" s="77" t="s">
        <v>213</v>
      </c>
      <c r="R121" s="77" t="s">
        <v>214</v>
      </c>
      <c r="S121" s="77" t="s">
        <v>215</v>
      </c>
      <c r="T121" s="78" t="s">
        <v>216</v>
      </c>
      <c r="U121" s="165"/>
      <c r="V121" s="165"/>
      <c r="W121" s="165"/>
      <c r="X121" s="165"/>
      <c r="Y121" s="165"/>
      <c r="Z121" s="165"/>
      <c r="AA121" s="165"/>
      <c r="AB121" s="165"/>
      <c r="AC121" s="165"/>
      <c r="AD121" s="165"/>
      <c r="AE121" s="165"/>
    </row>
    <row r="122" spans="1:65" s="2" customFormat="1" ht="22.9" customHeight="1">
      <c r="A122" s="35"/>
      <c r="B122" s="36"/>
      <c r="C122" s="83" t="s">
        <v>217</v>
      </c>
      <c r="D122" s="37"/>
      <c r="E122" s="37"/>
      <c r="F122" s="37"/>
      <c r="G122" s="37"/>
      <c r="H122" s="37"/>
      <c r="I122" s="37"/>
      <c r="J122" s="171">
        <f>BK122</f>
        <v>0</v>
      </c>
      <c r="K122" s="37"/>
      <c r="L122" s="40"/>
      <c r="M122" s="79"/>
      <c r="N122" s="172"/>
      <c r="O122" s="80"/>
      <c r="P122" s="173">
        <f>P123</f>
        <v>0</v>
      </c>
      <c r="Q122" s="80"/>
      <c r="R122" s="173">
        <f>R123</f>
        <v>0</v>
      </c>
      <c r="S122" s="80"/>
      <c r="T122" s="174">
        <f>T123</f>
        <v>0</v>
      </c>
      <c r="U122" s="35"/>
      <c r="V122" s="35"/>
      <c r="W122" s="35"/>
      <c r="X122" s="35"/>
      <c r="Y122" s="35"/>
      <c r="Z122" s="35"/>
      <c r="AA122" s="35"/>
      <c r="AB122" s="35"/>
      <c r="AC122" s="35"/>
      <c r="AD122" s="35"/>
      <c r="AE122" s="35"/>
      <c r="AT122" s="18" t="s">
        <v>79</v>
      </c>
      <c r="AU122" s="18" t="s">
        <v>187</v>
      </c>
      <c r="BK122" s="175">
        <f>BK123</f>
        <v>0</v>
      </c>
    </row>
    <row r="123" spans="1:65" s="12" customFormat="1" ht="25.9" customHeight="1">
      <c r="B123" s="176"/>
      <c r="C123" s="177"/>
      <c r="D123" s="178" t="s">
        <v>79</v>
      </c>
      <c r="E123" s="179" t="s">
        <v>339</v>
      </c>
      <c r="F123" s="179" t="s">
        <v>340</v>
      </c>
      <c r="G123" s="177"/>
      <c r="H123" s="177"/>
      <c r="I123" s="180"/>
      <c r="J123" s="181">
        <f>BK123</f>
        <v>0</v>
      </c>
      <c r="K123" s="177"/>
      <c r="L123" s="182"/>
      <c r="M123" s="183"/>
      <c r="N123" s="184"/>
      <c r="O123" s="184"/>
      <c r="P123" s="185">
        <f>P124</f>
        <v>0</v>
      </c>
      <c r="Q123" s="184"/>
      <c r="R123" s="185">
        <f>R124</f>
        <v>0</v>
      </c>
      <c r="S123" s="184"/>
      <c r="T123" s="186">
        <f>T124</f>
        <v>0</v>
      </c>
      <c r="AR123" s="187" t="s">
        <v>93</v>
      </c>
      <c r="AT123" s="188" t="s">
        <v>79</v>
      </c>
      <c r="AU123" s="188" t="s">
        <v>80</v>
      </c>
      <c r="AY123" s="187" t="s">
        <v>220</v>
      </c>
      <c r="BK123" s="189">
        <f>BK124</f>
        <v>0</v>
      </c>
    </row>
    <row r="124" spans="1:65" s="12" customFormat="1" ht="22.9" customHeight="1">
      <c r="B124" s="176"/>
      <c r="C124" s="177"/>
      <c r="D124" s="178" t="s">
        <v>79</v>
      </c>
      <c r="E124" s="190" t="s">
        <v>1290</v>
      </c>
      <c r="F124" s="190" t="s">
        <v>1291</v>
      </c>
      <c r="G124" s="177"/>
      <c r="H124" s="177"/>
      <c r="I124" s="180"/>
      <c r="J124" s="191">
        <f>BK124</f>
        <v>0</v>
      </c>
      <c r="K124" s="177"/>
      <c r="L124" s="182"/>
      <c r="M124" s="183"/>
      <c r="N124" s="184"/>
      <c r="O124" s="184"/>
      <c r="P124" s="185">
        <f>SUM(P125:P302)</f>
        <v>0</v>
      </c>
      <c r="Q124" s="184"/>
      <c r="R124" s="185">
        <f>SUM(R125:R302)</f>
        <v>0</v>
      </c>
      <c r="S124" s="184"/>
      <c r="T124" s="186">
        <f>SUM(T125:T302)</f>
        <v>0</v>
      </c>
      <c r="AR124" s="187" t="s">
        <v>93</v>
      </c>
      <c r="AT124" s="188" t="s">
        <v>79</v>
      </c>
      <c r="AU124" s="188" t="s">
        <v>87</v>
      </c>
      <c r="AY124" s="187" t="s">
        <v>220</v>
      </c>
      <c r="BK124" s="189">
        <f>SUM(BK125:BK302)</f>
        <v>0</v>
      </c>
    </row>
    <row r="125" spans="1:65" s="2" customFormat="1" ht="14.45" customHeight="1">
      <c r="A125" s="35"/>
      <c r="B125" s="36"/>
      <c r="C125" s="192" t="s">
        <v>87</v>
      </c>
      <c r="D125" s="192" t="s">
        <v>223</v>
      </c>
      <c r="E125" s="193" t="s">
        <v>1292</v>
      </c>
      <c r="F125" s="194" t="s">
        <v>1293</v>
      </c>
      <c r="G125" s="195" t="s">
        <v>1025</v>
      </c>
      <c r="H125" s="196">
        <v>40</v>
      </c>
      <c r="I125" s="197"/>
      <c r="J125" s="198">
        <f>ROUND(I125*H125,2)</f>
        <v>0</v>
      </c>
      <c r="K125" s="194" t="s">
        <v>1</v>
      </c>
      <c r="L125" s="40"/>
      <c r="M125" s="199" t="s">
        <v>1</v>
      </c>
      <c r="N125" s="200" t="s">
        <v>45</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93</v>
      </c>
      <c r="AY125" s="18" t="s">
        <v>220</v>
      </c>
      <c r="BE125" s="204">
        <f>IF(N125="základní",J125,0)</f>
        <v>0</v>
      </c>
      <c r="BF125" s="204">
        <f>IF(N125="snížená",J125,0)</f>
        <v>0</v>
      </c>
      <c r="BG125" s="204">
        <f>IF(N125="zákl. přenesená",J125,0)</f>
        <v>0</v>
      </c>
      <c r="BH125" s="204">
        <f>IF(N125="sníž. přenesená",J125,0)</f>
        <v>0</v>
      </c>
      <c r="BI125" s="204">
        <f>IF(N125="nulová",J125,0)</f>
        <v>0</v>
      </c>
      <c r="BJ125" s="18" t="s">
        <v>87</v>
      </c>
      <c r="BK125" s="204">
        <f>ROUND(I125*H125,2)</f>
        <v>0</v>
      </c>
      <c r="BL125" s="18" t="s">
        <v>317</v>
      </c>
      <c r="BM125" s="203" t="s">
        <v>1294</v>
      </c>
    </row>
    <row r="126" spans="1:65" s="2" customFormat="1" ht="11.25">
      <c r="A126" s="35"/>
      <c r="B126" s="36"/>
      <c r="C126" s="37"/>
      <c r="D126" s="205" t="s">
        <v>230</v>
      </c>
      <c r="E126" s="37"/>
      <c r="F126" s="206" t="s">
        <v>1293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93</v>
      </c>
    </row>
    <row r="127" spans="1:65" s="2" customFormat="1" ht="14.45" customHeight="1">
      <c r="A127" s="35"/>
      <c r="B127" s="36"/>
      <c r="C127" s="192" t="s">
        <v>93</v>
      </c>
      <c r="D127" s="192" t="s">
        <v>223</v>
      </c>
      <c r="E127" s="193" t="s">
        <v>1295</v>
      </c>
      <c r="F127" s="194" t="s">
        <v>1296</v>
      </c>
      <c r="G127" s="195" t="s">
        <v>1025</v>
      </c>
      <c r="H127" s="196">
        <v>2</v>
      </c>
      <c r="I127" s="197"/>
      <c r="J127" s="198">
        <f>ROUND(I127*H127,2)</f>
        <v>0</v>
      </c>
      <c r="K127" s="194" t="s">
        <v>1</v>
      </c>
      <c r="L127" s="40"/>
      <c r="M127" s="199" t="s">
        <v>1</v>
      </c>
      <c r="N127" s="200" t="s">
        <v>45</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317</v>
      </c>
      <c r="AT127" s="203" t="s">
        <v>223</v>
      </c>
      <c r="AU127" s="203" t="s">
        <v>93</v>
      </c>
      <c r="AY127" s="18" t="s">
        <v>220</v>
      </c>
      <c r="BE127" s="204">
        <f>IF(N127="základní",J127,0)</f>
        <v>0</v>
      </c>
      <c r="BF127" s="204">
        <f>IF(N127="snížená",J127,0)</f>
        <v>0</v>
      </c>
      <c r="BG127" s="204">
        <f>IF(N127="zákl. přenesená",J127,0)</f>
        <v>0</v>
      </c>
      <c r="BH127" s="204">
        <f>IF(N127="sníž. přenesená",J127,0)</f>
        <v>0</v>
      </c>
      <c r="BI127" s="204">
        <f>IF(N127="nulová",J127,0)</f>
        <v>0</v>
      </c>
      <c r="BJ127" s="18" t="s">
        <v>87</v>
      </c>
      <c r="BK127" s="204">
        <f>ROUND(I127*H127,2)</f>
        <v>0</v>
      </c>
      <c r="BL127" s="18" t="s">
        <v>317</v>
      </c>
      <c r="BM127" s="203" t="s">
        <v>1297</v>
      </c>
    </row>
    <row r="128" spans="1:65" s="2" customFormat="1" ht="11.25">
      <c r="A128" s="35"/>
      <c r="B128" s="36"/>
      <c r="C128" s="37"/>
      <c r="D128" s="205" t="s">
        <v>230</v>
      </c>
      <c r="E128" s="37"/>
      <c r="F128" s="206" t="s">
        <v>1296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93</v>
      </c>
    </row>
    <row r="129" spans="1:65" s="2" customFormat="1" ht="14.45" customHeight="1">
      <c r="A129" s="35"/>
      <c r="B129" s="36"/>
      <c r="C129" s="192" t="s">
        <v>106</v>
      </c>
      <c r="D129" s="192" t="s">
        <v>223</v>
      </c>
      <c r="E129" s="193" t="s">
        <v>1298</v>
      </c>
      <c r="F129" s="194" t="s">
        <v>1299</v>
      </c>
      <c r="G129" s="195" t="s">
        <v>1300</v>
      </c>
      <c r="H129" s="196">
        <v>0.1</v>
      </c>
      <c r="I129" s="197"/>
      <c r="J129" s="198">
        <f>ROUND(I129*H129,2)</f>
        <v>0</v>
      </c>
      <c r="K129" s="194" t="s">
        <v>1</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317</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317</v>
      </c>
      <c r="BM129" s="203" t="s">
        <v>1301</v>
      </c>
    </row>
    <row r="130" spans="1:65" s="2" customFormat="1" ht="11.25">
      <c r="A130" s="35"/>
      <c r="B130" s="36"/>
      <c r="C130" s="37"/>
      <c r="D130" s="205" t="s">
        <v>230</v>
      </c>
      <c r="E130" s="37"/>
      <c r="F130" s="206" t="s">
        <v>1299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2" customFormat="1" ht="14.45" customHeight="1">
      <c r="A131" s="35"/>
      <c r="B131" s="36"/>
      <c r="C131" s="192" t="s">
        <v>228</v>
      </c>
      <c r="D131" s="192" t="s">
        <v>223</v>
      </c>
      <c r="E131" s="193" t="s">
        <v>1302</v>
      </c>
      <c r="F131" s="194" t="s">
        <v>1303</v>
      </c>
      <c r="G131" s="195" t="s">
        <v>353</v>
      </c>
      <c r="H131" s="196">
        <v>235</v>
      </c>
      <c r="I131" s="197"/>
      <c r="J131" s="198">
        <f>ROUND(I131*H131,2)</f>
        <v>0</v>
      </c>
      <c r="K131" s="194" t="s">
        <v>1</v>
      </c>
      <c r="L131" s="40"/>
      <c r="M131" s="199" t="s">
        <v>1</v>
      </c>
      <c r="N131" s="200" t="s">
        <v>45</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93</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317</v>
      </c>
      <c r="BM131" s="203" t="s">
        <v>1304</v>
      </c>
    </row>
    <row r="132" spans="1:65" s="2" customFormat="1" ht="11.25">
      <c r="A132" s="35"/>
      <c r="B132" s="36"/>
      <c r="C132" s="37"/>
      <c r="D132" s="205" t="s">
        <v>230</v>
      </c>
      <c r="E132" s="37"/>
      <c r="F132" s="206" t="s">
        <v>1303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93</v>
      </c>
    </row>
    <row r="133" spans="1:65" s="2" customFormat="1" ht="14.45" customHeight="1">
      <c r="A133" s="35"/>
      <c r="B133" s="36"/>
      <c r="C133" s="192" t="s">
        <v>256</v>
      </c>
      <c r="D133" s="192" t="s">
        <v>223</v>
      </c>
      <c r="E133" s="193" t="s">
        <v>1305</v>
      </c>
      <c r="F133" s="194" t="s">
        <v>1306</v>
      </c>
      <c r="G133" s="195" t="s">
        <v>353</v>
      </c>
      <c r="H133" s="196">
        <v>165</v>
      </c>
      <c r="I133" s="197"/>
      <c r="J133" s="198">
        <f>ROUND(I133*H133,2)</f>
        <v>0</v>
      </c>
      <c r="K133" s="194" t="s">
        <v>1</v>
      </c>
      <c r="L133" s="40"/>
      <c r="M133" s="199" t="s">
        <v>1</v>
      </c>
      <c r="N133" s="200" t="s">
        <v>45</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317</v>
      </c>
      <c r="AT133" s="203" t="s">
        <v>223</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317</v>
      </c>
      <c r="BM133" s="203" t="s">
        <v>1307</v>
      </c>
    </row>
    <row r="134" spans="1:65" s="2" customFormat="1" ht="11.25">
      <c r="A134" s="35"/>
      <c r="B134" s="36"/>
      <c r="C134" s="37"/>
      <c r="D134" s="205" t="s">
        <v>230</v>
      </c>
      <c r="E134" s="37"/>
      <c r="F134" s="206" t="s">
        <v>1306</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2" customFormat="1" ht="14.45" customHeight="1">
      <c r="A135" s="35"/>
      <c r="B135" s="36"/>
      <c r="C135" s="192" t="s">
        <v>221</v>
      </c>
      <c r="D135" s="192" t="s">
        <v>223</v>
      </c>
      <c r="E135" s="193" t="s">
        <v>1308</v>
      </c>
      <c r="F135" s="194" t="s">
        <v>1309</v>
      </c>
      <c r="G135" s="195" t="s">
        <v>353</v>
      </c>
      <c r="H135" s="196">
        <v>36</v>
      </c>
      <c r="I135" s="197"/>
      <c r="J135" s="198">
        <f>ROUND(I135*H135,2)</f>
        <v>0</v>
      </c>
      <c r="K135" s="194" t="s">
        <v>1</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317</v>
      </c>
      <c r="AT135" s="203" t="s">
        <v>223</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317</v>
      </c>
      <c r="BM135" s="203" t="s">
        <v>1310</v>
      </c>
    </row>
    <row r="136" spans="1:65" s="2" customFormat="1" ht="11.25">
      <c r="A136" s="35"/>
      <c r="B136" s="36"/>
      <c r="C136" s="37"/>
      <c r="D136" s="205" t="s">
        <v>230</v>
      </c>
      <c r="E136" s="37"/>
      <c r="F136" s="206" t="s">
        <v>1309</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2" customFormat="1" ht="14.45" customHeight="1">
      <c r="A137" s="35"/>
      <c r="B137" s="36"/>
      <c r="C137" s="192" t="s">
        <v>266</v>
      </c>
      <c r="D137" s="192" t="s">
        <v>223</v>
      </c>
      <c r="E137" s="193" t="s">
        <v>1311</v>
      </c>
      <c r="F137" s="194" t="s">
        <v>1312</v>
      </c>
      <c r="G137" s="195" t="s">
        <v>353</v>
      </c>
      <c r="H137" s="196">
        <v>235</v>
      </c>
      <c r="I137" s="197"/>
      <c r="J137" s="198">
        <f>ROUND(I137*H137,2)</f>
        <v>0</v>
      </c>
      <c r="K137" s="194" t="s">
        <v>1</v>
      </c>
      <c r="L137" s="40"/>
      <c r="M137" s="199" t="s">
        <v>1</v>
      </c>
      <c r="N137" s="200" t="s">
        <v>45</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87</v>
      </c>
      <c r="BK137" s="204">
        <f>ROUND(I137*H137,2)</f>
        <v>0</v>
      </c>
      <c r="BL137" s="18" t="s">
        <v>317</v>
      </c>
      <c r="BM137" s="203" t="s">
        <v>1313</v>
      </c>
    </row>
    <row r="138" spans="1:65" s="2" customFormat="1" ht="11.25">
      <c r="A138" s="35"/>
      <c r="B138" s="36"/>
      <c r="C138" s="37"/>
      <c r="D138" s="205" t="s">
        <v>230</v>
      </c>
      <c r="E138" s="37"/>
      <c r="F138" s="206" t="s">
        <v>1312</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2" customFormat="1" ht="14.45" customHeight="1">
      <c r="A139" s="35"/>
      <c r="B139" s="36"/>
      <c r="C139" s="192" t="s">
        <v>276</v>
      </c>
      <c r="D139" s="192" t="s">
        <v>223</v>
      </c>
      <c r="E139" s="193" t="s">
        <v>1314</v>
      </c>
      <c r="F139" s="194" t="s">
        <v>1315</v>
      </c>
      <c r="G139" s="195" t="s">
        <v>353</v>
      </c>
      <c r="H139" s="196">
        <v>165</v>
      </c>
      <c r="I139" s="197"/>
      <c r="J139" s="198">
        <f>ROUND(I139*H139,2)</f>
        <v>0</v>
      </c>
      <c r="K139" s="194" t="s">
        <v>1</v>
      </c>
      <c r="L139" s="40"/>
      <c r="M139" s="199" t="s">
        <v>1</v>
      </c>
      <c r="N139" s="200" t="s">
        <v>45</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317</v>
      </c>
      <c r="BM139" s="203" t="s">
        <v>1316</v>
      </c>
    </row>
    <row r="140" spans="1:65" s="2" customFormat="1" ht="11.25">
      <c r="A140" s="35"/>
      <c r="B140" s="36"/>
      <c r="C140" s="37"/>
      <c r="D140" s="205" t="s">
        <v>230</v>
      </c>
      <c r="E140" s="37"/>
      <c r="F140" s="206" t="s">
        <v>1315</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2" customFormat="1" ht="14.45" customHeight="1">
      <c r="A141" s="35"/>
      <c r="B141" s="36"/>
      <c r="C141" s="192" t="s">
        <v>274</v>
      </c>
      <c r="D141" s="192" t="s">
        <v>223</v>
      </c>
      <c r="E141" s="193" t="s">
        <v>1317</v>
      </c>
      <c r="F141" s="194" t="s">
        <v>1318</v>
      </c>
      <c r="G141" s="195" t="s">
        <v>353</v>
      </c>
      <c r="H141" s="196">
        <v>36</v>
      </c>
      <c r="I141" s="197"/>
      <c r="J141" s="198">
        <f>ROUND(I141*H141,2)</f>
        <v>0</v>
      </c>
      <c r="K141" s="194" t="s">
        <v>1</v>
      </c>
      <c r="L141" s="40"/>
      <c r="M141" s="199" t="s">
        <v>1</v>
      </c>
      <c r="N141" s="200" t="s">
        <v>45</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317</v>
      </c>
      <c r="AT141" s="203" t="s">
        <v>223</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87</v>
      </c>
      <c r="BK141" s="204">
        <f>ROUND(I141*H141,2)</f>
        <v>0</v>
      </c>
      <c r="BL141" s="18" t="s">
        <v>317</v>
      </c>
      <c r="BM141" s="203" t="s">
        <v>1319</v>
      </c>
    </row>
    <row r="142" spans="1:65" s="2" customFormat="1" ht="11.25">
      <c r="A142" s="35"/>
      <c r="B142" s="36"/>
      <c r="C142" s="37"/>
      <c r="D142" s="205" t="s">
        <v>230</v>
      </c>
      <c r="E142" s="37"/>
      <c r="F142" s="206" t="s">
        <v>1318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2" customFormat="1" ht="24.2" customHeight="1">
      <c r="A143" s="35"/>
      <c r="B143" s="36"/>
      <c r="C143" s="192" t="s">
        <v>286</v>
      </c>
      <c r="D143" s="192" t="s">
        <v>223</v>
      </c>
      <c r="E143" s="193" t="s">
        <v>1320</v>
      </c>
      <c r="F143" s="194" t="s">
        <v>1321</v>
      </c>
      <c r="G143" s="195" t="s">
        <v>353</v>
      </c>
      <c r="H143" s="196">
        <v>233</v>
      </c>
      <c r="I143" s="197"/>
      <c r="J143" s="198">
        <f>ROUND(I143*H143,2)</f>
        <v>0</v>
      </c>
      <c r="K143" s="194" t="s">
        <v>1</v>
      </c>
      <c r="L143" s="40"/>
      <c r="M143" s="199" t="s">
        <v>1</v>
      </c>
      <c r="N143" s="200" t="s">
        <v>45</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317</v>
      </c>
      <c r="BM143" s="203" t="s">
        <v>1322</v>
      </c>
    </row>
    <row r="144" spans="1:65" s="2" customFormat="1" ht="11.25">
      <c r="A144" s="35"/>
      <c r="B144" s="36"/>
      <c r="C144" s="37"/>
      <c r="D144" s="205" t="s">
        <v>230</v>
      </c>
      <c r="E144" s="37"/>
      <c r="F144" s="206" t="s">
        <v>1321</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2" customFormat="1" ht="14.45" customHeight="1">
      <c r="A145" s="35"/>
      <c r="B145" s="36"/>
      <c r="C145" s="243" t="s">
        <v>293</v>
      </c>
      <c r="D145" s="243" t="s">
        <v>359</v>
      </c>
      <c r="E145" s="244" t="s">
        <v>1323</v>
      </c>
      <c r="F145" s="245" t="s">
        <v>1324</v>
      </c>
      <c r="G145" s="246" t="s">
        <v>353</v>
      </c>
      <c r="H145" s="247">
        <v>233</v>
      </c>
      <c r="I145" s="248"/>
      <c r="J145" s="249">
        <f>ROUND(I145*H145,2)</f>
        <v>0</v>
      </c>
      <c r="K145" s="245" t="s">
        <v>1</v>
      </c>
      <c r="L145" s="250"/>
      <c r="M145" s="251" t="s">
        <v>1</v>
      </c>
      <c r="N145" s="252" t="s">
        <v>45</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362</v>
      </c>
      <c r="AT145" s="203" t="s">
        <v>359</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87</v>
      </c>
      <c r="BK145" s="204">
        <f>ROUND(I145*H145,2)</f>
        <v>0</v>
      </c>
      <c r="BL145" s="18" t="s">
        <v>317</v>
      </c>
      <c r="BM145" s="203" t="s">
        <v>1325</v>
      </c>
    </row>
    <row r="146" spans="1:65" s="2" customFormat="1" ht="11.25">
      <c r="A146" s="35"/>
      <c r="B146" s="36"/>
      <c r="C146" s="37"/>
      <c r="D146" s="205" t="s">
        <v>230</v>
      </c>
      <c r="E146" s="37"/>
      <c r="F146" s="206" t="s">
        <v>1324</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2" customFormat="1" ht="14.45" customHeight="1">
      <c r="A147" s="35"/>
      <c r="B147" s="36"/>
      <c r="C147" s="192" t="s">
        <v>298</v>
      </c>
      <c r="D147" s="192" t="s">
        <v>223</v>
      </c>
      <c r="E147" s="193" t="s">
        <v>1326</v>
      </c>
      <c r="F147" s="194" t="s">
        <v>1327</v>
      </c>
      <c r="G147" s="195" t="s">
        <v>1025</v>
      </c>
      <c r="H147" s="196">
        <v>20</v>
      </c>
      <c r="I147" s="197"/>
      <c r="J147" s="198">
        <f>ROUND(I147*H147,2)</f>
        <v>0</v>
      </c>
      <c r="K147" s="194" t="s">
        <v>1</v>
      </c>
      <c r="L147" s="40"/>
      <c r="M147" s="199" t="s">
        <v>1</v>
      </c>
      <c r="N147" s="200" t="s">
        <v>45</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317</v>
      </c>
      <c r="AT147" s="203" t="s">
        <v>223</v>
      </c>
      <c r="AU147" s="203" t="s">
        <v>93</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317</v>
      </c>
      <c r="BM147" s="203" t="s">
        <v>1328</v>
      </c>
    </row>
    <row r="148" spans="1:65" s="2" customFormat="1" ht="11.25">
      <c r="A148" s="35"/>
      <c r="B148" s="36"/>
      <c r="C148" s="37"/>
      <c r="D148" s="205" t="s">
        <v>230</v>
      </c>
      <c r="E148" s="37"/>
      <c r="F148" s="206" t="s">
        <v>1327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93</v>
      </c>
    </row>
    <row r="149" spans="1:65" s="2" customFormat="1" ht="14.45" customHeight="1">
      <c r="A149" s="35"/>
      <c r="B149" s="36"/>
      <c r="C149" s="243" t="s">
        <v>304</v>
      </c>
      <c r="D149" s="243" t="s">
        <v>359</v>
      </c>
      <c r="E149" s="244" t="s">
        <v>1329</v>
      </c>
      <c r="F149" s="245" t="s">
        <v>1330</v>
      </c>
      <c r="G149" s="246" t="s">
        <v>1025</v>
      </c>
      <c r="H149" s="247">
        <v>20</v>
      </c>
      <c r="I149" s="248"/>
      <c r="J149" s="249">
        <f>ROUND(I149*H149,2)</f>
        <v>0</v>
      </c>
      <c r="K149" s="245" t="s">
        <v>1</v>
      </c>
      <c r="L149" s="250"/>
      <c r="M149" s="251" t="s">
        <v>1</v>
      </c>
      <c r="N149" s="252" t="s">
        <v>45</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362</v>
      </c>
      <c r="AT149" s="203" t="s">
        <v>359</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87</v>
      </c>
      <c r="BK149" s="204">
        <f>ROUND(I149*H149,2)</f>
        <v>0</v>
      </c>
      <c r="BL149" s="18" t="s">
        <v>317</v>
      </c>
      <c r="BM149" s="203" t="s">
        <v>1331</v>
      </c>
    </row>
    <row r="150" spans="1:65" s="2" customFormat="1" ht="11.25">
      <c r="A150" s="35"/>
      <c r="B150" s="36"/>
      <c r="C150" s="37"/>
      <c r="D150" s="205" t="s">
        <v>230</v>
      </c>
      <c r="E150" s="37"/>
      <c r="F150" s="206" t="s">
        <v>1330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2" customFormat="1" ht="14.45" customHeight="1">
      <c r="A151" s="35"/>
      <c r="B151" s="36"/>
      <c r="C151" s="192" t="s">
        <v>308</v>
      </c>
      <c r="D151" s="192" t="s">
        <v>223</v>
      </c>
      <c r="E151" s="193" t="s">
        <v>1332</v>
      </c>
      <c r="F151" s="194" t="s">
        <v>1333</v>
      </c>
      <c r="G151" s="195" t="s">
        <v>1025</v>
      </c>
      <c r="H151" s="196">
        <v>95</v>
      </c>
      <c r="I151" s="197"/>
      <c r="J151" s="198">
        <f>ROUND(I151*H151,2)</f>
        <v>0</v>
      </c>
      <c r="K151" s="194" t="s">
        <v>1</v>
      </c>
      <c r="L151" s="40"/>
      <c r="M151" s="199" t="s">
        <v>1</v>
      </c>
      <c r="N151" s="200" t="s">
        <v>45</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317</v>
      </c>
      <c r="AT151" s="203" t="s">
        <v>223</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87</v>
      </c>
      <c r="BK151" s="204">
        <f>ROUND(I151*H151,2)</f>
        <v>0</v>
      </c>
      <c r="BL151" s="18" t="s">
        <v>317</v>
      </c>
      <c r="BM151" s="203" t="s">
        <v>1334</v>
      </c>
    </row>
    <row r="152" spans="1:65" s="2" customFormat="1" ht="11.25">
      <c r="A152" s="35"/>
      <c r="B152" s="36"/>
      <c r="C152" s="37"/>
      <c r="D152" s="205" t="s">
        <v>230</v>
      </c>
      <c r="E152" s="37"/>
      <c r="F152" s="206" t="s">
        <v>1333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2" customFormat="1" ht="14.45" customHeight="1">
      <c r="A153" s="35"/>
      <c r="B153" s="36"/>
      <c r="C153" s="243" t="s">
        <v>8</v>
      </c>
      <c r="D153" s="243" t="s">
        <v>359</v>
      </c>
      <c r="E153" s="244" t="s">
        <v>1335</v>
      </c>
      <c r="F153" s="245" t="s">
        <v>1336</v>
      </c>
      <c r="G153" s="246" t="s">
        <v>1025</v>
      </c>
      <c r="H153" s="247">
        <v>95</v>
      </c>
      <c r="I153" s="248"/>
      <c r="J153" s="249">
        <f>ROUND(I153*H153,2)</f>
        <v>0</v>
      </c>
      <c r="K153" s="245" t="s">
        <v>1</v>
      </c>
      <c r="L153" s="250"/>
      <c r="M153" s="251" t="s">
        <v>1</v>
      </c>
      <c r="N153" s="252" t="s">
        <v>45</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362</v>
      </c>
      <c r="AT153" s="203" t="s">
        <v>359</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87</v>
      </c>
      <c r="BK153" s="204">
        <f>ROUND(I153*H153,2)</f>
        <v>0</v>
      </c>
      <c r="BL153" s="18" t="s">
        <v>317</v>
      </c>
      <c r="BM153" s="203" t="s">
        <v>1337</v>
      </c>
    </row>
    <row r="154" spans="1:65" s="2" customFormat="1" ht="11.25">
      <c r="A154" s="35"/>
      <c r="B154" s="36"/>
      <c r="C154" s="37"/>
      <c r="D154" s="205" t="s">
        <v>230</v>
      </c>
      <c r="E154" s="37"/>
      <c r="F154" s="206" t="s">
        <v>1336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2" customFormat="1" ht="14.45" customHeight="1">
      <c r="A155" s="35"/>
      <c r="B155" s="36"/>
      <c r="C155" s="192" t="s">
        <v>317</v>
      </c>
      <c r="D155" s="192" t="s">
        <v>223</v>
      </c>
      <c r="E155" s="193" t="s">
        <v>1338</v>
      </c>
      <c r="F155" s="194" t="s">
        <v>1339</v>
      </c>
      <c r="G155" s="195" t="s">
        <v>1025</v>
      </c>
      <c r="H155" s="196">
        <v>44</v>
      </c>
      <c r="I155" s="197"/>
      <c r="J155" s="198">
        <f>ROUND(I155*H155,2)</f>
        <v>0</v>
      </c>
      <c r="K155" s="194" t="s">
        <v>1</v>
      </c>
      <c r="L155" s="40"/>
      <c r="M155" s="199" t="s">
        <v>1</v>
      </c>
      <c r="N155" s="200" t="s">
        <v>45</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317</v>
      </c>
      <c r="AT155" s="203" t="s">
        <v>223</v>
      </c>
      <c r="AU155" s="203" t="s">
        <v>93</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317</v>
      </c>
      <c r="BM155" s="203" t="s">
        <v>1340</v>
      </c>
    </row>
    <row r="156" spans="1:65" s="2" customFormat="1" ht="11.25">
      <c r="A156" s="35"/>
      <c r="B156" s="36"/>
      <c r="C156" s="37"/>
      <c r="D156" s="205" t="s">
        <v>230</v>
      </c>
      <c r="E156" s="37"/>
      <c r="F156" s="206" t="s">
        <v>1339</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93</v>
      </c>
    </row>
    <row r="157" spans="1:65" s="2" customFormat="1" ht="14.45" customHeight="1">
      <c r="A157" s="35"/>
      <c r="B157" s="36"/>
      <c r="C157" s="243" t="s">
        <v>323</v>
      </c>
      <c r="D157" s="243" t="s">
        <v>359</v>
      </c>
      <c r="E157" s="244" t="s">
        <v>1341</v>
      </c>
      <c r="F157" s="245" t="s">
        <v>1342</v>
      </c>
      <c r="G157" s="246" t="s">
        <v>1025</v>
      </c>
      <c r="H157" s="247">
        <v>44</v>
      </c>
      <c r="I157" s="248"/>
      <c r="J157" s="249">
        <f>ROUND(I157*H157,2)</f>
        <v>0</v>
      </c>
      <c r="K157" s="245" t="s">
        <v>1</v>
      </c>
      <c r="L157" s="250"/>
      <c r="M157" s="251" t="s">
        <v>1</v>
      </c>
      <c r="N157" s="252" t="s">
        <v>45</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362</v>
      </c>
      <c r="AT157" s="203" t="s">
        <v>359</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87</v>
      </c>
      <c r="BK157" s="204">
        <f>ROUND(I157*H157,2)</f>
        <v>0</v>
      </c>
      <c r="BL157" s="18" t="s">
        <v>317</v>
      </c>
      <c r="BM157" s="203" t="s">
        <v>1343</v>
      </c>
    </row>
    <row r="158" spans="1:65" s="2" customFormat="1" ht="11.25">
      <c r="A158" s="35"/>
      <c r="B158" s="36"/>
      <c r="C158" s="37"/>
      <c r="D158" s="205" t="s">
        <v>230</v>
      </c>
      <c r="E158" s="37"/>
      <c r="F158" s="206" t="s">
        <v>1342</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2" customFormat="1" ht="14.45" customHeight="1">
      <c r="A159" s="35"/>
      <c r="B159" s="36"/>
      <c r="C159" s="192" t="s">
        <v>327</v>
      </c>
      <c r="D159" s="192" t="s">
        <v>223</v>
      </c>
      <c r="E159" s="193" t="s">
        <v>1344</v>
      </c>
      <c r="F159" s="194" t="s">
        <v>1345</v>
      </c>
      <c r="G159" s="195" t="s">
        <v>353</v>
      </c>
      <c r="H159" s="196">
        <v>145</v>
      </c>
      <c r="I159" s="197"/>
      <c r="J159" s="198">
        <f>ROUND(I159*H159,2)</f>
        <v>0</v>
      </c>
      <c r="K159" s="194" t="s">
        <v>1</v>
      </c>
      <c r="L159" s="40"/>
      <c r="M159" s="199" t="s">
        <v>1</v>
      </c>
      <c r="N159" s="200" t="s">
        <v>45</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317</v>
      </c>
      <c r="BM159" s="203" t="s">
        <v>1346</v>
      </c>
    </row>
    <row r="160" spans="1:65" s="2" customFormat="1" ht="11.25">
      <c r="A160" s="35"/>
      <c r="B160" s="36"/>
      <c r="C160" s="37"/>
      <c r="D160" s="205" t="s">
        <v>230</v>
      </c>
      <c r="E160" s="37"/>
      <c r="F160" s="206" t="s">
        <v>1345</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243" t="s">
        <v>334</v>
      </c>
      <c r="D161" s="243" t="s">
        <v>359</v>
      </c>
      <c r="E161" s="244" t="s">
        <v>1347</v>
      </c>
      <c r="F161" s="245" t="s">
        <v>1348</v>
      </c>
      <c r="G161" s="246" t="s">
        <v>353</v>
      </c>
      <c r="H161" s="247">
        <v>145</v>
      </c>
      <c r="I161" s="248"/>
      <c r="J161" s="249">
        <f>ROUND(I161*H161,2)</f>
        <v>0</v>
      </c>
      <c r="K161" s="245" t="s">
        <v>1</v>
      </c>
      <c r="L161" s="250"/>
      <c r="M161" s="251" t="s">
        <v>1</v>
      </c>
      <c r="N161" s="252" t="s">
        <v>45</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362</v>
      </c>
      <c r="AT161" s="203" t="s">
        <v>359</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317</v>
      </c>
      <c r="BM161" s="203" t="s">
        <v>1349</v>
      </c>
    </row>
    <row r="162" spans="1:65" s="2" customFormat="1" ht="11.25">
      <c r="A162" s="35"/>
      <c r="B162" s="36"/>
      <c r="C162" s="37"/>
      <c r="D162" s="205" t="s">
        <v>230</v>
      </c>
      <c r="E162" s="37"/>
      <c r="F162" s="206" t="s">
        <v>1348</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343</v>
      </c>
      <c r="D163" s="192" t="s">
        <v>223</v>
      </c>
      <c r="E163" s="193" t="s">
        <v>1350</v>
      </c>
      <c r="F163" s="194" t="s">
        <v>1351</v>
      </c>
      <c r="G163" s="195" t="s">
        <v>353</v>
      </c>
      <c r="H163" s="196">
        <v>420</v>
      </c>
      <c r="I163" s="197"/>
      <c r="J163" s="198">
        <f>ROUND(I163*H163,2)</f>
        <v>0</v>
      </c>
      <c r="K163" s="194" t="s">
        <v>1</v>
      </c>
      <c r="L163" s="40"/>
      <c r="M163" s="199" t="s">
        <v>1</v>
      </c>
      <c r="N163" s="200" t="s">
        <v>45</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87</v>
      </c>
      <c r="BK163" s="204">
        <f>ROUND(I163*H163,2)</f>
        <v>0</v>
      </c>
      <c r="BL163" s="18" t="s">
        <v>317</v>
      </c>
      <c r="BM163" s="203" t="s">
        <v>1352</v>
      </c>
    </row>
    <row r="164" spans="1:65" s="2" customFormat="1" ht="11.25">
      <c r="A164" s="35"/>
      <c r="B164" s="36"/>
      <c r="C164" s="37"/>
      <c r="D164" s="205" t="s">
        <v>230</v>
      </c>
      <c r="E164" s="37"/>
      <c r="F164" s="206" t="s">
        <v>1351</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2" customFormat="1" ht="14.45" customHeight="1">
      <c r="A165" s="35"/>
      <c r="B165" s="36"/>
      <c r="C165" s="243" t="s">
        <v>7</v>
      </c>
      <c r="D165" s="243" t="s">
        <v>359</v>
      </c>
      <c r="E165" s="244" t="s">
        <v>1353</v>
      </c>
      <c r="F165" s="245" t="s">
        <v>1354</v>
      </c>
      <c r="G165" s="246" t="s">
        <v>353</v>
      </c>
      <c r="H165" s="247">
        <v>235</v>
      </c>
      <c r="I165" s="248"/>
      <c r="J165" s="249">
        <f>ROUND(I165*H165,2)</f>
        <v>0</v>
      </c>
      <c r="K165" s="245" t="s">
        <v>1</v>
      </c>
      <c r="L165" s="250"/>
      <c r="M165" s="251" t="s">
        <v>1</v>
      </c>
      <c r="N165" s="252" t="s">
        <v>45</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362</v>
      </c>
      <c r="AT165" s="203" t="s">
        <v>359</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87</v>
      </c>
      <c r="BK165" s="204">
        <f>ROUND(I165*H165,2)</f>
        <v>0</v>
      </c>
      <c r="BL165" s="18" t="s">
        <v>317</v>
      </c>
      <c r="BM165" s="203" t="s">
        <v>1355</v>
      </c>
    </row>
    <row r="166" spans="1:65" s="2" customFormat="1" ht="11.25">
      <c r="A166" s="35"/>
      <c r="B166" s="36"/>
      <c r="C166" s="37"/>
      <c r="D166" s="205" t="s">
        <v>230</v>
      </c>
      <c r="E166" s="37"/>
      <c r="F166" s="206" t="s">
        <v>1354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2" customFormat="1" ht="14.45" customHeight="1">
      <c r="A167" s="35"/>
      <c r="B167" s="36"/>
      <c r="C167" s="243" t="s">
        <v>358</v>
      </c>
      <c r="D167" s="243" t="s">
        <v>359</v>
      </c>
      <c r="E167" s="244" t="s">
        <v>1356</v>
      </c>
      <c r="F167" s="245" t="s">
        <v>1357</v>
      </c>
      <c r="G167" s="246" t="s">
        <v>353</v>
      </c>
      <c r="H167" s="247">
        <v>185</v>
      </c>
      <c r="I167" s="248"/>
      <c r="J167" s="249">
        <f>ROUND(I167*H167,2)</f>
        <v>0</v>
      </c>
      <c r="K167" s="245" t="s">
        <v>1</v>
      </c>
      <c r="L167" s="250"/>
      <c r="M167" s="251" t="s">
        <v>1</v>
      </c>
      <c r="N167" s="252" t="s">
        <v>45</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362</v>
      </c>
      <c r="AT167" s="203" t="s">
        <v>359</v>
      </c>
      <c r="AU167" s="203" t="s">
        <v>93</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317</v>
      </c>
      <c r="BM167" s="203" t="s">
        <v>1358</v>
      </c>
    </row>
    <row r="168" spans="1:65" s="2" customFormat="1" ht="11.25">
      <c r="A168" s="35"/>
      <c r="B168" s="36"/>
      <c r="C168" s="37"/>
      <c r="D168" s="205" t="s">
        <v>230</v>
      </c>
      <c r="E168" s="37"/>
      <c r="F168" s="206" t="s">
        <v>1357</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93</v>
      </c>
    </row>
    <row r="169" spans="1:65" s="2" customFormat="1" ht="14.45" customHeight="1">
      <c r="A169" s="35"/>
      <c r="B169" s="36"/>
      <c r="C169" s="192" t="s">
        <v>364</v>
      </c>
      <c r="D169" s="192" t="s">
        <v>223</v>
      </c>
      <c r="E169" s="193" t="s">
        <v>1359</v>
      </c>
      <c r="F169" s="194" t="s">
        <v>1360</v>
      </c>
      <c r="G169" s="195" t="s">
        <v>353</v>
      </c>
      <c r="H169" s="196">
        <v>680</v>
      </c>
      <c r="I169" s="197"/>
      <c r="J169" s="198">
        <f>ROUND(I169*H169,2)</f>
        <v>0</v>
      </c>
      <c r="K169" s="194" t="s">
        <v>1</v>
      </c>
      <c r="L169" s="40"/>
      <c r="M169" s="199" t="s">
        <v>1</v>
      </c>
      <c r="N169" s="200" t="s">
        <v>45</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317</v>
      </c>
      <c r="AT169" s="203" t="s">
        <v>223</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87</v>
      </c>
      <c r="BK169" s="204">
        <f>ROUND(I169*H169,2)</f>
        <v>0</v>
      </c>
      <c r="BL169" s="18" t="s">
        <v>317</v>
      </c>
      <c r="BM169" s="203" t="s">
        <v>1361</v>
      </c>
    </row>
    <row r="170" spans="1:65" s="2" customFormat="1" ht="11.25">
      <c r="A170" s="35"/>
      <c r="B170" s="36"/>
      <c r="C170" s="37"/>
      <c r="D170" s="205" t="s">
        <v>230</v>
      </c>
      <c r="E170" s="37"/>
      <c r="F170" s="206" t="s">
        <v>1360</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2" customFormat="1" ht="14.45" customHeight="1">
      <c r="A171" s="35"/>
      <c r="B171" s="36"/>
      <c r="C171" s="243" t="s">
        <v>371</v>
      </c>
      <c r="D171" s="243" t="s">
        <v>359</v>
      </c>
      <c r="E171" s="244" t="s">
        <v>1362</v>
      </c>
      <c r="F171" s="245" t="s">
        <v>1363</v>
      </c>
      <c r="G171" s="246" t="s">
        <v>353</v>
      </c>
      <c r="H171" s="247">
        <v>680</v>
      </c>
      <c r="I171" s="248"/>
      <c r="J171" s="249">
        <f>ROUND(I171*H171,2)</f>
        <v>0</v>
      </c>
      <c r="K171" s="245" t="s">
        <v>1</v>
      </c>
      <c r="L171" s="250"/>
      <c r="M171" s="251" t="s">
        <v>1</v>
      </c>
      <c r="N171" s="252" t="s">
        <v>45</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362</v>
      </c>
      <c r="AT171" s="203" t="s">
        <v>359</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87</v>
      </c>
      <c r="BK171" s="204">
        <f>ROUND(I171*H171,2)</f>
        <v>0</v>
      </c>
      <c r="BL171" s="18" t="s">
        <v>317</v>
      </c>
      <c r="BM171" s="203" t="s">
        <v>1364</v>
      </c>
    </row>
    <row r="172" spans="1:65" s="2" customFormat="1" ht="11.25">
      <c r="A172" s="35"/>
      <c r="B172" s="36"/>
      <c r="C172" s="37"/>
      <c r="D172" s="205" t="s">
        <v>230</v>
      </c>
      <c r="E172" s="37"/>
      <c r="F172" s="206" t="s">
        <v>1363</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2" customFormat="1" ht="14.45" customHeight="1">
      <c r="A173" s="35"/>
      <c r="B173" s="36"/>
      <c r="C173" s="192" t="s">
        <v>378</v>
      </c>
      <c r="D173" s="192" t="s">
        <v>223</v>
      </c>
      <c r="E173" s="193" t="s">
        <v>1365</v>
      </c>
      <c r="F173" s="194" t="s">
        <v>1366</v>
      </c>
      <c r="G173" s="195" t="s">
        <v>353</v>
      </c>
      <c r="H173" s="196">
        <v>240</v>
      </c>
      <c r="I173" s="197"/>
      <c r="J173" s="198">
        <f>ROUND(I173*H173,2)</f>
        <v>0</v>
      </c>
      <c r="K173" s="194" t="s">
        <v>1</v>
      </c>
      <c r="L173" s="40"/>
      <c r="M173" s="199" t="s">
        <v>1</v>
      </c>
      <c r="N173" s="200" t="s">
        <v>45</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317</v>
      </c>
      <c r="AT173" s="203" t="s">
        <v>223</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87</v>
      </c>
      <c r="BK173" s="204">
        <f>ROUND(I173*H173,2)</f>
        <v>0</v>
      </c>
      <c r="BL173" s="18" t="s">
        <v>317</v>
      </c>
      <c r="BM173" s="203" t="s">
        <v>1367</v>
      </c>
    </row>
    <row r="174" spans="1:65" s="2" customFormat="1" ht="11.25">
      <c r="A174" s="35"/>
      <c r="B174" s="36"/>
      <c r="C174" s="37"/>
      <c r="D174" s="205" t="s">
        <v>230</v>
      </c>
      <c r="E174" s="37"/>
      <c r="F174" s="206" t="s">
        <v>1366</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2" customFormat="1" ht="14.45" customHeight="1">
      <c r="A175" s="35"/>
      <c r="B175" s="36"/>
      <c r="C175" s="243" t="s">
        <v>383</v>
      </c>
      <c r="D175" s="243" t="s">
        <v>359</v>
      </c>
      <c r="E175" s="244" t="s">
        <v>1368</v>
      </c>
      <c r="F175" s="245" t="s">
        <v>1369</v>
      </c>
      <c r="G175" s="246" t="s">
        <v>353</v>
      </c>
      <c r="H175" s="247">
        <v>45</v>
      </c>
      <c r="I175" s="248"/>
      <c r="J175" s="249">
        <f>ROUND(I175*H175,2)</f>
        <v>0</v>
      </c>
      <c r="K175" s="245" t="s">
        <v>1</v>
      </c>
      <c r="L175" s="250"/>
      <c r="M175" s="251" t="s">
        <v>1</v>
      </c>
      <c r="N175" s="252" t="s">
        <v>45</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362</v>
      </c>
      <c r="AT175" s="203" t="s">
        <v>359</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317</v>
      </c>
      <c r="BM175" s="203" t="s">
        <v>1370</v>
      </c>
    </row>
    <row r="176" spans="1:65" s="2" customFormat="1" ht="11.25">
      <c r="A176" s="35"/>
      <c r="B176" s="36"/>
      <c r="C176" s="37"/>
      <c r="D176" s="205" t="s">
        <v>230</v>
      </c>
      <c r="E176" s="37"/>
      <c r="F176" s="206" t="s">
        <v>1369</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2" customFormat="1" ht="14.45" customHeight="1">
      <c r="A177" s="35"/>
      <c r="B177" s="36"/>
      <c r="C177" s="243" t="s">
        <v>391</v>
      </c>
      <c r="D177" s="243" t="s">
        <v>359</v>
      </c>
      <c r="E177" s="244" t="s">
        <v>1371</v>
      </c>
      <c r="F177" s="245" t="s">
        <v>1372</v>
      </c>
      <c r="G177" s="246" t="s">
        <v>353</v>
      </c>
      <c r="H177" s="247">
        <v>195</v>
      </c>
      <c r="I177" s="248"/>
      <c r="J177" s="249">
        <f>ROUND(I177*H177,2)</f>
        <v>0</v>
      </c>
      <c r="K177" s="245" t="s">
        <v>1</v>
      </c>
      <c r="L177" s="250"/>
      <c r="M177" s="251" t="s">
        <v>1</v>
      </c>
      <c r="N177" s="252" t="s">
        <v>45</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362</v>
      </c>
      <c r="AT177" s="203" t="s">
        <v>359</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317</v>
      </c>
      <c r="BM177" s="203" t="s">
        <v>1373</v>
      </c>
    </row>
    <row r="178" spans="1:65" s="2" customFormat="1" ht="11.25">
      <c r="A178" s="35"/>
      <c r="B178" s="36"/>
      <c r="C178" s="37"/>
      <c r="D178" s="205" t="s">
        <v>230</v>
      </c>
      <c r="E178" s="37"/>
      <c r="F178" s="206" t="s">
        <v>1372</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2" customFormat="1" ht="14.45" customHeight="1">
      <c r="A179" s="35"/>
      <c r="B179" s="36"/>
      <c r="C179" s="192" t="s">
        <v>396</v>
      </c>
      <c r="D179" s="192" t="s">
        <v>223</v>
      </c>
      <c r="E179" s="193" t="s">
        <v>1374</v>
      </c>
      <c r="F179" s="194" t="s">
        <v>1375</v>
      </c>
      <c r="G179" s="195" t="s">
        <v>1025</v>
      </c>
      <c r="H179" s="196">
        <v>96</v>
      </c>
      <c r="I179" s="197"/>
      <c r="J179" s="198">
        <f>ROUND(I179*H179,2)</f>
        <v>0</v>
      </c>
      <c r="K179" s="194" t="s">
        <v>1</v>
      </c>
      <c r="L179" s="40"/>
      <c r="M179" s="199" t="s">
        <v>1</v>
      </c>
      <c r="N179" s="200" t="s">
        <v>45</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317</v>
      </c>
      <c r="AT179" s="203" t="s">
        <v>223</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317</v>
      </c>
      <c r="BM179" s="203" t="s">
        <v>1376</v>
      </c>
    </row>
    <row r="180" spans="1:65" s="2" customFormat="1" ht="11.25">
      <c r="A180" s="35"/>
      <c r="B180" s="36"/>
      <c r="C180" s="37"/>
      <c r="D180" s="205" t="s">
        <v>230</v>
      </c>
      <c r="E180" s="37"/>
      <c r="F180" s="206" t="s">
        <v>1375</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2" customFormat="1" ht="14.45" customHeight="1">
      <c r="A181" s="35"/>
      <c r="B181" s="36"/>
      <c r="C181" s="192" t="s">
        <v>403</v>
      </c>
      <c r="D181" s="192" t="s">
        <v>223</v>
      </c>
      <c r="E181" s="193" t="s">
        <v>1377</v>
      </c>
      <c r="F181" s="194" t="s">
        <v>1378</v>
      </c>
      <c r="G181" s="195" t="s">
        <v>1025</v>
      </c>
      <c r="H181" s="196">
        <v>2</v>
      </c>
      <c r="I181" s="197"/>
      <c r="J181" s="198">
        <f>ROUND(I181*H181,2)</f>
        <v>0</v>
      </c>
      <c r="K181" s="194" t="s">
        <v>1</v>
      </c>
      <c r="L181" s="40"/>
      <c r="M181" s="199" t="s">
        <v>1</v>
      </c>
      <c r="N181" s="200" t="s">
        <v>45</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317</v>
      </c>
      <c r="AT181" s="203" t="s">
        <v>223</v>
      </c>
      <c r="AU181" s="203" t="s">
        <v>93</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317</v>
      </c>
      <c r="BM181" s="203" t="s">
        <v>1379</v>
      </c>
    </row>
    <row r="182" spans="1:65" s="2" customFormat="1" ht="11.25">
      <c r="A182" s="35"/>
      <c r="B182" s="36"/>
      <c r="C182" s="37"/>
      <c r="D182" s="205" t="s">
        <v>230</v>
      </c>
      <c r="E182" s="37"/>
      <c r="F182" s="206" t="s">
        <v>1378</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93</v>
      </c>
    </row>
    <row r="183" spans="1:65" s="2" customFormat="1" ht="14.45" customHeight="1">
      <c r="A183" s="35"/>
      <c r="B183" s="36"/>
      <c r="C183" s="243" t="s">
        <v>408</v>
      </c>
      <c r="D183" s="243" t="s">
        <v>359</v>
      </c>
      <c r="E183" s="244" t="s">
        <v>1380</v>
      </c>
      <c r="F183" s="245" t="s">
        <v>1381</v>
      </c>
      <c r="G183" s="246" t="s">
        <v>1025</v>
      </c>
      <c r="H183" s="247">
        <v>2</v>
      </c>
      <c r="I183" s="248"/>
      <c r="J183" s="249">
        <f>ROUND(I183*H183,2)</f>
        <v>0</v>
      </c>
      <c r="K183" s="245" t="s">
        <v>1</v>
      </c>
      <c r="L183" s="250"/>
      <c r="M183" s="251" t="s">
        <v>1</v>
      </c>
      <c r="N183" s="252" t="s">
        <v>45</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362</v>
      </c>
      <c r="AT183" s="203" t="s">
        <v>359</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317</v>
      </c>
      <c r="BM183" s="203" t="s">
        <v>1382</v>
      </c>
    </row>
    <row r="184" spans="1:65" s="2" customFormat="1" ht="11.25">
      <c r="A184" s="35"/>
      <c r="B184" s="36"/>
      <c r="C184" s="37"/>
      <c r="D184" s="205" t="s">
        <v>230</v>
      </c>
      <c r="E184" s="37"/>
      <c r="F184" s="206" t="s">
        <v>1381</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2" customFormat="1" ht="14.45" customHeight="1">
      <c r="A185" s="35"/>
      <c r="B185" s="36"/>
      <c r="C185" s="192" t="s">
        <v>413</v>
      </c>
      <c r="D185" s="192" t="s">
        <v>223</v>
      </c>
      <c r="E185" s="193" t="s">
        <v>1383</v>
      </c>
      <c r="F185" s="194" t="s">
        <v>1384</v>
      </c>
      <c r="G185" s="195" t="s">
        <v>1025</v>
      </c>
      <c r="H185" s="196">
        <v>2</v>
      </c>
      <c r="I185" s="197"/>
      <c r="J185" s="198">
        <f>ROUND(I185*H185,2)</f>
        <v>0</v>
      </c>
      <c r="K185" s="194" t="s">
        <v>1</v>
      </c>
      <c r="L185" s="40"/>
      <c r="M185" s="199" t="s">
        <v>1</v>
      </c>
      <c r="N185" s="200" t="s">
        <v>45</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317</v>
      </c>
      <c r="AT185" s="203" t="s">
        <v>223</v>
      </c>
      <c r="AU185" s="203" t="s">
        <v>93</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317</v>
      </c>
      <c r="BM185" s="203" t="s">
        <v>1385</v>
      </c>
    </row>
    <row r="186" spans="1:65" s="2" customFormat="1" ht="11.25">
      <c r="A186" s="35"/>
      <c r="B186" s="36"/>
      <c r="C186" s="37"/>
      <c r="D186" s="205" t="s">
        <v>230</v>
      </c>
      <c r="E186" s="37"/>
      <c r="F186" s="206" t="s">
        <v>1384</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93</v>
      </c>
    </row>
    <row r="187" spans="1:65" s="2" customFormat="1" ht="14.45" customHeight="1">
      <c r="A187" s="35"/>
      <c r="B187" s="36"/>
      <c r="C187" s="243" t="s">
        <v>362</v>
      </c>
      <c r="D187" s="243" t="s">
        <v>359</v>
      </c>
      <c r="E187" s="244" t="s">
        <v>1386</v>
      </c>
      <c r="F187" s="245" t="s">
        <v>1387</v>
      </c>
      <c r="G187" s="246" t="s">
        <v>1025</v>
      </c>
      <c r="H187" s="247">
        <v>2</v>
      </c>
      <c r="I187" s="248"/>
      <c r="J187" s="249">
        <f>ROUND(I187*H187,2)</f>
        <v>0</v>
      </c>
      <c r="K187" s="245" t="s">
        <v>1</v>
      </c>
      <c r="L187" s="250"/>
      <c r="M187" s="251" t="s">
        <v>1</v>
      </c>
      <c r="N187" s="252" t="s">
        <v>45</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362</v>
      </c>
      <c r="AT187" s="203" t="s">
        <v>359</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317</v>
      </c>
      <c r="BM187" s="203" t="s">
        <v>1388</v>
      </c>
    </row>
    <row r="188" spans="1:65" s="2" customFormat="1" ht="11.25">
      <c r="A188" s="35"/>
      <c r="B188" s="36"/>
      <c r="C188" s="37"/>
      <c r="D188" s="205" t="s">
        <v>230</v>
      </c>
      <c r="E188" s="37"/>
      <c r="F188" s="206" t="s">
        <v>1387</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2" customFormat="1" ht="14.45" customHeight="1">
      <c r="A189" s="35"/>
      <c r="B189" s="36"/>
      <c r="C189" s="243" t="s">
        <v>420</v>
      </c>
      <c r="D189" s="243" t="s">
        <v>359</v>
      </c>
      <c r="E189" s="244" t="s">
        <v>1389</v>
      </c>
      <c r="F189" s="245" t="s">
        <v>1390</v>
      </c>
      <c r="G189" s="246" t="s">
        <v>1025</v>
      </c>
      <c r="H189" s="247">
        <v>1</v>
      </c>
      <c r="I189" s="248"/>
      <c r="J189" s="249">
        <f>ROUND(I189*H189,2)</f>
        <v>0</v>
      </c>
      <c r="K189" s="245" t="s">
        <v>1</v>
      </c>
      <c r="L189" s="250"/>
      <c r="M189" s="251" t="s">
        <v>1</v>
      </c>
      <c r="N189" s="252" t="s">
        <v>45</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362</v>
      </c>
      <c r="AT189" s="203" t="s">
        <v>359</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317</v>
      </c>
      <c r="BM189" s="203" t="s">
        <v>1391</v>
      </c>
    </row>
    <row r="190" spans="1:65" s="2" customFormat="1" ht="11.25">
      <c r="A190" s="35"/>
      <c r="B190" s="36"/>
      <c r="C190" s="37"/>
      <c r="D190" s="205" t="s">
        <v>230</v>
      </c>
      <c r="E190" s="37"/>
      <c r="F190" s="206" t="s">
        <v>1390</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2" customFormat="1" ht="14.45" customHeight="1">
      <c r="A191" s="35"/>
      <c r="B191" s="36"/>
      <c r="C191" s="192" t="s">
        <v>426</v>
      </c>
      <c r="D191" s="192" t="s">
        <v>223</v>
      </c>
      <c r="E191" s="193" t="s">
        <v>1392</v>
      </c>
      <c r="F191" s="194" t="s">
        <v>1393</v>
      </c>
      <c r="G191" s="195" t="s">
        <v>1025</v>
      </c>
      <c r="H191" s="196">
        <v>9</v>
      </c>
      <c r="I191" s="197"/>
      <c r="J191" s="198">
        <f>ROUND(I191*H191,2)</f>
        <v>0</v>
      </c>
      <c r="K191" s="194" t="s">
        <v>1</v>
      </c>
      <c r="L191" s="40"/>
      <c r="M191" s="199" t="s">
        <v>1</v>
      </c>
      <c r="N191" s="200" t="s">
        <v>45</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317</v>
      </c>
      <c r="BM191" s="203" t="s">
        <v>1394</v>
      </c>
    </row>
    <row r="192" spans="1:65" s="2" customFormat="1" ht="11.25">
      <c r="A192" s="35"/>
      <c r="B192" s="36"/>
      <c r="C192" s="37"/>
      <c r="D192" s="205" t="s">
        <v>230</v>
      </c>
      <c r="E192" s="37"/>
      <c r="F192" s="206" t="s">
        <v>1393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2" customFormat="1" ht="14.45" customHeight="1">
      <c r="A193" s="35"/>
      <c r="B193" s="36"/>
      <c r="C193" s="243" t="s">
        <v>431</v>
      </c>
      <c r="D193" s="243" t="s">
        <v>359</v>
      </c>
      <c r="E193" s="244" t="s">
        <v>1395</v>
      </c>
      <c r="F193" s="245" t="s">
        <v>1396</v>
      </c>
      <c r="G193" s="246" t="s">
        <v>1025</v>
      </c>
      <c r="H193" s="247">
        <v>9</v>
      </c>
      <c r="I193" s="248"/>
      <c r="J193" s="249">
        <f>ROUND(I193*H193,2)</f>
        <v>0</v>
      </c>
      <c r="K193" s="245" t="s">
        <v>1</v>
      </c>
      <c r="L193" s="250"/>
      <c r="M193" s="251" t="s">
        <v>1</v>
      </c>
      <c r="N193" s="252" t="s">
        <v>45</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362</v>
      </c>
      <c r="AT193" s="203" t="s">
        <v>359</v>
      </c>
      <c r="AU193" s="203" t="s">
        <v>93</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317</v>
      </c>
      <c r="BM193" s="203" t="s">
        <v>1397</v>
      </c>
    </row>
    <row r="194" spans="1:65" s="2" customFormat="1" ht="11.25">
      <c r="A194" s="35"/>
      <c r="B194" s="36"/>
      <c r="C194" s="37"/>
      <c r="D194" s="205" t="s">
        <v>230</v>
      </c>
      <c r="E194" s="37"/>
      <c r="F194" s="206" t="s">
        <v>1396</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93</v>
      </c>
    </row>
    <row r="195" spans="1:65" s="2" customFormat="1" ht="14.45" customHeight="1">
      <c r="A195" s="35"/>
      <c r="B195" s="36"/>
      <c r="C195" s="243" t="s">
        <v>435</v>
      </c>
      <c r="D195" s="243" t="s">
        <v>359</v>
      </c>
      <c r="E195" s="244" t="s">
        <v>1398</v>
      </c>
      <c r="F195" s="245" t="s">
        <v>1399</v>
      </c>
      <c r="G195" s="246" t="s">
        <v>1025</v>
      </c>
      <c r="H195" s="247">
        <v>9</v>
      </c>
      <c r="I195" s="248"/>
      <c r="J195" s="249">
        <f>ROUND(I195*H195,2)</f>
        <v>0</v>
      </c>
      <c r="K195" s="245" t="s">
        <v>1</v>
      </c>
      <c r="L195" s="250"/>
      <c r="M195" s="251" t="s">
        <v>1</v>
      </c>
      <c r="N195" s="252" t="s">
        <v>45</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362</v>
      </c>
      <c r="AT195" s="203" t="s">
        <v>359</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317</v>
      </c>
      <c r="BM195" s="203" t="s">
        <v>1400</v>
      </c>
    </row>
    <row r="196" spans="1:65" s="2" customFormat="1" ht="11.25">
      <c r="A196" s="35"/>
      <c r="B196" s="36"/>
      <c r="C196" s="37"/>
      <c r="D196" s="205" t="s">
        <v>230</v>
      </c>
      <c r="E196" s="37"/>
      <c r="F196" s="206" t="s">
        <v>1399</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14.45" customHeight="1">
      <c r="A197" s="35"/>
      <c r="B197" s="36"/>
      <c r="C197" s="192" t="s">
        <v>442</v>
      </c>
      <c r="D197" s="192" t="s">
        <v>223</v>
      </c>
      <c r="E197" s="193" t="s">
        <v>1401</v>
      </c>
      <c r="F197" s="194" t="s">
        <v>1402</v>
      </c>
      <c r="G197" s="195" t="s">
        <v>1025</v>
      </c>
      <c r="H197" s="196">
        <v>6</v>
      </c>
      <c r="I197" s="197"/>
      <c r="J197" s="198">
        <f>ROUND(I197*H197,2)</f>
        <v>0</v>
      </c>
      <c r="K197" s="194" t="s">
        <v>1</v>
      </c>
      <c r="L197" s="40"/>
      <c r="M197" s="199" t="s">
        <v>1</v>
      </c>
      <c r="N197" s="200" t="s">
        <v>45</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317</v>
      </c>
      <c r="BM197" s="203" t="s">
        <v>1403</v>
      </c>
    </row>
    <row r="198" spans="1:65" s="2" customFormat="1" ht="11.25">
      <c r="A198" s="35"/>
      <c r="B198" s="36"/>
      <c r="C198" s="37"/>
      <c r="D198" s="205" t="s">
        <v>230</v>
      </c>
      <c r="E198" s="37"/>
      <c r="F198" s="206" t="s">
        <v>1402</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2" customFormat="1" ht="14.45" customHeight="1">
      <c r="A199" s="35"/>
      <c r="B199" s="36"/>
      <c r="C199" s="243" t="s">
        <v>449</v>
      </c>
      <c r="D199" s="243" t="s">
        <v>359</v>
      </c>
      <c r="E199" s="244" t="s">
        <v>1404</v>
      </c>
      <c r="F199" s="245" t="s">
        <v>1405</v>
      </c>
      <c r="G199" s="246" t="s">
        <v>1025</v>
      </c>
      <c r="H199" s="247">
        <v>4</v>
      </c>
      <c r="I199" s="248"/>
      <c r="J199" s="249">
        <f>ROUND(I199*H199,2)</f>
        <v>0</v>
      </c>
      <c r="K199" s="245" t="s">
        <v>1</v>
      </c>
      <c r="L199" s="250"/>
      <c r="M199" s="251" t="s">
        <v>1</v>
      </c>
      <c r="N199" s="252" t="s">
        <v>45</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362</v>
      </c>
      <c r="AT199" s="203" t="s">
        <v>359</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317</v>
      </c>
      <c r="BM199" s="203" t="s">
        <v>1406</v>
      </c>
    </row>
    <row r="200" spans="1:65" s="2" customFormat="1" ht="11.25">
      <c r="A200" s="35"/>
      <c r="B200" s="36"/>
      <c r="C200" s="37"/>
      <c r="D200" s="205" t="s">
        <v>230</v>
      </c>
      <c r="E200" s="37"/>
      <c r="F200" s="206" t="s">
        <v>1405</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243" t="s">
        <v>456</v>
      </c>
      <c r="D201" s="243" t="s">
        <v>359</v>
      </c>
      <c r="E201" s="244" t="s">
        <v>1407</v>
      </c>
      <c r="F201" s="245" t="s">
        <v>1408</v>
      </c>
      <c r="G201" s="246" t="s">
        <v>1025</v>
      </c>
      <c r="H201" s="247">
        <v>4</v>
      </c>
      <c r="I201" s="248"/>
      <c r="J201" s="249">
        <f>ROUND(I201*H201,2)</f>
        <v>0</v>
      </c>
      <c r="K201" s="245" t="s">
        <v>1</v>
      </c>
      <c r="L201" s="250"/>
      <c r="M201" s="251" t="s">
        <v>1</v>
      </c>
      <c r="N201" s="252" t="s">
        <v>45</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362</v>
      </c>
      <c r="AT201" s="203" t="s">
        <v>359</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317</v>
      </c>
      <c r="BM201" s="203" t="s">
        <v>1409</v>
      </c>
    </row>
    <row r="202" spans="1:65" s="2" customFormat="1" ht="11.25">
      <c r="A202" s="35"/>
      <c r="B202" s="36"/>
      <c r="C202" s="37"/>
      <c r="D202" s="205" t="s">
        <v>230</v>
      </c>
      <c r="E202" s="37"/>
      <c r="F202" s="206" t="s">
        <v>1408</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2" customFormat="1" ht="14.45" customHeight="1">
      <c r="A203" s="35"/>
      <c r="B203" s="36"/>
      <c r="C203" s="243" t="s">
        <v>462</v>
      </c>
      <c r="D203" s="243" t="s">
        <v>359</v>
      </c>
      <c r="E203" s="244" t="s">
        <v>1410</v>
      </c>
      <c r="F203" s="245" t="s">
        <v>1411</v>
      </c>
      <c r="G203" s="246" t="s">
        <v>1025</v>
      </c>
      <c r="H203" s="247">
        <v>2</v>
      </c>
      <c r="I203" s="248"/>
      <c r="J203" s="249">
        <f>ROUND(I203*H203,2)</f>
        <v>0</v>
      </c>
      <c r="K203" s="245" t="s">
        <v>1</v>
      </c>
      <c r="L203" s="250"/>
      <c r="M203" s="251" t="s">
        <v>1</v>
      </c>
      <c r="N203" s="252" t="s">
        <v>45</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362</v>
      </c>
      <c r="AT203" s="203" t="s">
        <v>359</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317</v>
      </c>
      <c r="BM203" s="203" t="s">
        <v>1412</v>
      </c>
    </row>
    <row r="204" spans="1:65" s="2" customFormat="1" ht="11.25">
      <c r="A204" s="35"/>
      <c r="B204" s="36"/>
      <c r="C204" s="37"/>
      <c r="D204" s="205" t="s">
        <v>230</v>
      </c>
      <c r="E204" s="37"/>
      <c r="F204" s="206" t="s">
        <v>1411</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243" t="s">
        <v>473</v>
      </c>
      <c r="D205" s="243" t="s">
        <v>359</v>
      </c>
      <c r="E205" s="244" t="s">
        <v>1407</v>
      </c>
      <c r="F205" s="245" t="s">
        <v>1408</v>
      </c>
      <c r="G205" s="246" t="s">
        <v>1025</v>
      </c>
      <c r="H205" s="247">
        <v>2</v>
      </c>
      <c r="I205" s="248"/>
      <c r="J205" s="249">
        <f>ROUND(I205*H205,2)</f>
        <v>0</v>
      </c>
      <c r="K205" s="245" t="s">
        <v>1</v>
      </c>
      <c r="L205" s="250"/>
      <c r="M205" s="251" t="s">
        <v>1</v>
      </c>
      <c r="N205" s="252" t="s">
        <v>45</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362</v>
      </c>
      <c r="AT205" s="203" t="s">
        <v>359</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87</v>
      </c>
      <c r="BK205" s="204">
        <f>ROUND(I205*H205,2)</f>
        <v>0</v>
      </c>
      <c r="BL205" s="18" t="s">
        <v>317</v>
      </c>
      <c r="BM205" s="203" t="s">
        <v>1413</v>
      </c>
    </row>
    <row r="206" spans="1:65" s="2" customFormat="1" ht="11.25">
      <c r="A206" s="35"/>
      <c r="B206" s="36"/>
      <c r="C206" s="37"/>
      <c r="D206" s="205" t="s">
        <v>230</v>
      </c>
      <c r="E206" s="37"/>
      <c r="F206" s="206" t="s">
        <v>1408</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14.45" customHeight="1">
      <c r="A207" s="35"/>
      <c r="B207" s="36"/>
      <c r="C207" s="192" t="s">
        <v>478</v>
      </c>
      <c r="D207" s="192" t="s">
        <v>223</v>
      </c>
      <c r="E207" s="193" t="s">
        <v>1414</v>
      </c>
      <c r="F207" s="194" t="s">
        <v>1415</v>
      </c>
      <c r="G207" s="195" t="s">
        <v>1025</v>
      </c>
      <c r="H207" s="196">
        <v>2</v>
      </c>
      <c r="I207" s="197"/>
      <c r="J207" s="198">
        <f>ROUND(I207*H207,2)</f>
        <v>0</v>
      </c>
      <c r="K207" s="194" t="s">
        <v>1</v>
      </c>
      <c r="L207" s="40"/>
      <c r="M207" s="199" t="s">
        <v>1</v>
      </c>
      <c r="N207" s="200" t="s">
        <v>45</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87</v>
      </c>
      <c r="BK207" s="204">
        <f>ROUND(I207*H207,2)</f>
        <v>0</v>
      </c>
      <c r="BL207" s="18" t="s">
        <v>317</v>
      </c>
      <c r="BM207" s="203" t="s">
        <v>1416</v>
      </c>
    </row>
    <row r="208" spans="1:65" s="2" customFormat="1" ht="11.25">
      <c r="A208" s="35"/>
      <c r="B208" s="36"/>
      <c r="C208" s="37"/>
      <c r="D208" s="205" t="s">
        <v>230</v>
      </c>
      <c r="E208" s="37"/>
      <c r="F208" s="206" t="s">
        <v>1415</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2" customFormat="1" ht="14.45" customHeight="1">
      <c r="A209" s="35"/>
      <c r="B209" s="36"/>
      <c r="C209" s="243" t="s">
        <v>484</v>
      </c>
      <c r="D209" s="243" t="s">
        <v>359</v>
      </c>
      <c r="E209" s="244" t="s">
        <v>1417</v>
      </c>
      <c r="F209" s="245" t="s">
        <v>1418</v>
      </c>
      <c r="G209" s="246" t="s">
        <v>1025</v>
      </c>
      <c r="H209" s="247">
        <v>2</v>
      </c>
      <c r="I209" s="248"/>
      <c r="J209" s="249">
        <f>ROUND(I209*H209,2)</f>
        <v>0</v>
      </c>
      <c r="K209" s="245" t="s">
        <v>1</v>
      </c>
      <c r="L209" s="250"/>
      <c r="M209" s="251" t="s">
        <v>1</v>
      </c>
      <c r="N209" s="252" t="s">
        <v>45</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362</v>
      </c>
      <c r="AT209" s="203" t="s">
        <v>359</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317</v>
      </c>
      <c r="BM209" s="203" t="s">
        <v>1419</v>
      </c>
    </row>
    <row r="210" spans="1:65" s="2" customFormat="1" ht="11.25">
      <c r="A210" s="35"/>
      <c r="B210" s="36"/>
      <c r="C210" s="37"/>
      <c r="D210" s="205" t="s">
        <v>230</v>
      </c>
      <c r="E210" s="37"/>
      <c r="F210" s="206" t="s">
        <v>1418</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2" customFormat="1" ht="14.45" customHeight="1">
      <c r="A211" s="35"/>
      <c r="B211" s="36"/>
      <c r="C211" s="243" t="s">
        <v>490</v>
      </c>
      <c r="D211" s="243" t="s">
        <v>359</v>
      </c>
      <c r="E211" s="244" t="s">
        <v>1407</v>
      </c>
      <c r="F211" s="245" t="s">
        <v>1408</v>
      </c>
      <c r="G211" s="246" t="s">
        <v>1025</v>
      </c>
      <c r="H211" s="247">
        <v>2</v>
      </c>
      <c r="I211" s="248"/>
      <c r="J211" s="249">
        <f>ROUND(I211*H211,2)</f>
        <v>0</v>
      </c>
      <c r="K211" s="245" t="s">
        <v>1</v>
      </c>
      <c r="L211" s="250"/>
      <c r="M211" s="251" t="s">
        <v>1</v>
      </c>
      <c r="N211" s="252" t="s">
        <v>45</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362</v>
      </c>
      <c r="AT211" s="203" t="s">
        <v>359</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87</v>
      </c>
      <c r="BK211" s="204">
        <f>ROUND(I211*H211,2)</f>
        <v>0</v>
      </c>
      <c r="BL211" s="18" t="s">
        <v>317</v>
      </c>
      <c r="BM211" s="203" t="s">
        <v>1420</v>
      </c>
    </row>
    <row r="212" spans="1:65" s="2" customFormat="1" ht="11.25">
      <c r="A212" s="35"/>
      <c r="B212" s="36"/>
      <c r="C212" s="37"/>
      <c r="D212" s="205" t="s">
        <v>230</v>
      </c>
      <c r="E212" s="37"/>
      <c r="F212" s="206" t="s">
        <v>1408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2" customFormat="1" ht="14.45" customHeight="1">
      <c r="A213" s="35"/>
      <c r="B213" s="36"/>
      <c r="C213" s="192" t="s">
        <v>496</v>
      </c>
      <c r="D213" s="192" t="s">
        <v>223</v>
      </c>
      <c r="E213" s="193" t="s">
        <v>1421</v>
      </c>
      <c r="F213" s="194" t="s">
        <v>1422</v>
      </c>
      <c r="G213" s="195" t="s">
        <v>1025</v>
      </c>
      <c r="H213" s="196">
        <v>13</v>
      </c>
      <c r="I213" s="197"/>
      <c r="J213" s="198">
        <f>ROUND(I213*H213,2)</f>
        <v>0</v>
      </c>
      <c r="K213" s="194" t="s">
        <v>1</v>
      </c>
      <c r="L213" s="40"/>
      <c r="M213" s="199" t="s">
        <v>1</v>
      </c>
      <c r="N213" s="200" t="s">
        <v>45</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317</v>
      </c>
      <c r="AT213" s="203" t="s">
        <v>223</v>
      </c>
      <c r="AU213" s="203" t="s">
        <v>93</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317</v>
      </c>
      <c r="BM213" s="203" t="s">
        <v>1423</v>
      </c>
    </row>
    <row r="214" spans="1:65" s="2" customFormat="1" ht="11.25">
      <c r="A214" s="35"/>
      <c r="B214" s="36"/>
      <c r="C214" s="37"/>
      <c r="D214" s="205" t="s">
        <v>230</v>
      </c>
      <c r="E214" s="37"/>
      <c r="F214" s="206" t="s">
        <v>1422</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93</v>
      </c>
    </row>
    <row r="215" spans="1:65" s="2" customFormat="1" ht="14.45" customHeight="1">
      <c r="A215" s="35"/>
      <c r="B215" s="36"/>
      <c r="C215" s="243" t="s">
        <v>501</v>
      </c>
      <c r="D215" s="243" t="s">
        <v>359</v>
      </c>
      <c r="E215" s="244" t="s">
        <v>1424</v>
      </c>
      <c r="F215" s="245" t="s">
        <v>1425</v>
      </c>
      <c r="G215" s="246" t="s">
        <v>1025</v>
      </c>
      <c r="H215" s="247">
        <v>13</v>
      </c>
      <c r="I215" s="248"/>
      <c r="J215" s="249">
        <f>ROUND(I215*H215,2)</f>
        <v>0</v>
      </c>
      <c r="K215" s="245" t="s">
        <v>1</v>
      </c>
      <c r="L215" s="250"/>
      <c r="M215" s="251" t="s">
        <v>1</v>
      </c>
      <c r="N215" s="252" t="s">
        <v>45</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362</v>
      </c>
      <c r="AT215" s="203" t="s">
        <v>359</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317</v>
      </c>
      <c r="BM215" s="203" t="s">
        <v>1426</v>
      </c>
    </row>
    <row r="216" spans="1:65" s="2" customFormat="1" ht="11.25">
      <c r="A216" s="35"/>
      <c r="B216" s="36"/>
      <c r="C216" s="37"/>
      <c r="D216" s="205" t="s">
        <v>230</v>
      </c>
      <c r="E216" s="37"/>
      <c r="F216" s="206" t="s">
        <v>1425</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2" customFormat="1" ht="14.45" customHeight="1">
      <c r="A217" s="35"/>
      <c r="B217" s="36"/>
      <c r="C217" s="243" t="s">
        <v>512</v>
      </c>
      <c r="D217" s="243" t="s">
        <v>359</v>
      </c>
      <c r="E217" s="244" t="s">
        <v>1407</v>
      </c>
      <c r="F217" s="245" t="s">
        <v>1408</v>
      </c>
      <c r="G217" s="246" t="s">
        <v>1025</v>
      </c>
      <c r="H217" s="247">
        <v>13</v>
      </c>
      <c r="I217" s="248"/>
      <c r="J217" s="249">
        <f>ROUND(I217*H217,2)</f>
        <v>0</v>
      </c>
      <c r="K217" s="245" t="s">
        <v>1</v>
      </c>
      <c r="L217" s="250"/>
      <c r="M217" s="251" t="s">
        <v>1</v>
      </c>
      <c r="N217" s="252" t="s">
        <v>45</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362</v>
      </c>
      <c r="AT217" s="203" t="s">
        <v>359</v>
      </c>
      <c r="AU217" s="203" t="s">
        <v>93</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317</v>
      </c>
      <c r="BM217" s="203" t="s">
        <v>1427</v>
      </c>
    </row>
    <row r="218" spans="1:65" s="2" customFormat="1" ht="11.25">
      <c r="A218" s="35"/>
      <c r="B218" s="36"/>
      <c r="C218" s="37"/>
      <c r="D218" s="205" t="s">
        <v>230</v>
      </c>
      <c r="E218" s="37"/>
      <c r="F218" s="206" t="s">
        <v>1408</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93</v>
      </c>
    </row>
    <row r="219" spans="1:65" s="2" customFormat="1" ht="14.45" customHeight="1">
      <c r="A219" s="35"/>
      <c r="B219" s="36"/>
      <c r="C219" s="192" t="s">
        <v>517</v>
      </c>
      <c r="D219" s="192" t="s">
        <v>223</v>
      </c>
      <c r="E219" s="193" t="s">
        <v>1428</v>
      </c>
      <c r="F219" s="194" t="s">
        <v>1429</v>
      </c>
      <c r="G219" s="195" t="s">
        <v>1025</v>
      </c>
      <c r="H219" s="196">
        <v>1</v>
      </c>
      <c r="I219" s="197"/>
      <c r="J219" s="198">
        <f>ROUND(I219*H219,2)</f>
        <v>0</v>
      </c>
      <c r="K219" s="194" t="s">
        <v>1</v>
      </c>
      <c r="L219" s="40"/>
      <c r="M219" s="199" t="s">
        <v>1</v>
      </c>
      <c r="N219" s="200" t="s">
        <v>45</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317</v>
      </c>
      <c r="AT219" s="203" t="s">
        <v>223</v>
      </c>
      <c r="AU219" s="203" t="s">
        <v>93</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317</v>
      </c>
      <c r="BM219" s="203" t="s">
        <v>1430</v>
      </c>
    </row>
    <row r="220" spans="1:65" s="2" customFormat="1" ht="11.25">
      <c r="A220" s="35"/>
      <c r="B220" s="36"/>
      <c r="C220" s="37"/>
      <c r="D220" s="205" t="s">
        <v>230</v>
      </c>
      <c r="E220" s="37"/>
      <c r="F220" s="206" t="s">
        <v>1429</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93</v>
      </c>
    </row>
    <row r="221" spans="1:65" s="2" customFormat="1" ht="14.45" customHeight="1">
      <c r="A221" s="35"/>
      <c r="B221" s="36"/>
      <c r="C221" s="243" t="s">
        <v>522</v>
      </c>
      <c r="D221" s="243" t="s">
        <v>359</v>
      </c>
      <c r="E221" s="244" t="s">
        <v>1431</v>
      </c>
      <c r="F221" s="245" t="s">
        <v>1432</v>
      </c>
      <c r="G221" s="246" t="s">
        <v>1025</v>
      </c>
      <c r="H221" s="247">
        <v>1</v>
      </c>
      <c r="I221" s="248"/>
      <c r="J221" s="249">
        <f>ROUND(I221*H221,2)</f>
        <v>0</v>
      </c>
      <c r="K221" s="245" t="s">
        <v>1</v>
      </c>
      <c r="L221" s="250"/>
      <c r="M221" s="251" t="s">
        <v>1</v>
      </c>
      <c r="N221" s="252" t="s">
        <v>45</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362</v>
      </c>
      <c r="AT221" s="203" t="s">
        <v>359</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317</v>
      </c>
      <c r="BM221" s="203" t="s">
        <v>1433</v>
      </c>
    </row>
    <row r="222" spans="1:65" s="2" customFormat="1" ht="11.25">
      <c r="A222" s="35"/>
      <c r="B222" s="36"/>
      <c r="C222" s="37"/>
      <c r="D222" s="205" t="s">
        <v>230</v>
      </c>
      <c r="E222" s="37"/>
      <c r="F222" s="206" t="s">
        <v>1432</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2" customFormat="1" ht="14.45" customHeight="1">
      <c r="A223" s="35"/>
      <c r="B223" s="36"/>
      <c r="C223" s="243" t="s">
        <v>528</v>
      </c>
      <c r="D223" s="243" t="s">
        <v>359</v>
      </c>
      <c r="E223" s="244" t="s">
        <v>1407</v>
      </c>
      <c r="F223" s="245" t="s">
        <v>1408</v>
      </c>
      <c r="G223" s="246" t="s">
        <v>1025</v>
      </c>
      <c r="H223" s="247">
        <v>1</v>
      </c>
      <c r="I223" s="248"/>
      <c r="J223" s="249">
        <f>ROUND(I223*H223,2)</f>
        <v>0</v>
      </c>
      <c r="K223" s="245" t="s">
        <v>1</v>
      </c>
      <c r="L223" s="250"/>
      <c r="M223" s="251" t="s">
        <v>1</v>
      </c>
      <c r="N223" s="252" t="s">
        <v>45</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362</v>
      </c>
      <c r="AT223" s="203" t="s">
        <v>359</v>
      </c>
      <c r="AU223" s="203" t="s">
        <v>93</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317</v>
      </c>
      <c r="BM223" s="203" t="s">
        <v>1434</v>
      </c>
    </row>
    <row r="224" spans="1:65" s="2" customFormat="1" ht="11.25">
      <c r="A224" s="35"/>
      <c r="B224" s="36"/>
      <c r="C224" s="37"/>
      <c r="D224" s="205" t="s">
        <v>230</v>
      </c>
      <c r="E224" s="37"/>
      <c r="F224" s="206" t="s">
        <v>1408</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230</v>
      </c>
      <c r="AU224" s="18" t="s">
        <v>93</v>
      </c>
    </row>
    <row r="225" spans="1:65" s="2" customFormat="1" ht="14.45" customHeight="1">
      <c r="A225" s="35"/>
      <c r="B225" s="36"/>
      <c r="C225" s="192" t="s">
        <v>533</v>
      </c>
      <c r="D225" s="192" t="s">
        <v>223</v>
      </c>
      <c r="E225" s="193" t="s">
        <v>1435</v>
      </c>
      <c r="F225" s="194" t="s">
        <v>1436</v>
      </c>
      <c r="G225" s="195" t="s">
        <v>1025</v>
      </c>
      <c r="H225" s="196">
        <v>36</v>
      </c>
      <c r="I225" s="197"/>
      <c r="J225" s="198">
        <f>ROUND(I225*H225,2)</f>
        <v>0</v>
      </c>
      <c r="K225" s="194" t="s">
        <v>1</v>
      </c>
      <c r="L225" s="40"/>
      <c r="M225" s="199" t="s">
        <v>1</v>
      </c>
      <c r="N225" s="200" t="s">
        <v>45</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317</v>
      </c>
      <c r="AT225" s="203" t="s">
        <v>223</v>
      </c>
      <c r="AU225" s="203" t="s">
        <v>93</v>
      </c>
      <c r="AY225" s="18" t="s">
        <v>220</v>
      </c>
      <c r="BE225" s="204">
        <f>IF(N225="základní",J225,0)</f>
        <v>0</v>
      </c>
      <c r="BF225" s="204">
        <f>IF(N225="snížená",J225,0)</f>
        <v>0</v>
      </c>
      <c r="BG225" s="204">
        <f>IF(N225="zákl. přenesená",J225,0)</f>
        <v>0</v>
      </c>
      <c r="BH225" s="204">
        <f>IF(N225="sníž. přenesená",J225,0)</f>
        <v>0</v>
      </c>
      <c r="BI225" s="204">
        <f>IF(N225="nulová",J225,0)</f>
        <v>0</v>
      </c>
      <c r="BJ225" s="18" t="s">
        <v>87</v>
      </c>
      <c r="BK225" s="204">
        <f>ROUND(I225*H225,2)</f>
        <v>0</v>
      </c>
      <c r="BL225" s="18" t="s">
        <v>317</v>
      </c>
      <c r="BM225" s="203" t="s">
        <v>1437</v>
      </c>
    </row>
    <row r="226" spans="1:65" s="2" customFormat="1" ht="11.25">
      <c r="A226" s="35"/>
      <c r="B226" s="36"/>
      <c r="C226" s="37"/>
      <c r="D226" s="205" t="s">
        <v>230</v>
      </c>
      <c r="E226" s="37"/>
      <c r="F226" s="206" t="s">
        <v>1436</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230</v>
      </c>
      <c r="AU226" s="18" t="s">
        <v>93</v>
      </c>
    </row>
    <row r="227" spans="1:65" s="2" customFormat="1" ht="14.45" customHeight="1">
      <c r="A227" s="35"/>
      <c r="B227" s="36"/>
      <c r="C227" s="243" t="s">
        <v>540</v>
      </c>
      <c r="D227" s="243" t="s">
        <v>359</v>
      </c>
      <c r="E227" s="244" t="s">
        <v>1438</v>
      </c>
      <c r="F227" s="245" t="s">
        <v>1439</v>
      </c>
      <c r="G227" s="246" t="s">
        <v>1025</v>
      </c>
      <c r="H227" s="247">
        <v>36</v>
      </c>
      <c r="I227" s="248"/>
      <c r="J227" s="249">
        <f>ROUND(I227*H227,2)</f>
        <v>0</v>
      </c>
      <c r="K227" s="245" t="s">
        <v>1</v>
      </c>
      <c r="L227" s="250"/>
      <c r="M227" s="251" t="s">
        <v>1</v>
      </c>
      <c r="N227" s="252" t="s">
        <v>45</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362</v>
      </c>
      <c r="AT227" s="203" t="s">
        <v>359</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317</v>
      </c>
      <c r="BM227" s="203" t="s">
        <v>1440</v>
      </c>
    </row>
    <row r="228" spans="1:65" s="2" customFormat="1" ht="11.25">
      <c r="A228" s="35"/>
      <c r="B228" s="36"/>
      <c r="C228" s="37"/>
      <c r="D228" s="205" t="s">
        <v>230</v>
      </c>
      <c r="E228" s="37"/>
      <c r="F228" s="206" t="s">
        <v>1439</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230</v>
      </c>
      <c r="AU228" s="18" t="s">
        <v>93</v>
      </c>
    </row>
    <row r="229" spans="1:65" s="2" customFormat="1" ht="14.45" customHeight="1">
      <c r="A229" s="35"/>
      <c r="B229" s="36"/>
      <c r="C229" s="243" t="s">
        <v>545</v>
      </c>
      <c r="D229" s="243" t="s">
        <v>359</v>
      </c>
      <c r="E229" s="244" t="s">
        <v>1407</v>
      </c>
      <c r="F229" s="245" t="s">
        <v>1408</v>
      </c>
      <c r="G229" s="246" t="s">
        <v>1025</v>
      </c>
      <c r="H229" s="247">
        <v>36</v>
      </c>
      <c r="I229" s="248"/>
      <c r="J229" s="249">
        <f>ROUND(I229*H229,2)</f>
        <v>0</v>
      </c>
      <c r="K229" s="245" t="s">
        <v>1</v>
      </c>
      <c r="L229" s="250"/>
      <c r="M229" s="251" t="s">
        <v>1</v>
      </c>
      <c r="N229" s="252" t="s">
        <v>45</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362</v>
      </c>
      <c r="AT229" s="203" t="s">
        <v>359</v>
      </c>
      <c r="AU229" s="203" t="s">
        <v>93</v>
      </c>
      <c r="AY229" s="18" t="s">
        <v>220</v>
      </c>
      <c r="BE229" s="204">
        <f>IF(N229="základní",J229,0)</f>
        <v>0</v>
      </c>
      <c r="BF229" s="204">
        <f>IF(N229="snížená",J229,0)</f>
        <v>0</v>
      </c>
      <c r="BG229" s="204">
        <f>IF(N229="zákl. přenesená",J229,0)</f>
        <v>0</v>
      </c>
      <c r="BH229" s="204">
        <f>IF(N229="sníž. přenesená",J229,0)</f>
        <v>0</v>
      </c>
      <c r="BI229" s="204">
        <f>IF(N229="nulová",J229,0)</f>
        <v>0</v>
      </c>
      <c r="BJ229" s="18" t="s">
        <v>87</v>
      </c>
      <c r="BK229" s="204">
        <f>ROUND(I229*H229,2)</f>
        <v>0</v>
      </c>
      <c r="BL229" s="18" t="s">
        <v>317</v>
      </c>
      <c r="BM229" s="203" t="s">
        <v>1441</v>
      </c>
    </row>
    <row r="230" spans="1:65" s="2" customFormat="1" ht="11.25">
      <c r="A230" s="35"/>
      <c r="B230" s="36"/>
      <c r="C230" s="37"/>
      <c r="D230" s="205" t="s">
        <v>230</v>
      </c>
      <c r="E230" s="37"/>
      <c r="F230" s="206" t="s">
        <v>1408</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230</v>
      </c>
      <c r="AU230" s="18" t="s">
        <v>93</v>
      </c>
    </row>
    <row r="231" spans="1:65" s="2" customFormat="1" ht="14.45" customHeight="1">
      <c r="A231" s="35"/>
      <c r="B231" s="36"/>
      <c r="C231" s="192" t="s">
        <v>550</v>
      </c>
      <c r="D231" s="192" t="s">
        <v>223</v>
      </c>
      <c r="E231" s="193" t="s">
        <v>1435</v>
      </c>
      <c r="F231" s="194" t="s">
        <v>1436</v>
      </c>
      <c r="G231" s="195" t="s">
        <v>1025</v>
      </c>
      <c r="H231" s="196">
        <v>18</v>
      </c>
      <c r="I231" s="197"/>
      <c r="J231" s="198">
        <f>ROUND(I231*H231,2)</f>
        <v>0</v>
      </c>
      <c r="K231" s="194" t="s">
        <v>1</v>
      </c>
      <c r="L231" s="40"/>
      <c r="M231" s="199" t="s">
        <v>1</v>
      </c>
      <c r="N231" s="200" t="s">
        <v>45</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317</v>
      </c>
      <c r="AT231" s="203" t="s">
        <v>223</v>
      </c>
      <c r="AU231" s="203" t="s">
        <v>93</v>
      </c>
      <c r="AY231" s="18" t="s">
        <v>220</v>
      </c>
      <c r="BE231" s="204">
        <f>IF(N231="základní",J231,0)</f>
        <v>0</v>
      </c>
      <c r="BF231" s="204">
        <f>IF(N231="snížená",J231,0)</f>
        <v>0</v>
      </c>
      <c r="BG231" s="204">
        <f>IF(N231="zákl. přenesená",J231,0)</f>
        <v>0</v>
      </c>
      <c r="BH231" s="204">
        <f>IF(N231="sníž. přenesená",J231,0)</f>
        <v>0</v>
      </c>
      <c r="BI231" s="204">
        <f>IF(N231="nulová",J231,0)</f>
        <v>0</v>
      </c>
      <c r="BJ231" s="18" t="s">
        <v>87</v>
      </c>
      <c r="BK231" s="204">
        <f>ROUND(I231*H231,2)</f>
        <v>0</v>
      </c>
      <c r="BL231" s="18" t="s">
        <v>317</v>
      </c>
      <c r="BM231" s="203" t="s">
        <v>1442</v>
      </c>
    </row>
    <row r="232" spans="1:65" s="2" customFormat="1" ht="11.25">
      <c r="A232" s="35"/>
      <c r="B232" s="36"/>
      <c r="C232" s="37"/>
      <c r="D232" s="205" t="s">
        <v>230</v>
      </c>
      <c r="E232" s="37"/>
      <c r="F232" s="206" t="s">
        <v>1436</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230</v>
      </c>
      <c r="AU232" s="18" t="s">
        <v>93</v>
      </c>
    </row>
    <row r="233" spans="1:65" s="2" customFormat="1" ht="14.45" customHeight="1">
      <c r="A233" s="35"/>
      <c r="B233" s="36"/>
      <c r="C233" s="243" t="s">
        <v>555</v>
      </c>
      <c r="D233" s="243" t="s">
        <v>359</v>
      </c>
      <c r="E233" s="244" t="s">
        <v>1443</v>
      </c>
      <c r="F233" s="245" t="s">
        <v>1444</v>
      </c>
      <c r="G233" s="246" t="s">
        <v>1025</v>
      </c>
      <c r="H233" s="247">
        <v>18</v>
      </c>
      <c r="I233" s="248"/>
      <c r="J233" s="249">
        <f>ROUND(I233*H233,2)</f>
        <v>0</v>
      </c>
      <c r="K233" s="245" t="s">
        <v>1</v>
      </c>
      <c r="L233" s="250"/>
      <c r="M233" s="251" t="s">
        <v>1</v>
      </c>
      <c r="N233" s="252" t="s">
        <v>45</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362</v>
      </c>
      <c r="AT233" s="203" t="s">
        <v>359</v>
      </c>
      <c r="AU233" s="203" t="s">
        <v>93</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317</v>
      </c>
      <c r="BM233" s="203" t="s">
        <v>1445</v>
      </c>
    </row>
    <row r="234" spans="1:65" s="2" customFormat="1" ht="11.25">
      <c r="A234" s="35"/>
      <c r="B234" s="36"/>
      <c r="C234" s="37"/>
      <c r="D234" s="205" t="s">
        <v>230</v>
      </c>
      <c r="E234" s="37"/>
      <c r="F234" s="206" t="s">
        <v>1444</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230</v>
      </c>
      <c r="AU234" s="18" t="s">
        <v>93</v>
      </c>
    </row>
    <row r="235" spans="1:65" s="2" customFormat="1" ht="14.45" customHeight="1">
      <c r="A235" s="35"/>
      <c r="B235" s="36"/>
      <c r="C235" s="192" t="s">
        <v>559</v>
      </c>
      <c r="D235" s="192" t="s">
        <v>223</v>
      </c>
      <c r="E235" s="193" t="s">
        <v>1446</v>
      </c>
      <c r="F235" s="194" t="s">
        <v>1447</v>
      </c>
      <c r="G235" s="195" t="s">
        <v>1025</v>
      </c>
      <c r="H235" s="196">
        <v>2</v>
      </c>
      <c r="I235" s="197"/>
      <c r="J235" s="198">
        <f>ROUND(I235*H235,2)</f>
        <v>0</v>
      </c>
      <c r="K235" s="194" t="s">
        <v>1</v>
      </c>
      <c r="L235" s="40"/>
      <c r="M235" s="199" t="s">
        <v>1</v>
      </c>
      <c r="N235" s="200" t="s">
        <v>45</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317</v>
      </c>
      <c r="AT235" s="203" t="s">
        <v>223</v>
      </c>
      <c r="AU235" s="203" t="s">
        <v>93</v>
      </c>
      <c r="AY235" s="18" t="s">
        <v>220</v>
      </c>
      <c r="BE235" s="204">
        <f>IF(N235="základní",J235,0)</f>
        <v>0</v>
      </c>
      <c r="BF235" s="204">
        <f>IF(N235="snížená",J235,0)</f>
        <v>0</v>
      </c>
      <c r="BG235" s="204">
        <f>IF(N235="zákl. přenesená",J235,0)</f>
        <v>0</v>
      </c>
      <c r="BH235" s="204">
        <f>IF(N235="sníž. přenesená",J235,0)</f>
        <v>0</v>
      </c>
      <c r="BI235" s="204">
        <f>IF(N235="nulová",J235,0)</f>
        <v>0</v>
      </c>
      <c r="BJ235" s="18" t="s">
        <v>87</v>
      </c>
      <c r="BK235" s="204">
        <f>ROUND(I235*H235,2)</f>
        <v>0</v>
      </c>
      <c r="BL235" s="18" t="s">
        <v>317</v>
      </c>
      <c r="BM235" s="203" t="s">
        <v>1448</v>
      </c>
    </row>
    <row r="236" spans="1:65" s="2" customFormat="1" ht="11.25">
      <c r="A236" s="35"/>
      <c r="B236" s="36"/>
      <c r="C236" s="37"/>
      <c r="D236" s="205" t="s">
        <v>230</v>
      </c>
      <c r="E236" s="37"/>
      <c r="F236" s="206" t="s">
        <v>1447</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230</v>
      </c>
      <c r="AU236" s="18" t="s">
        <v>93</v>
      </c>
    </row>
    <row r="237" spans="1:65" s="2" customFormat="1" ht="14.45" customHeight="1">
      <c r="A237" s="35"/>
      <c r="B237" s="36"/>
      <c r="C237" s="243" t="s">
        <v>562</v>
      </c>
      <c r="D237" s="243" t="s">
        <v>359</v>
      </c>
      <c r="E237" s="244" t="s">
        <v>1449</v>
      </c>
      <c r="F237" s="245" t="s">
        <v>1450</v>
      </c>
      <c r="G237" s="246" t="s">
        <v>1025</v>
      </c>
      <c r="H237" s="247">
        <v>2</v>
      </c>
      <c r="I237" s="248"/>
      <c r="J237" s="249">
        <f>ROUND(I237*H237,2)</f>
        <v>0</v>
      </c>
      <c r="K237" s="245" t="s">
        <v>1</v>
      </c>
      <c r="L237" s="250"/>
      <c r="M237" s="251" t="s">
        <v>1</v>
      </c>
      <c r="N237" s="252" t="s">
        <v>45</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362</v>
      </c>
      <c r="AT237" s="203" t="s">
        <v>359</v>
      </c>
      <c r="AU237" s="203" t="s">
        <v>93</v>
      </c>
      <c r="AY237" s="18" t="s">
        <v>220</v>
      </c>
      <c r="BE237" s="204">
        <f>IF(N237="základní",J237,0)</f>
        <v>0</v>
      </c>
      <c r="BF237" s="204">
        <f>IF(N237="snížená",J237,0)</f>
        <v>0</v>
      </c>
      <c r="BG237" s="204">
        <f>IF(N237="zákl. přenesená",J237,0)</f>
        <v>0</v>
      </c>
      <c r="BH237" s="204">
        <f>IF(N237="sníž. přenesená",J237,0)</f>
        <v>0</v>
      </c>
      <c r="BI237" s="204">
        <f>IF(N237="nulová",J237,0)</f>
        <v>0</v>
      </c>
      <c r="BJ237" s="18" t="s">
        <v>87</v>
      </c>
      <c r="BK237" s="204">
        <f>ROUND(I237*H237,2)</f>
        <v>0</v>
      </c>
      <c r="BL237" s="18" t="s">
        <v>317</v>
      </c>
      <c r="BM237" s="203" t="s">
        <v>1451</v>
      </c>
    </row>
    <row r="238" spans="1:65" s="2" customFormat="1" ht="11.25">
      <c r="A238" s="35"/>
      <c r="B238" s="36"/>
      <c r="C238" s="37"/>
      <c r="D238" s="205" t="s">
        <v>230</v>
      </c>
      <c r="E238" s="37"/>
      <c r="F238" s="206" t="s">
        <v>1450</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230</v>
      </c>
      <c r="AU238" s="18" t="s">
        <v>93</v>
      </c>
    </row>
    <row r="239" spans="1:65" s="2" customFormat="1" ht="14.45" customHeight="1">
      <c r="A239" s="35"/>
      <c r="B239" s="36"/>
      <c r="C239" s="192" t="s">
        <v>567</v>
      </c>
      <c r="D239" s="192" t="s">
        <v>223</v>
      </c>
      <c r="E239" s="193" t="s">
        <v>1452</v>
      </c>
      <c r="F239" s="194" t="s">
        <v>1453</v>
      </c>
      <c r="G239" s="195" t="s">
        <v>1025</v>
      </c>
      <c r="H239" s="196">
        <v>2</v>
      </c>
      <c r="I239" s="197"/>
      <c r="J239" s="198">
        <f>ROUND(I239*H239,2)</f>
        <v>0</v>
      </c>
      <c r="K239" s="194" t="s">
        <v>1</v>
      </c>
      <c r="L239" s="40"/>
      <c r="M239" s="199" t="s">
        <v>1</v>
      </c>
      <c r="N239" s="200" t="s">
        <v>45</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317</v>
      </c>
      <c r="AT239" s="203" t="s">
        <v>223</v>
      </c>
      <c r="AU239" s="203" t="s">
        <v>93</v>
      </c>
      <c r="AY239" s="18" t="s">
        <v>220</v>
      </c>
      <c r="BE239" s="204">
        <f>IF(N239="základní",J239,0)</f>
        <v>0</v>
      </c>
      <c r="BF239" s="204">
        <f>IF(N239="snížená",J239,0)</f>
        <v>0</v>
      </c>
      <c r="BG239" s="204">
        <f>IF(N239="zákl. přenesená",J239,0)</f>
        <v>0</v>
      </c>
      <c r="BH239" s="204">
        <f>IF(N239="sníž. přenesená",J239,0)</f>
        <v>0</v>
      </c>
      <c r="BI239" s="204">
        <f>IF(N239="nulová",J239,0)</f>
        <v>0</v>
      </c>
      <c r="BJ239" s="18" t="s">
        <v>87</v>
      </c>
      <c r="BK239" s="204">
        <f>ROUND(I239*H239,2)</f>
        <v>0</v>
      </c>
      <c r="BL239" s="18" t="s">
        <v>317</v>
      </c>
      <c r="BM239" s="203" t="s">
        <v>1454</v>
      </c>
    </row>
    <row r="240" spans="1:65" s="2" customFormat="1" ht="11.25">
      <c r="A240" s="35"/>
      <c r="B240" s="36"/>
      <c r="C240" s="37"/>
      <c r="D240" s="205" t="s">
        <v>230</v>
      </c>
      <c r="E240" s="37"/>
      <c r="F240" s="206" t="s">
        <v>1453</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230</v>
      </c>
      <c r="AU240" s="18" t="s">
        <v>93</v>
      </c>
    </row>
    <row r="241" spans="1:65" s="2" customFormat="1" ht="14.45" customHeight="1">
      <c r="A241" s="35"/>
      <c r="B241" s="36"/>
      <c r="C241" s="243" t="s">
        <v>569</v>
      </c>
      <c r="D241" s="243" t="s">
        <v>359</v>
      </c>
      <c r="E241" s="244" t="s">
        <v>1455</v>
      </c>
      <c r="F241" s="245" t="s">
        <v>1456</v>
      </c>
      <c r="G241" s="246" t="s">
        <v>1025</v>
      </c>
      <c r="H241" s="247">
        <v>2</v>
      </c>
      <c r="I241" s="248"/>
      <c r="J241" s="249">
        <f>ROUND(I241*H241,2)</f>
        <v>0</v>
      </c>
      <c r="K241" s="245" t="s">
        <v>1</v>
      </c>
      <c r="L241" s="250"/>
      <c r="M241" s="251" t="s">
        <v>1</v>
      </c>
      <c r="N241" s="252" t="s">
        <v>45</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362</v>
      </c>
      <c r="AT241" s="203" t="s">
        <v>359</v>
      </c>
      <c r="AU241" s="203" t="s">
        <v>93</v>
      </c>
      <c r="AY241" s="18" t="s">
        <v>220</v>
      </c>
      <c r="BE241" s="204">
        <f>IF(N241="základní",J241,0)</f>
        <v>0</v>
      </c>
      <c r="BF241" s="204">
        <f>IF(N241="snížená",J241,0)</f>
        <v>0</v>
      </c>
      <c r="BG241" s="204">
        <f>IF(N241="zákl. přenesená",J241,0)</f>
        <v>0</v>
      </c>
      <c r="BH241" s="204">
        <f>IF(N241="sníž. přenesená",J241,0)</f>
        <v>0</v>
      </c>
      <c r="BI241" s="204">
        <f>IF(N241="nulová",J241,0)</f>
        <v>0</v>
      </c>
      <c r="BJ241" s="18" t="s">
        <v>87</v>
      </c>
      <c r="BK241" s="204">
        <f>ROUND(I241*H241,2)</f>
        <v>0</v>
      </c>
      <c r="BL241" s="18" t="s">
        <v>317</v>
      </c>
      <c r="BM241" s="203" t="s">
        <v>1457</v>
      </c>
    </row>
    <row r="242" spans="1:65" s="2" customFormat="1" ht="11.25">
      <c r="A242" s="35"/>
      <c r="B242" s="36"/>
      <c r="C242" s="37"/>
      <c r="D242" s="205" t="s">
        <v>230</v>
      </c>
      <c r="E242" s="37"/>
      <c r="F242" s="206" t="s">
        <v>1456</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230</v>
      </c>
      <c r="AU242" s="18" t="s">
        <v>93</v>
      </c>
    </row>
    <row r="243" spans="1:65" s="2" customFormat="1" ht="14.45" customHeight="1">
      <c r="A243" s="35"/>
      <c r="B243" s="36"/>
      <c r="C243" s="243" t="s">
        <v>574</v>
      </c>
      <c r="D243" s="243" t="s">
        <v>359</v>
      </c>
      <c r="E243" s="244" t="s">
        <v>1458</v>
      </c>
      <c r="F243" s="245" t="s">
        <v>1459</v>
      </c>
      <c r="G243" s="246" t="s">
        <v>1025</v>
      </c>
      <c r="H243" s="247">
        <v>2</v>
      </c>
      <c r="I243" s="248"/>
      <c r="J243" s="249">
        <f>ROUND(I243*H243,2)</f>
        <v>0</v>
      </c>
      <c r="K243" s="245" t="s">
        <v>1</v>
      </c>
      <c r="L243" s="250"/>
      <c r="M243" s="251" t="s">
        <v>1</v>
      </c>
      <c r="N243" s="252" t="s">
        <v>45</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362</v>
      </c>
      <c r="AT243" s="203" t="s">
        <v>359</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87</v>
      </c>
      <c r="BK243" s="204">
        <f>ROUND(I243*H243,2)</f>
        <v>0</v>
      </c>
      <c r="BL243" s="18" t="s">
        <v>317</v>
      </c>
      <c r="BM243" s="203" t="s">
        <v>1460</v>
      </c>
    </row>
    <row r="244" spans="1:65" s="2" customFormat="1" ht="11.25">
      <c r="A244" s="35"/>
      <c r="B244" s="36"/>
      <c r="C244" s="37"/>
      <c r="D244" s="205" t="s">
        <v>230</v>
      </c>
      <c r="E244" s="37"/>
      <c r="F244" s="206" t="s">
        <v>1459</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579</v>
      </c>
      <c r="D245" s="192" t="s">
        <v>223</v>
      </c>
      <c r="E245" s="193" t="s">
        <v>1461</v>
      </c>
      <c r="F245" s="194" t="s">
        <v>1462</v>
      </c>
      <c r="G245" s="195" t="s">
        <v>1025</v>
      </c>
      <c r="H245" s="196">
        <v>1</v>
      </c>
      <c r="I245" s="197"/>
      <c r="J245" s="198">
        <f>ROUND(I245*H245,2)</f>
        <v>0</v>
      </c>
      <c r="K245" s="194" t="s">
        <v>1</v>
      </c>
      <c r="L245" s="40"/>
      <c r="M245" s="199" t="s">
        <v>1</v>
      </c>
      <c r="N245" s="200" t="s">
        <v>45</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87</v>
      </c>
      <c r="BK245" s="204">
        <f>ROUND(I245*H245,2)</f>
        <v>0</v>
      </c>
      <c r="BL245" s="18" t="s">
        <v>317</v>
      </c>
      <c r="BM245" s="203" t="s">
        <v>1463</v>
      </c>
    </row>
    <row r="246" spans="1:65" s="2" customFormat="1" ht="11.25">
      <c r="A246" s="35"/>
      <c r="B246" s="36"/>
      <c r="C246" s="37"/>
      <c r="D246" s="205" t="s">
        <v>230</v>
      </c>
      <c r="E246" s="37"/>
      <c r="F246" s="206" t="s">
        <v>1462</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2" customFormat="1" ht="14.45" customHeight="1">
      <c r="A247" s="35"/>
      <c r="B247" s="36"/>
      <c r="C247" s="192" t="s">
        <v>583</v>
      </c>
      <c r="D247" s="192" t="s">
        <v>223</v>
      </c>
      <c r="E247" s="193" t="s">
        <v>1464</v>
      </c>
      <c r="F247" s="194" t="s">
        <v>1465</v>
      </c>
      <c r="G247" s="195" t="s">
        <v>353</v>
      </c>
      <c r="H247" s="196">
        <v>235</v>
      </c>
      <c r="I247" s="197"/>
      <c r="J247" s="198">
        <f>ROUND(I247*H247,2)</f>
        <v>0</v>
      </c>
      <c r="K247" s="194" t="s">
        <v>1</v>
      </c>
      <c r="L247" s="40"/>
      <c r="M247" s="199" t="s">
        <v>1</v>
      </c>
      <c r="N247" s="200" t="s">
        <v>45</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317</v>
      </c>
      <c r="AT247" s="203" t="s">
        <v>223</v>
      </c>
      <c r="AU247" s="203" t="s">
        <v>93</v>
      </c>
      <c r="AY247" s="18" t="s">
        <v>220</v>
      </c>
      <c r="BE247" s="204">
        <f>IF(N247="základní",J247,0)</f>
        <v>0</v>
      </c>
      <c r="BF247" s="204">
        <f>IF(N247="snížená",J247,0)</f>
        <v>0</v>
      </c>
      <c r="BG247" s="204">
        <f>IF(N247="zákl. přenesená",J247,0)</f>
        <v>0</v>
      </c>
      <c r="BH247" s="204">
        <f>IF(N247="sníž. přenesená",J247,0)</f>
        <v>0</v>
      </c>
      <c r="BI247" s="204">
        <f>IF(N247="nulová",J247,0)</f>
        <v>0</v>
      </c>
      <c r="BJ247" s="18" t="s">
        <v>87</v>
      </c>
      <c r="BK247" s="204">
        <f>ROUND(I247*H247,2)</f>
        <v>0</v>
      </c>
      <c r="BL247" s="18" t="s">
        <v>317</v>
      </c>
      <c r="BM247" s="203" t="s">
        <v>1466</v>
      </c>
    </row>
    <row r="248" spans="1:65" s="2" customFormat="1" ht="11.25">
      <c r="A248" s="35"/>
      <c r="B248" s="36"/>
      <c r="C248" s="37"/>
      <c r="D248" s="205" t="s">
        <v>230</v>
      </c>
      <c r="E248" s="37"/>
      <c r="F248" s="206" t="s">
        <v>1465</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230</v>
      </c>
      <c r="AU248" s="18" t="s">
        <v>93</v>
      </c>
    </row>
    <row r="249" spans="1:65" s="2" customFormat="1" ht="14.45" customHeight="1">
      <c r="A249" s="35"/>
      <c r="B249" s="36"/>
      <c r="C249" s="243" t="s">
        <v>590</v>
      </c>
      <c r="D249" s="243" t="s">
        <v>359</v>
      </c>
      <c r="E249" s="244" t="s">
        <v>1467</v>
      </c>
      <c r="F249" s="245" t="s">
        <v>1468</v>
      </c>
      <c r="G249" s="246" t="s">
        <v>353</v>
      </c>
      <c r="H249" s="247">
        <v>235</v>
      </c>
      <c r="I249" s="248"/>
      <c r="J249" s="249">
        <f>ROUND(I249*H249,2)</f>
        <v>0</v>
      </c>
      <c r="K249" s="245" t="s">
        <v>1</v>
      </c>
      <c r="L249" s="250"/>
      <c r="M249" s="251" t="s">
        <v>1</v>
      </c>
      <c r="N249" s="252" t="s">
        <v>45</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362</v>
      </c>
      <c r="AT249" s="203" t="s">
        <v>359</v>
      </c>
      <c r="AU249" s="203" t="s">
        <v>93</v>
      </c>
      <c r="AY249" s="18" t="s">
        <v>220</v>
      </c>
      <c r="BE249" s="204">
        <f>IF(N249="základní",J249,0)</f>
        <v>0</v>
      </c>
      <c r="BF249" s="204">
        <f>IF(N249="snížená",J249,0)</f>
        <v>0</v>
      </c>
      <c r="BG249" s="204">
        <f>IF(N249="zákl. přenesená",J249,0)</f>
        <v>0</v>
      </c>
      <c r="BH249" s="204">
        <f>IF(N249="sníž. přenesená",J249,0)</f>
        <v>0</v>
      </c>
      <c r="BI249" s="204">
        <f>IF(N249="nulová",J249,0)</f>
        <v>0</v>
      </c>
      <c r="BJ249" s="18" t="s">
        <v>87</v>
      </c>
      <c r="BK249" s="204">
        <f>ROUND(I249*H249,2)</f>
        <v>0</v>
      </c>
      <c r="BL249" s="18" t="s">
        <v>317</v>
      </c>
      <c r="BM249" s="203" t="s">
        <v>1469</v>
      </c>
    </row>
    <row r="250" spans="1:65" s="2" customFormat="1" ht="11.25">
      <c r="A250" s="35"/>
      <c r="B250" s="36"/>
      <c r="C250" s="37"/>
      <c r="D250" s="205" t="s">
        <v>230</v>
      </c>
      <c r="E250" s="37"/>
      <c r="F250" s="206" t="s">
        <v>1468</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230</v>
      </c>
      <c r="AU250" s="18" t="s">
        <v>93</v>
      </c>
    </row>
    <row r="251" spans="1:65" s="2" customFormat="1" ht="14.45" customHeight="1">
      <c r="A251" s="35"/>
      <c r="B251" s="36"/>
      <c r="C251" s="192" t="s">
        <v>596</v>
      </c>
      <c r="D251" s="192" t="s">
        <v>223</v>
      </c>
      <c r="E251" s="193" t="s">
        <v>1470</v>
      </c>
      <c r="F251" s="194" t="s">
        <v>1471</v>
      </c>
      <c r="G251" s="195" t="s">
        <v>1025</v>
      </c>
      <c r="H251" s="196">
        <v>2</v>
      </c>
      <c r="I251" s="197"/>
      <c r="J251" s="198">
        <f>ROUND(I251*H251,2)</f>
        <v>0</v>
      </c>
      <c r="K251" s="194" t="s">
        <v>1</v>
      </c>
      <c r="L251" s="40"/>
      <c r="M251" s="199" t="s">
        <v>1</v>
      </c>
      <c r="N251" s="200" t="s">
        <v>45</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317</v>
      </c>
      <c r="AT251" s="203" t="s">
        <v>223</v>
      </c>
      <c r="AU251" s="203" t="s">
        <v>93</v>
      </c>
      <c r="AY251" s="18" t="s">
        <v>220</v>
      </c>
      <c r="BE251" s="204">
        <f>IF(N251="základní",J251,0)</f>
        <v>0</v>
      </c>
      <c r="BF251" s="204">
        <f>IF(N251="snížená",J251,0)</f>
        <v>0</v>
      </c>
      <c r="BG251" s="204">
        <f>IF(N251="zákl. přenesená",J251,0)</f>
        <v>0</v>
      </c>
      <c r="BH251" s="204">
        <f>IF(N251="sníž. přenesená",J251,0)</f>
        <v>0</v>
      </c>
      <c r="BI251" s="204">
        <f>IF(N251="nulová",J251,0)</f>
        <v>0</v>
      </c>
      <c r="BJ251" s="18" t="s">
        <v>87</v>
      </c>
      <c r="BK251" s="204">
        <f>ROUND(I251*H251,2)</f>
        <v>0</v>
      </c>
      <c r="BL251" s="18" t="s">
        <v>317</v>
      </c>
      <c r="BM251" s="203" t="s">
        <v>1472</v>
      </c>
    </row>
    <row r="252" spans="1:65" s="2" customFormat="1" ht="11.25">
      <c r="A252" s="35"/>
      <c r="B252" s="36"/>
      <c r="C252" s="37"/>
      <c r="D252" s="205" t="s">
        <v>230</v>
      </c>
      <c r="E252" s="37"/>
      <c r="F252" s="206" t="s">
        <v>1471</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230</v>
      </c>
      <c r="AU252" s="18" t="s">
        <v>93</v>
      </c>
    </row>
    <row r="253" spans="1:65" s="2" customFormat="1" ht="14.45" customHeight="1">
      <c r="A253" s="35"/>
      <c r="B253" s="36"/>
      <c r="C253" s="243" t="s">
        <v>602</v>
      </c>
      <c r="D253" s="243" t="s">
        <v>359</v>
      </c>
      <c r="E253" s="244" t="s">
        <v>1473</v>
      </c>
      <c r="F253" s="245" t="s">
        <v>1474</v>
      </c>
      <c r="G253" s="246" t="s">
        <v>1025</v>
      </c>
      <c r="H253" s="247">
        <v>2</v>
      </c>
      <c r="I253" s="248"/>
      <c r="J253" s="249">
        <f>ROUND(I253*H253,2)</f>
        <v>0</v>
      </c>
      <c r="K253" s="245" t="s">
        <v>1</v>
      </c>
      <c r="L253" s="250"/>
      <c r="M253" s="251" t="s">
        <v>1</v>
      </c>
      <c r="N253" s="252" t="s">
        <v>45</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362</v>
      </c>
      <c r="AT253" s="203" t="s">
        <v>359</v>
      </c>
      <c r="AU253" s="203" t="s">
        <v>93</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317</v>
      </c>
      <c r="BM253" s="203" t="s">
        <v>1475</v>
      </c>
    </row>
    <row r="254" spans="1:65" s="2" customFormat="1" ht="11.25">
      <c r="A254" s="35"/>
      <c r="B254" s="36"/>
      <c r="C254" s="37"/>
      <c r="D254" s="205" t="s">
        <v>230</v>
      </c>
      <c r="E254" s="37"/>
      <c r="F254" s="206" t="s">
        <v>1474</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230</v>
      </c>
      <c r="AU254" s="18" t="s">
        <v>93</v>
      </c>
    </row>
    <row r="255" spans="1:65" s="2" customFormat="1" ht="14.45" customHeight="1">
      <c r="A255" s="35"/>
      <c r="B255" s="36"/>
      <c r="C255" s="192" t="s">
        <v>607</v>
      </c>
      <c r="D255" s="192" t="s">
        <v>223</v>
      </c>
      <c r="E255" s="193" t="s">
        <v>1476</v>
      </c>
      <c r="F255" s="194" t="s">
        <v>1477</v>
      </c>
      <c r="G255" s="195" t="s">
        <v>1025</v>
      </c>
      <c r="H255" s="196">
        <v>2</v>
      </c>
      <c r="I255" s="197"/>
      <c r="J255" s="198">
        <f>ROUND(I255*H255,2)</f>
        <v>0</v>
      </c>
      <c r="K255" s="194" t="s">
        <v>1</v>
      </c>
      <c r="L255" s="40"/>
      <c r="M255" s="199" t="s">
        <v>1</v>
      </c>
      <c r="N255" s="200" t="s">
        <v>45</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317</v>
      </c>
      <c r="AT255" s="203" t="s">
        <v>223</v>
      </c>
      <c r="AU255" s="203" t="s">
        <v>93</v>
      </c>
      <c r="AY255" s="18" t="s">
        <v>220</v>
      </c>
      <c r="BE255" s="204">
        <f>IF(N255="základní",J255,0)</f>
        <v>0</v>
      </c>
      <c r="BF255" s="204">
        <f>IF(N255="snížená",J255,0)</f>
        <v>0</v>
      </c>
      <c r="BG255" s="204">
        <f>IF(N255="zákl. přenesená",J255,0)</f>
        <v>0</v>
      </c>
      <c r="BH255" s="204">
        <f>IF(N255="sníž. přenesená",J255,0)</f>
        <v>0</v>
      </c>
      <c r="BI255" s="204">
        <f>IF(N255="nulová",J255,0)</f>
        <v>0</v>
      </c>
      <c r="BJ255" s="18" t="s">
        <v>87</v>
      </c>
      <c r="BK255" s="204">
        <f>ROUND(I255*H255,2)</f>
        <v>0</v>
      </c>
      <c r="BL255" s="18" t="s">
        <v>317</v>
      </c>
      <c r="BM255" s="203" t="s">
        <v>1478</v>
      </c>
    </row>
    <row r="256" spans="1:65" s="2" customFormat="1" ht="11.25">
      <c r="A256" s="35"/>
      <c r="B256" s="36"/>
      <c r="C256" s="37"/>
      <c r="D256" s="205" t="s">
        <v>230</v>
      </c>
      <c r="E256" s="37"/>
      <c r="F256" s="206" t="s">
        <v>1477</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230</v>
      </c>
      <c r="AU256" s="18" t="s">
        <v>93</v>
      </c>
    </row>
    <row r="257" spans="1:65" s="2" customFormat="1" ht="14.45" customHeight="1">
      <c r="A257" s="35"/>
      <c r="B257" s="36"/>
      <c r="C257" s="243" t="s">
        <v>612</v>
      </c>
      <c r="D257" s="243" t="s">
        <v>359</v>
      </c>
      <c r="E257" s="244" t="s">
        <v>1479</v>
      </c>
      <c r="F257" s="245" t="s">
        <v>1480</v>
      </c>
      <c r="G257" s="246" t="s">
        <v>1025</v>
      </c>
      <c r="H257" s="247">
        <v>2</v>
      </c>
      <c r="I257" s="248"/>
      <c r="J257" s="249">
        <f>ROUND(I257*H257,2)</f>
        <v>0</v>
      </c>
      <c r="K257" s="245" t="s">
        <v>1</v>
      </c>
      <c r="L257" s="250"/>
      <c r="M257" s="251" t="s">
        <v>1</v>
      </c>
      <c r="N257" s="252" t="s">
        <v>45</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362</v>
      </c>
      <c r="AT257" s="203" t="s">
        <v>359</v>
      </c>
      <c r="AU257" s="203" t="s">
        <v>93</v>
      </c>
      <c r="AY257" s="18" t="s">
        <v>220</v>
      </c>
      <c r="BE257" s="204">
        <f>IF(N257="základní",J257,0)</f>
        <v>0</v>
      </c>
      <c r="BF257" s="204">
        <f>IF(N257="snížená",J257,0)</f>
        <v>0</v>
      </c>
      <c r="BG257" s="204">
        <f>IF(N257="zákl. přenesená",J257,0)</f>
        <v>0</v>
      </c>
      <c r="BH257" s="204">
        <f>IF(N257="sníž. přenesená",J257,0)</f>
        <v>0</v>
      </c>
      <c r="BI257" s="204">
        <f>IF(N257="nulová",J257,0)</f>
        <v>0</v>
      </c>
      <c r="BJ257" s="18" t="s">
        <v>87</v>
      </c>
      <c r="BK257" s="204">
        <f>ROUND(I257*H257,2)</f>
        <v>0</v>
      </c>
      <c r="BL257" s="18" t="s">
        <v>317</v>
      </c>
      <c r="BM257" s="203" t="s">
        <v>1481</v>
      </c>
    </row>
    <row r="258" spans="1:65" s="2" customFormat="1" ht="11.25">
      <c r="A258" s="35"/>
      <c r="B258" s="36"/>
      <c r="C258" s="37"/>
      <c r="D258" s="205" t="s">
        <v>230</v>
      </c>
      <c r="E258" s="37"/>
      <c r="F258" s="206" t="s">
        <v>1480</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230</v>
      </c>
      <c r="AU258" s="18" t="s">
        <v>93</v>
      </c>
    </row>
    <row r="259" spans="1:65" s="2" customFormat="1" ht="14.45" customHeight="1">
      <c r="A259" s="35"/>
      <c r="B259" s="36"/>
      <c r="C259" s="192" t="s">
        <v>616</v>
      </c>
      <c r="D259" s="192" t="s">
        <v>223</v>
      </c>
      <c r="E259" s="193" t="s">
        <v>1482</v>
      </c>
      <c r="F259" s="194" t="s">
        <v>1483</v>
      </c>
      <c r="G259" s="195" t="s">
        <v>1025</v>
      </c>
      <c r="H259" s="196">
        <v>4</v>
      </c>
      <c r="I259" s="197"/>
      <c r="J259" s="198">
        <f>ROUND(I259*H259,2)</f>
        <v>0</v>
      </c>
      <c r="K259" s="194" t="s">
        <v>1</v>
      </c>
      <c r="L259" s="40"/>
      <c r="M259" s="199" t="s">
        <v>1</v>
      </c>
      <c r="N259" s="200" t="s">
        <v>45</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317</v>
      </c>
      <c r="AT259" s="203" t="s">
        <v>223</v>
      </c>
      <c r="AU259" s="203" t="s">
        <v>93</v>
      </c>
      <c r="AY259" s="18" t="s">
        <v>220</v>
      </c>
      <c r="BE259" s="204">
        <f>IF(N259="základní",J259,0)</f>
        <v>0</v>
      </c>
      <c r="BF259" s="204">
        <f>IF(N259="snížená",J259,0)</f>
        <v>0</v>
      </c>
      <c r="BG259" s="204">
        <f>IF(N259="zákl. přenesená",J259,0)</f>
        <v>0</v>
      </c>
      <c r="BH259" s="204">
        <f>IF(N259="sníž. přenesená",J259,0)</f>
        <v>0</v>
      </c>
      <c r="BI259" s="204">
        <f>IF(N259="nulová",J259,0)</f>
        <v>0</v>
      </c>
      <c r="BJ259" s="18" t="s">
        <v>87</v>
      </c>
      <c r="BK259" s="204">
        <f>ROUND(I259*H259,2)</f>
        <v>0</v>
      </c>
      <c r="BL259" s="18" t="s">
        <v>317</v>
      </c>
      <c r="BM259" s="203" t="s">
        <v>1484</v>
      </c>
    </row>
    <row r="260" spans="1:65" s="2" customFormat="1" ht="11.25">
      <c r="A260" s="35"/>
      <c r="B260" s="36"/>
      <c r="C260" s="37"/>
      <c r="D260" s="205" t="s">
        <v>230</v>
      </c>
      <c r="E260" s="37"/>
      <c r="F260" s="206" t="s">
        <v>1483</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230</v>
      </c>
      <c r="AU260" s="18" t="s">
        <v>93</v>
      </c>
    </row>
    <row r="261" spans="1:65" s="2" customFormat="1" ht="14.45" customHeight="1">
      <c r="A261" s="35"/>
      <c r="B261" s="36"/>
      <c r="C261" s="243" t="s">
        <v>623</v>
      </c>
      <c r="D261" s="243" t="s">
        <v>359</v>
      </c>
      <c r="E261" s="244" t="s">
        <v>1485</v>
      </c>
      <c r="F261" s="245" t="s">
        <v>1486</v>
      </c>
      <c r="G261" s="246" t="s">
        <v>1025</v>
      </c>
      <c r="H261" s="247">
        <v>4</v>
      </c>
      <c r="I261" s="248"/>
      <c r="J261" s="249">
        <f>ROUND(I261*H261,2)</f>
        <v>0</v>
      </c>
      <c r="K261" s="245" t="s">
        <v>1</v>
      </c>
      <c r="L261" s="250"/>
      <c r="M261" s="251" t="s">
        <v>1</v>
      </c>
      <c r="N261" s="252" t="s">
        <v>45</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362</v>
      </c>
      <c r="AT261" s="203" t="s">
        <v>359</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87</v>
      </c>
      <c r="BK261" s="204">
        <f>ROUND(I261*H261,2)</f>
        <v>0</v>
      </c>
      <c r="BL261" s="18" t="s">
        <v>317</v>
      </c>
      <c r="BM261" s="203" t="s">
        <v>1487</v>
      </c>
    </row>
    <row r="262" spans="1:65" s="2" customFormat="1" ht="11.25">
      <c r="A262" s="35"/>
      <c r="B262" s="36"/>
      <c r="C262" s="37"/>
      <c r="D262" s="205" t="s">
        <v>230</v>
      </c>
      <c r="E262" s="37"/>
      <c r="F262" s="206" t="s">
        <v>1486</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230</v>
      </c>
      <c r="AU262" s="18" t="s">
        <v>93</v>
      </c>
    </row>
    <row r="263" spans="1:65" s="2" customFormat="1" ht="14.45" customHeight="1">
      <c r="A263" s="35"/>
      <c r="B263" s="36"/>
      <c r="C263" s="243" t="s">
        <v>629</v>
      </c>
      <c r="D263" s="243" t="s">
        <v>359</v>
      </c>
      <c r="E263" s="244" t="s">
        <v>1407</v>
      </c>
      <c r="F263" s="245" t="s">
        <v>1408</v>
      </c>
      <c r="G263" s="246" t="s">
        <v>1025</v>
      </c>
      <c r="H263" s="247">
        <v>4</v>
      </c>
      <c r="I263" s="248"/>
      <c r="J263" s="249">
        <f>ROUND(I263*H263,2)</f>
        <v>0</v>
      </c>
      <c r="K263" s="245" t="s">
        <v>1</v>
      </c>
      <c r="L263" s="250"/>
      <c r="M263" s="251" t="s">
        <v>1</v>
      </c>
      <c r="N263" s="252" t="s">
        <v>45</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362</v>
      </c>
      <c r="AT263" s="203" t="s">
        <v>359</v>
      </c>
      <c r="AU263" s="203" t="s">
        <v>93</v>
      </c>
      <c r="AY263" s="18" t="s">
        <v>220</v>
      </c>
      <c r="BE263" s="204">
        <f>IF(N263="základní",J263,0)</f>
        <v>0</v>
      </c>
      <c r="BF263" s="204">
        <f>IF(N263="snížená",J263,0)</f>
        <v>0</v>
      </c>
      <c r="BG263" s="204">
        <f>IF(N263="zákl. přenesená",J263,0)</f>
        <v>0</v>
      </c>
      <c r="BH263" s="204">
        <f>IF(N263="sníž. přenesená",J263,0)</f>
        <v>0</v>
      </c>
      <c r="BI263" s="204">
        <f>IF(N263="nulová",J263,0)</f>
        <v>0</v>
      </c>
      <c r="BJ263" s="18" t="s">
        <v>87</v>
      </c>
      <c r="BK263" s="204">
        <f>ROUND(I263*H263,2)</f>
        <v>0</v>
      </c>
      <c r="BL263" s="18" t="s">
        <v>317</v>
      </c>
      <c r="BM263" s="203" t="s">
        <v>1488</v>
      </c>
    </row>
    <row r="264" spans="1:65" s="2" customFormat="1" ht="11.25">
      <c r="A264" s="35"/>
      <c r="B264" s="36"/>
      <c r="C264" s="37"/>
      <c r="D264" s="205" t="s">
        <v>230</v>
      </c>
      <c r="E264" s="37"/>
      <c r="F264" s="206" t="s">
        <v>1408</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230</v>
      </c>
      <c r="AU264" s="18" t="s">
        <v>93</v>
      </c>
    </row>
    <row r="265" spans="1:65" s="2" customFormat="1" ht="14.45" customHeight="1">
      <c r="A265" s="35"/>
      <c r="B265" s="36"/>
      <c r="C265" s="192" t="s">
        <v>633</v>
      </c>
      <c r="D265" s="192" t="s">
        <v>223</v>
      </c>
      <c r="E265" s="193" t="s">
        <v>1489</v>
      </c>
      <c r="F265" s="194" t="s">
        <v>1490</v>
      </c>
      <c r="G265" s="195" t="s">
        <v>1025</v>
      </c>
      <c r="H265" s="196">
        <v>4</v>
      </c>
      <c r="I265" s="197"/>
      <c r="J265" s="198">
        <f>ROUND(I265*H265,2)</f>
        <v>0</v>
      </c>
      <c r="K265" s="194" t="s">
        <v>1</v>
      </c>
      <c r="L265" s="40"/>
      <c r="M265" s="199" t="s">
        <v>1</v>
      </c>
      <c r="N265" s="200" t="s">
        <v>45</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317</v>
      </c>
      <c r="AT265" s="203" t="s">
        <v>223</v>
      </c>
      <c r="AU265" s="203" t="s">
        <v>93</v>
      </c>
      <c r="AY265" s="18" t="s">
        <v>220</v>
      </c>
      <c r="BE265" s="204">
        <f>IF(N265="základní",J265,0)</f>
        <v>0</v>
      </c>
      <c r="BF265" s="204">
        <f>IF(N265="snížená",J265,0)</f>
        <v>0</v>
      </c>
      <c r="BG265" s="204">
        <f>IF(N265="zákl. přenesená",J265,0)</f>
        <v>0</v>
      </c>
      <c r="BH265" s="204">
        <f>IF(N265="sníž. přenesená",J265,0)</f>
        <v>0</v>
      </c>
      <c r="BI265" s="204">
        <f>IF(N265="nulová",J265,0)</f>
        <v>0</v>
      </c>
      <c r="BJ265" s="18" t="s">
        <v>87</v>
      </c>
      <c r="BK265" s="204">
        <f>ROUND(I265*H265,2)</f>
        <v>0</v>
      </c>
      <c r="BL265" s="18" t="s">
        <v>317</v>
      </c>
      <c r="BM265" s="203" t="s">
        <v>1491</v>
      </c>
    </row>
    <row r="266" spans="1:65" s="2" customFormat="1" ht="11.25">
      <c r="A266" s="35"/>
      <c r="B266" s="36"/>
      <c r="C266" s="37"/>
      <c r="D266" s="205" t="s">
        <v>230</v>
      </c>
      <c r="E266" s="37"/>
      <c r="F266" s="206" t="s">
        <v>1490</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230</v>
      </c>
      <c r="AU266" s="18" t="s">
        <v>93</v>
      </c>
    </row>
    <row r="267" spans="1:65" s="2" customFormat="1" ht="14.45" customHeight="1">
      <c r="A267" s="35"/>
      <c r="B267" s="36"/>
      <c r="C267" s="243" t="s">
        <v>637</v>
      </c>
      <c r="D267" s="243" t="s">
        <v>359</v>
      </c>
      <c r="E267" s="244" t="s">
        <v>1492</v>
      </c>
      <c r="F267" s="245" t="s">
        <v>1493</v>
      </c>
      <c r="G267" s="246" t="s">
        <v>1025</v>
      </c>
      <c r="H267" s="247">
        <v>4</v>
      </c>
      <c r="I267" s="248"/>
      <c r="J267" s="249">
        <f>ROUND(I267*H267,2)</f>
        <v>0</v>
      </c>
      <c r="K267" s="245" t="s">
        <v>1</v>
      </c>
      <c r="L267" s="250"/>
      <c r="M267" s="251" t="s">
        <v>1</v>
      </c>
      <c r="N267" s="252" t="s">
        <v>45</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362</v>
      </c>
      <c r="AT267" s="203" t="s">
        <v>359</v>
      </c>
      <c r="AU267" s="203" t="s">
        <v>93</v>
      </c>
      <c r="AY267" s="18" t="s">
        <v>220</v>
      </c>
      <c r="BE267" s="204">
        <f>IF(N267="základní",J267,0)</f>
        <v>0</v>
      </c>
      <c r="BF267" s="204">
        <f>IF(N267="snížená",J267,0)</f>
        <v>0</v>
      </c>
      <c r="BG267" s="204">
        <f>IF(N267="zákl. přenesená",J267,0)</f>
        <v>0</v>
      </c>
      <c r="BH267" s="204">
        <f>IF(N267="sníž. přenesená",J267,0)</f>
        <v>0</v>
      </c>
      <c r="BI267" s="204">
        <f>IF(N267="nulová",J267,0)</f>
        <v>0</v>
      </c>
      <c r="BJ267" s="18" t="s">
        <v>87</v>
      </c>
      <c r="BK267" s="204">
        <f>ROUND(I267*H267,2)</f>
        <v>0</v>
      </c>
      <c r="BL267" s="18" t="s">
        <v>317</v>
      </c>
      <c r="BM267" s="203" t="s">
        <v>1494</v>
      </c>
    </row>
    <row r="268" spans="1:65" s="2" customFormat="1" ht="11.25">
      <c r="A268" s="35"/>
      <c r="B268" s="36"/>
      <c r="C268" s="37"/>
      <c r="D268" s="205" t="s">
        <v>230</v>
      </c>
      <c r="E268" s="37"/>
      <c r="F268" s="206" t="s">
        <v>1493</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230</v>
      </c>
      <c r="AU268" s="18" t="s">
        <v>93</v>
      </c>
    </row>
    <row r="269" spans="1:65" s="2" customFormat="1" ht="14.45" customHeight="1">
      <c r="A269" s="35"/>
      <c r="B269" s="36"/>
      <c r="C269" s="243" t="s">
        <v>644</v>
      </c>
      <c r="D269" s="243" t="s">
        <v>359</v>
      </c>
      <c r="E269" s="244" t="s">
        <v>1407</v>
      </c>
      <c r="F269" s="245" t="s">
        <v>1408</v>
      </c>
      <c r="G269" s="246" t="s">
        <v>1025</v>
      </c>
      <c r="H269" s="247">
        <v>4</v>
      </c>
      <c r="I269" s="248"/>
      <c r="J269" s="249">
        <f>ROUND(I269*H269,2)</f>
        <v>0</v>
      </c>
      <c r="K269" s="245" t="s">
        <v>1</v>
      </c>
      <c r="L269" s="250"/>
      <c r="M269" s="251" t="s">
        <v>1</v>
      </c>
      <c r="N269" s="252" t="s">
        <v>45</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362</v>
      </c>
      <c r="AT269" s="203" t="s">
        <v>359</v>
      </c>
      <c r="AU269" s="203" t="s">
        <v>93</v>
      </c>
      <c r="AY269" s="18" t="s">
        <v>220</v>
      </c>
      <c r="BE269" s="204">
        <f>IF(N269="základní",J269,0)</f>
        <v>0</v>
      </c>
      <c r="BF269" s="204">
        <f>IF(N269="snížená",J269,0)</f>
        <v>0</v>
      </c>
      <c r="BG269" s="204">
        <f>IF(N269="zákl. přenesená",J269,0)</f>
        <v>0</v>
      </c>
      <c r="BH269" s="204">
        <f>IF(N269="sníž. přenesená",J269,0)</f>
        <v>0</v>
      </c>
      <c r="BI269" s="204">
        <f>IF(N269="nulová",J269,0)</f>
        <v>0</v>
      </c>
      <c r="BJ269" s="18" t="s">
        <v>87</v>
      </c>
      <c r="BK269" s="204">
        <f>ROUND(I269*H269,2)</f>
        <v>0</v>
      </c>
      <c r="BL269" s="18" t="s">
        <v>317</v>
      </c>
      <c r="BM269" s="203" t="s">
        <v>1495</v>
      </c>
    </row>
    <row r="270" spans="1:65" s="2" customFormat="1" ht="11.25">
      <c r="A270" s="35"/>
      <c r="B270" s="36"/>
      <c r="C270" s="37"/>
      <c r="D270" s="205" t="s">
        <v>230</v>
      </c>
      <c r="E270" s="37"/>
      <c r="F270" s="206" t="s">
        <v>1408</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230</v>
      </c>
      <c r="AU270" s="18" t="s">
        <v>93</v>
      </c>
    </row>
    <row r="271" spans="1:65" s="2" customFormat="1" ht="14.45" customHeight="1">
      <c r="A271" s="35"/>
      <c r="B271" s="36"/>
      <c r="C271" s="192" t="s">
        <v>648</v>
      </c>
      <c r="D271" s="192" t="s">
        <v>223</v>
      </c>
      <c r="E271" s="193" t="s">
        <v>1496</v>
      </c>
      <c r="F271" s="194" t="s">
        <v>1497</v>
      </c>
      <c r="G271" s="195" t="s">
        <v>353</v>
      </c>
      <c r="H271" s="196">
        <v>115</v>
      </c>
      <c r="I271" s="197"/>
      <c r="J271" s="198">
        <f>ROUND(I271*H271,2)</f>
        <v>0</v>
      </c>
      <c r="K271" s="194" t="s">
        <v>1</v>
      </c>
      <c r="L271" s="40"/>
      <c r="M271" s="199" t="s">
        <v>1</v>
      </c>
      <c r="N271" s="200" t="s">
        <v>45</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87</v>
      </c>
      <c r="BK271" s="204">
        <f>ROUND(I271*H271,2)</f>
        <v>0</v>
      </c>
      <c r="BL271" s="18" t="s">
        <v>317</v>
      </c>
      <c r="BM271" s="203" t="s">
        <v>1498</v>
      </c>
    </row>
    <row r="272" spans="1:65" s="2" customFormat="1" ht="11.25">
      <c r="A272" s="35"/>
      <c r="B272" s="36"/>
      <c r="C272" s="37"/>
      <c r="D272" s="205" t="s">
        <v>230</v>
      </c>
      <c r="E272" s="37"/>
      <c r="F272" s="206" t="s">
        <v>1497</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2" customFormat="1" ht="14.45" customHeight="1">
      <c r="A273" s="35"/>
      <c r="B273" s="36"/>
      <c r="C273" s="243" t="s">
        <v>653</v>
      </c>
      <c r="D273" s="243" t="s">
        <v>359</v>
      </c>
      <c r="E273" s="244" t="s">
        <v>1499</v>
      </c>
      <c r="F273" s="245" t="s">
        <v>1500</v>
      </c>
      <c r="G273" s="246" t="s">
        <v>353</v>
      </c>
      <c r="H273" s="247">
        <v>115</v>
      </c>
      <c r="I273" s="248"/>
      <c r="J273" s="249">
        <f>ROUND(I273*H273,2)</f>
        <v>0</v>
      </c>
      <c r="K273" s="245" t="s">
        <v>1</v>
      </c>
      <c r="L273" s="250"/>
      <c r="M273" s="251" t="s">
        <v>1</v>
      </c>
      <c r="N273" s="252" t="s">
        <v>45</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362</v>
      </c>
      <c r="AT273" s="203" t="s">
        <v>359</v>
      </c>
      <c r="AU273" s="203" t="s">
        <v>93</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317</v>
      </c>
      <c r="BM273" s="203" t="s">
        <v>1501</v>
      </c>
    </row>
    <row r="274" spans="1:65" s="2" customFormat="1" ht="11.25">
      <c r="A274" s="35"/>
      <c r="B274" s="36"/>
      <c r="C274" s="37"/>
      <c r="D274" s="205" t="s">
        <v>230</v>
      </c>
      <c r="E274" s="37"/>
      <c r="F274" s="206" t="s">
        <v>1500</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230</v>
      </c>
      <c r="AU274" s="18" t="s">
        <v>93</v>
      </c>
    </row>
    <row r="275" spans="1:65" s="2" customFormat="1" ht="14.45" customHeight="1">
      <c r="A275" s="35"/>
      <c r="B275" s="36"/>
      <c r="C275" s="192" t="s">
        <v>658</v>
      </c>
      <c r="D275" s="192" t="s">
        <v>223</v>
      </c>
      <c r="E275" s="193" t="s">
        <v>1502</v>
      </c>
      <c r="F275" s="194" t="s">
        <v>1503</v>
      </c>
      <c r="G275" s="195" t="s">
        <v>1025</v>
      </c>
      <c r="H275" s="196">
        <v>4</v>
      </c>
      <c r="I275" s="197"/>
      <c r="J275" s="198">
        <f>ROUND(I275*H275,2)</f>
        <v>0</v>
      </c>
      <c r="K275" s="194" t="s">
        <v>1</v>
      </c>
      <c r="L275" s="40"/>
      <c r="M275" s="199" t="s">
        <v>1</v>
      </c>
      <c r="N275" s="200" t="s">
        <v>45</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317</v>
      </c>
      <c r="AT275" s="203" t="s">
        <v>223</v>
      </c>
      <c r="AU275" s="203" t="s">
        <v>93</v>
      </c>
      <c r="AY275" s="18" t="s">
        <v>220</v>
      </c>
      <c r="BE275" s="204">
        <f>IF(N275="základní",J275,0)</f>
        <v>0</v>
      </c>
      <c r="BF275" s="204">
        <f>IF(N275="snížená",J275,0)</f>
        <v>0</v>
      </c>
      <c r="BG275" s="204">
        <f>IF(N275="zákl. přenesená",J275,0)</f>
        <v>0</v>
      </c>
      <c r="BH275" s="204">
        <f>IF(N275="sníž. přenesená",J275,0)</f>
        <v>0</v>
      </c>
      <c r="BI275" s="204">
        <f>IF(N275="nulová",J275,0)</f>
        <v>0</v>
      </c>
      <c r="BJ275" s="18" t="s">
        <v>87</v>
      </c>
      <c r="BK275" s="204">
        <f>ROUND(I275*H275,2)</f>
        <v>0</v>
      </c>
      <c r="BL275" s="18" t="s">
        <v>317</v>
      </c>
      <c r="BM275" s="203" t="s">
        <v>1504</v>
      </c>
    </row>
    <row r="276" spans="1:65" s="2" customFormat="1" ht="11.25">
      <c r="A276" s="35"/>
      <c r="B276" s="36"/>
      <c r="C276" s="37"/>
      <c r="D276" s="205" t="s">
        <v>230</v>
      </c>
      <c r="E276" s="37"/>
      <c r="F276" s="206" t="s">
        <v>1503</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230</v>
      </c>
      <c r="AU276" s="18" t="s">
        <v>93</v>
      </c>
    </row>
    <row r="277" spans="1:65" s="2" customFormat="1" ht="14.45" customHeight="1">
      <c r="A277" s="35"/>
      <c r="B277" s="36"/>
      <c r="C277" s="243" t="s">
        <v>662</v>
      </c>
      <c r="D277" s="243" t="s">
        <v>359</v>
      </c>
      <c r="E277" s="244" t="s">
        <v>1505</v>
      </c>
      <c r="F277" s="245" t="s">
        <v>1506</v>
      </c>
      <c r="G277" s="246" t="s">
        <v>1025</v>
      </c>
      <c r="H277" s="247">
        <v>4</v>
      </c>
      <c r="I277" s="248"/>
      <c r="J277" s="249">
        <f>ROUND(I277*H277,2)</f>
        <v>0</v>
      </c>
      <c r="K277" s="245" t="s">
        <v>1</v>
      </c>
      <c r="L277" s="250"/>
      <c r="M277" s="251" t="s">
        <v>1</v>
      </c>
      <c r="N277" s="252" t="s">
        <v>45</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362</v>
      </c>
      <c r="AT277" s="203" t="s">
        <v>359</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87</v>
      </c>
      <c r="BK277" s="204">
        <f>ROUND(I277*H277,2)</f>
        <v>0</v>
      </c>
      <c r="BL277" s="18" t="s">
        <v>317</v>
      </c>
      <c r="BM277" s="203" t="s">
        <v>1507</v>
      </c>
    </row>
    <row r="278" spans="1:65" s="2" customFormat="1" ht="11.25">
      <c r="A278" s="35"/>
      <c r="B278" s="36"/>
      <c r="C278" s="37"/>
      <c r="D278" s="205" t="s">
        <v>230</v>
      </c>
      <c r="E278" s="37"/>
      <c r="F278" s="206" t="s">
        <v>1506</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667</v>
      </c>
      <c r="D279" s="192" t="s">
        <v>223</v>
      </c>
      <c r="E279" s="193" t="s">
        <v>1508</v>
      </c>
      <c r="F279" s="194" t="s">
        <v>1509</v>
      </c>
      <c r="G279" s="195" t="s">
        <v>1002</v>
      </c>
      <c r="H279" s="196">
        <v>16</v>
      </c>
      <c r="I279" s="197"/>
      <c r="J279" s="198">
        <f>ROUND(I279*H279,2)</f>
        <v>0</v>
      </c>
      <c r="K279" s="194" t="s">
        <v>1</v>
      </c>
      <c r="L279" s="40"/>
      <c r="M279" s="199" t="s">
        <v>1</v>
      </c>
      <c r="N279" s="200" t="s">
        <v>45</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87</v>
      </c>
      <c r="BK279" s="204">
        <f>ROUND(I279*H279,2)</f>
        <v>0</v>
      </c>
      <c r="BL279" s="18" t="s">
        <v>317</v>
      </c>
      <c r="BM279" s="203" t="s">
        <v>1510</v>
      </c>
    </row>
    <row r="280" spans="1:65" s="2" customFormat="1" ht="11.25">
      <c r="A280" s="35"/>
      <c r="B280" s="36"/>
      <c r="C280" s="37"/>
      <c r="D280" s="205" t="s">
        <v>230</v>
      </c>
      <c r="E280" s="37"/>
      <c r="F280" s="206" t="s">
        <v>1509</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2" customFormat="1" ht="14.45" customHeight="1">
      <c r="A281" s="35"/>
      <c r="B281" s="36"/>
      <c r="C281" s="192" t="s">
        <v>673</v>
      </c>
      <c r="D281" s="192" t="s">
        <v>223</v>
      </c>
      <c r="E281" s="193" t="s">
        <v>1511</v>
      </c>
      <c r="F281" s="194" t="s">
        <v>1512</v>
      </c>
      <c r="G281" s="195" t="s">
        <v>1002</v>
      </c>
      <c r="H281" s="196">
        <v>16</v>
      </c>
      <c r="I281" s="197"/>
      <c r="J281" s="198">
        <f>ROUND(I281*H281,2)</f>
        <v>0</v>
      </c>
      <c r="K281" s="194" t="s">
        <v>1</v>
      </c>
      <c r="L281" s="40"/>
      <c r="M281" s="199" t="s">
        <v>1</v>
      </c>
      <c r="N281" s="200" t="s">
        <v>45</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317</v>
      </c>
      <c r="AT281" s="203" t="s">
        <v>223</v>
      </c>
      <c r="AU281" s="203" t="s">
        <v>93</v>
      </c>
      <c r="AY281" s="18" t="s">
        <v>220</v>
      </c>
      <c r="BE281" s="204">
        <f>IF(N281="základní",J281,0)</f>
        <v>0</v>
      </c>
      <c r="BF281" s="204">
        <f>IF(N281="snížená",J281,0)</f>
        <v>0</v>
      </c>
      <c r="BG281" s="204">
        <f>IF(N281="zákl. přenesená",J281,0)</f>
        <v>0</v>
      </c>
      <c r="BH281" s="204">
        <f>IF(N281="sníž. přenesená",J281,0)</f>
        <v>0</v>
      </c>
      <c r="BI281" s="204">
        <f>IF(N281="nulová",J281,0)</f>
        <v>0</v>
      </c>
      <c r="BJ281" s="18" t="s">
        <v>87</v>
      </c>
      <c r="BK281" s="204">
        <f>ROUND(I281*H281,2)</f>
        <v>0</v>
      </c>
      <c r="BL281" s="18" t="s">
        <v>317</v>
      </c>
      <c r="BM281" s="203" t="s">
        <v>1513</v>
      </c>
    </row>
    <row r="282" spans="1:65" s="2" customFormat="1" ht="11.25">
      <c r="A282" s="35"/>
      <c r="B282" s="36"/>
      <c r="C282" s="37"/>
      <c r="D282" s="205" t="s">
        <v>230</v>
      </c>
      <c r="E282" s="37"/>
      <c r="F282" s="206" t="s">
        <v>1512</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230</v>
      </c>
      <c r="AU282" s="18" t="s">
        <v>93</v>
      </c>
    </row>
    <row r="283" spans="1:65" s="2" customFormat="1" ht="14.45" customHeight="1">
      <c r="A283" s="35"/>
      <c r="B283" s="36"/>
      <c r="C283" s="192" t="s">
        <v>680</v>
      </c>
      <c r="D283" s="192" t="s">
        <v>223</v>
      </c>
      <c r="E283" s="193" t="s">
        <v>1514</v>
      </c>
      <c r="F283" s="194" t="s">
        <v>1515</v>
      </c>
      <c r="G283" s="195" t="s">
        <v>1025</v>
      </c>
      <c r="H283" s="196">
        <v>2</v>
      </c>
      <c r="I283" s="197"/>
      <c r="J283" s="198">
        <f>ROUND(I283*H283,2)</f>
        <v>0</v>
      </c>
      <c r="K283" s="194" t="s">
        <v>1</v>
      </c>
      <c r="L283" s="40"/>
      <c r="M283" s="199" t="s">
        <v>1</v>
      </c>
      <c r="N283" s="200" t="s">
        <v>45</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317</v>
      </c>
      <c r="AT283" s="203" t="s">
        <v>223</v>
      </c>
      <c r="AU283" s="203" t="s">
        <v>93</v>
      </c>
      <c r="AY283" s="18" t="s">
        <v>220</v>
      </c>
      <c r="BE283" s="204">
        <f>IF(N283="základní",J283,0)</f>
        <v>0</v>
      </c>
      <c r="BF283" s="204">
        <f>IF(N283="snížená",J283,0)</f>
        <v>0</v>
      </c>
      <c r="BG283" s="204">
        <f>IF(N283="zákl. přenesená",J283,0)</f>
        <v>0</v>
      </c>
      <c r="BH283" s="204">
        <f>IF(N283="sníž. přenesená",J283,0)</f>
        <v>0</v>
      </c>
      <c r="BI283" s="204">
        <f>IF(N283="nulová",J283,0)</f>
        <v>0</v>
      </c>
      <c r="BJ283" s="18" t="s">
        <v>87</v>
      </c>
      <c r="BK283" s="204">
        <f>ROUND(I283*H283,2)</f>
        <v>0</v>
      </c>
      <c r="BL283" s="18" t="s">
        <v>317</v>
      </c>
      <c r="BM283" s="203" t="s">
        <v>1516</v>
      </c>
    </row>
    <row r="284" spans="1:65" s="2" customFormat="1" ht="11.25">
      <c r="A284" s="35"/>
      <c r="B284" s="36"/>
      <c r="C284" s="37"/>
      <c r="D284" s="205" t="s">
        <v>230</v>
      </c>
      <c r="E284" s="37"/>
      <c r="F284" s="206" t="s">
        <v>1515</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230</v>
      </c>
      <c r="AU284" s="18" t="s">
        <v>93</v>
      </c>
    </row>
    <row r="285" spans="1:65" s="2" customFormat="1" ht="14.45" customHeight="1">
      <c r="A285" s="35"/>
      <c r="B285" s="36"/>
      <c r="C285" s="192" t="s">
        <v>685</v>
      </c>
      <c r="D285" s="192" t="s">
        <v>223</v>
      </c>
      <c r="E285" s="193" t="s">
        <v>1517</v>
      </c>
      <c r="F285" s="194" t="s">
        <v>1518</v>
      </c>
      <c r="G285" s="195" t="s">
        <v>1025</v>
      </c>
      <c r="H285" s="196">
        <v>2</v>
      </c>
      <c r="I285" s="197"/>
      <c r="J285" s="198">
        <f>ROUND(I285*H285,2)</f>
        <v>0</v>
      </c>
      <c r="K285" s="194" t="s">
        <v>1</v>
      </c>
      <c r="L285" s="40"/>
      <c r="M285" s="199" t="s">
        <v>1</v>
      </c>
      <c r="N285" s="200" t="s">
        <v>45</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317</v>
      </c>
      <c r="AT285" s="203" t="s">
        <v>223</v>
      </c>
      <c r="AU285" s="203" t="s">
        <v>93</v>
      </c>
      <c r="AY285" s="18" t="s">
        <v>220</v>
      </c>
      <c r="BE285" s="204">
        <f>IF(N285="základní",J285,0)</f>
        <v>0</v>
      </c>
      <c r="BF285" s="204">
        <f>IF(N285="snížená",J285,0)</f>
        <v>0</v>
      </c>
      <c r="BG285" s="204">
        <f>IF(N285="zákl. přenesená",J285,0)</f>
        <v>0</v>
      </c>
      <c r="BH285" s="204">
        <f>IF(N285="sníž. přenesená",J285,0)</f>
        <v>0</v>
      </c>
      <c r="BI285" s="204">
        <f>IF(N285="nulová",J285,0)</f>
        <v>0</v>
      </c>
      <c r="BJ285" s="18" t="s">
        <v>87</v>
      </c>
      <c r="BK285" s="204">
        <f>ROUND(I285*H285,2)</f>
        <v>0</v>
      </c>
      <c r="BL285" s="18" t="s">
        <v>317</v>
      </c>
      <c r="BM285" s="203" t="s">
        <v>1519</v>
      </c>
    </row>
    <row r="286" spans="1:65" s="2" customFormat="1" ht="11.25">
      <c r="A286" s="35"/>
      <c r="B286" s="36"/>
      <c r="C286" s="37"/>
      <c r="D286" s="205" t="s">
        <v>230</v>
      </c>
      <c r="E286" s="37"/>
      <c r="F286" s="206" t="s">
        <v>1518</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230</v>
      </c>
      <c r="AU286" s="18" t="s">
        <v>93</v>
      </c>
    </row>
    <row r="287" spans="1:65" s="2" customFormat="1" ht="14.45" customHeight="1">
      <c r="A287" s="35"/>
      <c r="B287" s="36"/>
      <c r="C287" s="192" t="s">
        <v>688</v>
      </c>
      <c r="D287" s="192" t="s">
        <v>223</v>
      </c>
      <c r="E287" s="193" t="s">
        <v>1520</v>
      </c>
      <c r="F287" s="194" t="s">
        <v>1521</v>
      </c>
      <c r="G287" s="195" t="s">
        <v>259</v>
      </c>
      <c r="H287" s="196">
        <v>2</v>
      </c>
      <c r="I287" s="197"/>
      <c r="J287" s="198">
        <f>ROUND(I287*H287,2)</f>
        <v>0</v>
      </c>
      <c r="K287" s="194" t="s">
        <v>1</v>
      </c>
      <c r="L287" s="40"/>
      <c r="M287" s="199" t="s">
        <v>1</v>
      </c>
      <c r="N287" s="200" t="s">
        <v>45</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317</v>
      </c>
      <c r="AT287" s="203" t="s">
        <v>223</v>
      </c>
      <c r="AU287" s="203" t="s">
        <v>93</v>
      </c>
      <c r="AY287" s="18" t="s">
        <v>220</v>
      </c>
      <c r="BE287" s="204">
        <f>IF(N287="základní",J287,0)</f>
        <v>0</v>
      </c>
      <c r="BF287" s="204">
        <f>IF(N287="snížená",J287,0)</f>
        <v>0</v>
      </c>
      <c r="BG287" s="204">
        <f>IF(N287="zákl. přenesená",J287,0)</f>
        <v>0</v>
      </c>
      <c r="BH287" s="204">
        <f>IF(N287="sníž. přenesená",J287,0)</f>
        <v>0</v>
      </c>
      <c r="BI287" s="204">
        <f>IF(N287="nulová",J287,0)</f>
        <v>0</v>
      </c>
      <c r="BJ287" s="18" t="s">
        <v>87</v>
      </c>
      <c r="BK287" s="204">
        <f>ROUND(I287*H287,2)</f>
        <v>0</v>
      </c>
      <c r="BL287" s="18" t="s">
        <v>317</v>
      </c>
      <c r="BM287" s="203" t="s">
        <v>1522</v>
      </c>
    </row>
    <row r="288" spans="1:65" s="2" customFormat="1" ht="11.25">
      <c r="A288" s="35"/>
      <c r="B288" s="36"/>
      <c r="C288" s="37"/>
      <c r="D288" s="205" t="s">
        <v>230</v>
      </c>
      <c r="E288" s="37"/>
      <c r="F288" s="206" t="s">
        <v>1521</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230</v>
      </c>
      <c r="AU288" s="18" t="s">
        <v>93</v>
      </c>
    </row>
    <row r="289" spans="1:65" s="2" customFormat="1" ht="14.45" customHeight="1">
      <c r="A289" s="35"/>
      <c r="B289" s="36"/>
      <c r="C289" s="192" t="s">
        <v>693</v>
      </c>
      <c r="D289" s="192" t="s">
        <v>223</v>
      </c>
      <c r="E289" s="193" t="s">
        <v>1523</v>
      </c>
      <c r="F289" s="194" t="s">
        <v>1524</v>
      </c>
      <c r="G289" s="195" t="s">
        <v>259</v>
      </c>
      <c r="H289" s="196">
        <v>13</v>
      </c>
      <c r="I289" s="197"/>
      <c r="J289" s="198">
        <f>ROUND(I289*H289,2)</f>
        <v>0</v>
      </c>
      <c r="K289" s="194" t="s">
        <v>1</v>
      </c>
      <c r="L289" s="40"/>
      <c r="M289" s="199" t="s">
        <v>1</v>
      </c>
      <c r="N289" s="200" t="s">
        <v>45</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317</v>
      </c>
      <c r="AT289" s="203" t="s">
        <v>223</v>
      </c>
      <c r="AU289" s="203" t="s">
        <v>93</v>
      </c>
      <c r="AY289" s="18" t="s">
        <v>220</v>
      </c>
      <c r="BE289" s="204">
        <f>IF(N289="základní",J289,0)</f>
        <v>0</v>
      </c>
      <c r="BF289" s="204">
        <f>IF(N289="snížená",J289,0)</f>
        <v>0</v>
      </c>
      <c r="BG289" s="204">
        <f>IF(N289="zákl. přenesená",J289,0)</f>
        <v>0</v>
      </c>
      <c r="BH289" s="204">
        <f>IF(N289="sníž. přenesená",J289,0)</f>
        <v>0</v>
      </c>
      <c r="BI289" s="204">
        <f>IF(N289="nulová",J289,0)</f>
        <v>0</v>
      </c>
      <c r="BJ289" s="18" t="s">
        <v>87</v>
      </c>
      <c r="BK289" s="204">
        <f>ROUND(I289*H289,2)</f>
        <v>0</v>
      </c>
      <c r="BL289" s="18" t="s">
        <v>317</v>
      </c>
      <c r="BM289" s="203" t="s">
        <v>1525</v>
      </c>
    </row>
    <row r="290" spans="1:65" s="2" customFormat="1" ht="11.25">
      <c r="A290" s="35"/>
      <c r="B290" s="36"/>
      <c r="C290" s="37"/>
      <c r="D290" s="205" t="s">
        <v>230</v>
      </c>
      <c r="E290" s="37"/>
      <c r="F290" s="206" t="s">
        <v>1524</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230</v>
      </c>
      <c r="AU290" s="18" t="s">
        <v>93</v>
      </c>
    </row>
    <row r="291" spans="1:65" s="2" customFormat="1" ht="14.45" customHeight="1">
      <c r="A291" s="35"/>
      <c r="B291" s="36"/>
      <c r="C291" s="192" t="s">
        <v>698</v>
      </c>
      <c r="D291" s="192" t="s">
        <v>223</v>
      </c>
      <c r="E291" s="193" t="s">
        <v>1526</v>
      </c>
      <c r="F291" s="194" t="s">
        <v>1527</v>
      </c>
      <c r="G291" s="195" t="s">
        <v>259</v>
      </c>
      <c r="H291" s="196">
        <v>2</v>
      </c>
      <c r="I291" s="197"/>
      <c r="J291" s="198">
        <f>ROUND(I291*H291,2)</f>
        <v>0</v>
      </c>
      <c r="K291" s="194" t="s">
        <v>1</v>
      </c>
      <c r="L291" s="40"/>
      <c r="M291" s="199" t="s">
        <v>1</v>
      </c>
      <c r="N291" s="200" t="s">
        <v>45</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317</v>
      </c>
      <c r="AT291" s="203" t="s">
        <v>223</v>
      </c>
      <c r="AU291" s="203" t="s">
        <v>93</v>
      </c>
      <c r="AY291" s="18" t="s">
        <v>220</v>
      </c>
      <c r="BE291" s="204">
        <f>IF(N291="základní",J291,0)</f>
        <v>0</v>
      </c>
      <c r="BF291" s="204">
        <f>IF(N291="snížená",J291,0)</f>
        <v>0</v>
      </c>
      <c r="BG291" s="204">
        <f>IF(N291="zákl. přenesená",J291,0)</f>
        <v>0</v>
      </c>
      <c r="BH291" s="204">
        <f>IF(N291="sníž. přenesená",J291,0)</f>
        <v>0</v>
      </c>
      <c r="BI291" s="204">
        <f>IF(N291="nulová",J291,0)</f>
        <v>0</v>
      </c>
      <c r="BJ291" s="18" t="s">
        <v>87</v>
      </c>
      <c r="BK291" s="204">
        <f>ROUND(I291*H291,2)</f>
        <v>0</v>
      </c>
      <c r="BL291" s="18" t="s">
        <v>317</v>
      </c>
      <c r="BM291" s="203" t="s">
        <v>1528</v>
      </c>
    </row>
    <row r="292" spans="1:65" s="2" customFormat="1" ht="11.25">
      <c r="A292" s="35"/>
      <c r="B292" s="36"/>
      <c r="C292" s="37"/>
      <c r="D292" s="205" t="s">
        <v>230</v>
      </c>
      <c r="E292" s="37"/>
      <c r="F292" s="206" t="s">
        <v>1527</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230</v>
      </c>
      <c r="AU292" s="18" t="s">
        <v>93</v>
      </c>
    </row>
    <row r="293" spans="1:65" s="2" customFormat="1" ht="14.45" customHeight="1">
      <c r="A293" s="35"/>
      <c r="B293" s="36"/>
      <c r="C293" s="192" t="s">
        <v>701</v>
      </c>
      <c r="D293" s="192" t="s">
        <v>223</v>
      </c>
      <c r="E293" s="193" t="s">
        <v>1529</v>
      </c>
      <c r="F293" s="194" t="s">
        <v>1530</v>
      </c>
      <c r="G293" s="195" t="s">
        <v>259</v>
      </c>
      <c r="H293" s="196">
        <v>4</v>
      </c>
      <c r="I293" s="197"/>
      <c r="J293" s="198">
        <f>ROUND(I293*H293,2)</f>
        <v>0</v>
      </c>
      <c r="K293" s="194" t="s">
        <v>1</v>
      </c>
      <c r="L293" s="40"/>
      <c r="M293" s="199" t="s">
        <v>1</v>
      </c>
      <c r="N293" s="200" t="s">
        <v>45</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317</v>
      </c>
      <c r="AT293" s="203" t="s">
        <v>223</v>
      </c>
      <c r="AU293" s="203" t="s">
        <v>93</v>
      </c>
      <c r="AY293" s="18" t="s">
        <v>220</v>
      </c>
      <c r="BE293" s="204">
        <f>IF(N293="základní",J293,0)</f>
        <v>0</v>
      </c>
      <c r="BF293" s="204">
        <f>IF(N293="snížená",J293,0)</f>
        <v>0</v>
      </c>
      <c r="BG293" s="204">
        <f>IF(N293="zákl. přenesená",J293,0)</f>
        <v>0</v>
      </c>
      <c r="BH293" s="204">
        <f>IF(N293="sníž. přenesená",J293,0)</f>
        <v>0</v>
      </c>
      <c r="BI293" s="204">
        <f>IF(N293="nulová",J293,0)</f>
        <v>0</v>
      </c>
      <c r="BJ293" s="18" t="s">
        <v>87</v>
      </c>
      <c r="BK293" s="204">
        <f>ROUND(I293*H293,2)</f>
        <v>0</v>
      </c>
      <c r="BL293" s="18" t="s">
        <v>317</v>
      </c>
      <c r="BM293" s="203" t="s">
        <v>1531</v>
      </c>
    </row>
    <row r="294" spans="1:65" s="2" customFormat="1" ht="11.25">
      <c r="A294" s="35"/>
      <c r="B294" s="36"/>
      <c r="C294" s="37"/>
      <c r="D294" s="205" t="s">
        <v>230</v>
      </c>
      <c r="E294" s="37"/>
      <c r="F294" s="206" t="s">
        <v>1530</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230</v>
      </c>
      <c r="AU294" s="18" t="s">
        <v>93</v>
      </c>
    </row>
    <row r="295" spans="1:65" s="2" customFormat="1" ht="14.45" customHeight="1">
      <c r="A295" s="35"/>
      <c r="B295" s="36"/>
      <c r="C295" s="192" t="s">
        <v>706</v>
      </c>
      <c r="D295" s="192" t="s">
        <v>223</v>
      </c>
      <c r="E295" s="193" t="s">
        <v>1532</v>
      </c>
      <c r="F295" s="194" t="s">
        <v>1533</v>
      </c>
      <c r="G295" s="195" t="s">
        <v>259</v>
      </c>
      <c r="H295" s="196">
        <v>2</v>
      </c>
      <c r="I295" s="197"/>
      <c r="J295" s="198">
        <f>ROUND(I295*H295,2)</f>
        <v>0</v>
      </c>
      <c r="K295" s="194" t="s">
        <v>1</v>
      </c>
      <c r="L295" s="40"/>
      <c r="M295" s="199" t="s">
        <v>1</v>
      </c>
      <c r="N295" s="200" t="s">
        <v>45</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317</v>
      </c>
      <c r="AT295" s="203" t="s">
        <v>223</v>
      </c>
      <c r="AU295" s="203" t="s">
        <v>93</v>
      </c>
      <c r="AY295" s="18" t="s">
        <v>220</v>
      </c>
      <c r="BE295" s="204">
        <f>IF(N295="základní",J295,0)</f>
        <v>0</v>
      </c>
      <c r="BF295" s="204">
        <f>IF(N295="snížená",J295,0)</f>
        <v>0</v>
      </c>
      <c r="BG295" s="204">
        <f>IF(N295="zákl. přenesená",J295,0)</f>
        <v>0</v>
      </c>
      <c r="BH295" s="204">
        <f>IF(N295="sníž. přenesená",J295,0)</f>
        <v>0</v>
      </c>
      <c r="BI295" s="204">
        <f>IF(N295="nulová",J295,0)</f>
        <v>0</v>
      </c>
      <c r="BJ295" s="18" t="s">
        <v>87</v>
      </c>
      <c r="BK295" s="204">
        <f>ROUND(I295*H295,2)</f>
        <v>0</v>
      </c>
      <c r="BL295" s="18" t="s">
        <v>317</v>
      </c>
      <c r="BM295" s="203" t="s">
        <v>1534</v>
      </c>
    </row>
    <row r="296" spans="1:65" s="2" customFormat="1" ht="11.25">
      <c r="A296" s="35"/>
      <c r="B296" s="36"/>
      <c r="C296" s="37"/>
      <c r="D296" s="205" t="s">
        <v>230</v>
      </c>
      <c r="E296" s="37"/>
      <c r="F296" s="206" t="s">
        <v>1533</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230</v>
      </c>
      <c r="AU296" s="18" t="s">
        <v>93</v>
      </c>
    </row>
    <row r="297" spans="1:65" s="2" customFormat="1" ht="14.45" customHeight="1">
      <c r="A297" s="35"/>
      <c r="B297" s="36"/>
      <c r="C297" s="192" t="s">
        <v>710</v>
      </c>
      <c r="D297" s="192" t="s">
        <v>223</v>
      </c>
      <c r="E297" s="193" t="s">
        <v>1535</v>
      </c>
      <c r="F297" s="194" t="s">
        <v>1536</v>
      </c>
      <c r="G297" s="195" t="s">
        <v>259</v>
      </c>
      <c r="H297" s="196">
        <v>2</v>
      </c>
      <c r="I297" s="197"/>
      <c r="J297" s="198">
        <f>ROUND(I297*H297,2)</f>
        <v>0</v>
      </c>
      <c r="K297" s="194" t="s">
        <v>1</v>
      </c>
      <c r="L297" s="40"/>
      <c r="M297" s="199" t="s">
        <v>1</v>
      </c>
      <c r="N297" s="200" t="s">
        <v>45</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317</v>
      </c>
      <c r="AT297" s="203" t="s">
        <v>223</v>
      </c>
      <c r="AU297" s="203" t="s">
        <v>93</v>
      </c>
      <c r="AY297" s="18" t="s">
        <v>220</v>
      </c>
      <c r="BE297" s="204">
        <f>IF(N297="základní",J297,0)</f>
        <v>0</v>
      </c>
      <c r="BF297" s="204">
        <f>IF(N297="snížená",J297,0)</f>
        <v>0</v>
      </c>
      <c r="BG297" s="204">
        <f>IF(N297="zákl. přenesená",J297,0)</f>
        <v>0</v>
      </c>
      <c r="BH297" s="204">
        <f>IF(N297="sníž. přenesená",J297,0)</f>
        <v>0</v>
      </c>
      <c r="BI297" s="204">
        <f>IF(N297="nulová",J297,0)</f>
        <v>0</v>
      </c>
      <c r="BJ297" s="18" t="s">
        <v>87</v>
      </c>
      <c r="BK297" s="204">
        <f>ROUND(I297*H297,2)</f>
        <v>0</v>
      </c>
      <c r="BL297" s="18" t="s">
        <v>317</v>
      </c>
      <c r="BM297" s="203" t="s">
        <v>1537</v>
      </c>
    </row>
    <row r="298" spans="1:65" s="2" customFormat="1" ht="11.25">
      <c r="A298" s="35"/>
      <c r="B298" s="36"/>
      <c r="C298" s="37"/>
      <c r="D298" s="205" t="s">
        <v>230</v>
      </c>
      <c r="E298" s="37"/>
      <c r="F298" s="206" t="s">
        <v>1536</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230</v>
      </c>
      <c r="AU298" s="18" t="s">
        <v>93</v>
      </c>
    </row>
    <row r="299" spans="1:65" s="2" customFormat="1" ht="14.45" customHeight="1">
      <c r="A299" s="35"/>
      <c r="B299" s="36"/>
      <c r="C299" s="192" t="s">
        <v>715</v>
      </c>
      <c r="D299" s="192" t="s">
        <v>223</v>
      </c>
      <c r="E299" s="193" t="s">
        <v>1538</v>
      </c>
      <c r="F299" s="194" t="s">
        <v>1539</v>
      </c>
      <c r="G299" s="195" t="s">
        <v>259</v>
      </c>
      <c r="H299" s="196">
        <v>2</v>
      </c>
      <c r="I299" s="197"/>
      <c r="J299" s="198">
        <f>ROUND(I299*H299,2)</f>
        <v>0</v>
      </c>
      <c r="K299" s="194" t="s">
        <v>1</v>
      </c>
      <c r="L299" s="40"/>
      <c r="M299" s="199" t="s">
        <v>1</v>
      </c>
      <c r="N299" s="200" t="s">
        <v>45</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317</v>
      </c>
      <c r="AT299" s="203" t="s">
        <v>223</v>
      </c>
      <c r="AU299" s="203" t="s">
        <v>93</v>
      </c>
      <c r="AY299" s="18" t="s">
        <v>220</v>
      </c>
      <c r="BE299" s="204">
        <f>IF(N299="základní",J299,0)</f>
        <v>0</v>
      </c>
      <c r="BF299" s="204">
        <f>IF(N299="snížená",J299,0)</f>
        <v>0</v>
      </c>
      <c r="BG299" s="204">
        <f>IF(N299="zákl. přenesená",J299,0)</f>
        <v>0</v>
      </c>
      <c r="BH299" s="204">
        <f>IF(N299="sníž. přenesená",J299,0)</f>
        <v>0</v>
      </c>
      <c r="BI299" s="204">
        <f>IF(N299="nulová",J299,0)</f>
        <v>0</v>
      </c>
      <c r="BJ299" s="18" t="s">
        <v>87</v>
      </c>
      <c r="BK299" s="204">
        <f>ROUND(I299*H299,2)</f>
        <v>0</v>
      </c>
      <c r="BL299" s="18" t="s">
        <v>317</v>
      </c>
      <c r="BM299" s="203" t="s">
        <v>1540</v>
      </c>
    </row>
    <row r="300" spans="1:65" s="2" customFormat="1" ht="11.25">
      <c r="A300" s="35"/>
      <c r="B300" s="36"/>
      <c r="C300" s="37"/>
      <c r="D300" s="205" t="s">
        <v>230</v>
      </c>
      <c r="E300" s="37"/>
      <c r="F300" s="206" t="s">
        <v>1539</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230</v>
      </c>
      <c r="AU300" s="18" t="s">
        <v>93</v>
      </c>
    </row>
    <row r="301" spans="1:65" s="2" customFormat="1" ht="14.45" customHeight="1">
      <c r="A301" s="35"/>
      <c r="B301" s="36"/>
      <c r="C301" s="192" t="s">
        <v>720</v>
      </c>
      <c r="D301" s="192" t="s">
        <v>223</v>
      </c>
      <c r="E301" s="193" t="s">
        <v>1541</v>
      </c>
      <c r="F301" s="194" t="s">
        <v>1542</v>
      </c>
      <c r="G301" s="195" t="s">
        <v>259</v>
      </c>
      <c r="H301" s="196">
        <v>2</v>
      </c>
      <c r="I301" s="197"/>
      <c r="J301" s="198">
        <f>ROUND(I301*H301,2)</f>
        <v>0</v>
      </c>
      <c r="K301" s="194" t="s">
        <v>1</v>
      </c>
      <c r="L301" s="40"/>
      <c r="M301" s="199" t="s">
        <v>1</v>
      </c>
      <c r="N301" s="200" t="s">
        <v>45</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317</v>
      </c>
      <c r="AT301" s="203" t="s">
        <v>223</v>
      </c>
      <c r="AU301" s="203" t="s">
        <v>93</v>
      </c>
      <c r="AY301" s="18" t="s">
        <v>220</v>
      </c>
      <c r="BE301" s="204">
        <f>IF(N301="základní",J301,0)</f>
        <v>0</v>
      </c>
      <c r="BF301" s="204">
        <f>IF(N301="snížená",J301,0)</f>
        <v>0</v>
      </c>
      <c r="BG301" s="204">
        <f>IF(N301="zákl. přenesená",J301,0)</f>
        <v>0</v>
      </c>
      <c r="BH301" s="204">
        <f>IF(N301="sníž. přenesená",J301,0)</f>
        <v>0</v>
      </c>
      <c r="BI301" s="204">
        <f>IF(N301="nulová",J301,0)</f>
        <v>0</v>
      </c>
      <c r="BJ301" s="18" t="s">
        <v>87</v>
      </c>
      <c r="BK301" s="204">
        <f>ROUND(I301*H301,2)</f>
        <v>0</v>
      </c>
      <c r="BL301" s="18" t="s">
        <v>317</v>
      </c>
      <c r="BM301" s="203" t="s">
        <v>1543</v>
      </c>
    </row>
    <row r="302" spans="1:65" s="2" customFormat="1" ht="11.25">
      <c r="A302" s="35"/>
      <c r="B302" s="36"/>
      <c r="C302" s="37"/>
      <c r="D302" s="205" t="s">
        <v>230</v>
      </c>
      <c r="E302" s="37"/>
      <c r="F302" s="206" t="s">
        <v>1542</v>
      </c>
      <c r="G302" s="37"/>
      <c r="H302" s="37"/>
      <c r="I302" s="207"/>
      <c r="J302" s="37"/>
      <c r="K302" s="37"/>
      <c r="L302" s="40"/>
      <c r="M302" s="257"/>
      <c r="N302" s="258"/>
      <c r="O302" s="259"/>
      <c r="P302" s="259"/>
      <c r="Q302" s="259"/>
      <c r="R302" s="259"/>
      <c r="S302" s="259"/>
      <c r="T302" s="260"/>
      <c r="U302" s="35"/>
      <c r="V302" s="35"/>
      <c r="W302" s="35"/>
      <c r="X302" s="35"/>
      <c r="Y302" s="35"/>
      <c r="Z302" s="35"/>
      <c r="AA302" s="35"/>
      <c r="AB302" s="35"/>
      <c r="AC302" s="35"/>
      <c r="AD302" s="35"/>
      <c r="AE302" s="35"/>
      <c r="AT302" s="18" t="s">
        <v>230</v>
      </c>
      <c r="AU302" s="18" t="s">
        <v>93</v>
      </c>
    </row>
    <row r="303" spans="1:65" s="2"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algorithmName="SHA-512" hashValue="sTbYm5QYZksCPC8NG0vDDq0qHZt2ID+zO/yIoGLGcmEhIObZm2U5mDcHrHhy7pNQ+ZBkGgFCDP+Fg6cdmttTbg==" saltValue="q/MQJXnveLF1+hG4DkzOWgeiOvayeAZLYr/5TZry7aIsNVcyjDyFo+y/WYPB1eJMxY7NqdygBo4jiHT5H0ANUw==" spinCount="100000" sheet="1" objects="1" scenarios="1" formatColumns="0" formatRows="0" autoFilter="0"/>
  <autoFilter ref="C121:K302" xr:uid="{00000000-0009-0000-0000-000006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117</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1544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ROUND((SUM(BE126:BE147)),  2)</f>
        <v>0</v>
      </c>
      <c r="G35" s="35"/>
      <c r="H35" s="35"/>
      <c r="I35" s="131">
        <v>0.21</v>
      </c>
      <c r="J35" s="130">
        <f>ROUND(((SUM(BE126:BE147))*I35),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ROUND((SUM(BF126:BF147)),  2)</f>
        <v>0</v>
      </c>
      <c r="G36" s="35"/>
      <c r="H36" s="35"/>
      <c r="I36" s="131">
        <v>0.15</v>
      </c>
      <c r="J36" s="130">
        <f>ROUND(((SUM(BF126:BF147))*I36),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ROUND((SUM(BG126:BG147)),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ROUND((SUM(BH126:BH147)),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ROUND((SUM(BI126:BI147)),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VRN - VRN a ostatní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1545</v>
      </c>
      <c r="E99" s="157"/>
      <c r="F99" s="157"/>
      <c r="G99" s="157"/>
      <c r="H99" s="157"/>
      <c r="I99" s="157"/>
      <c r="J99" s="158">
        <f>J127</f>
        <v>0</v>
      </c>
      <c r="K99" s="155"/>
      <c r="L99" s="159"/>
    </row>
    <row r="100" spans="1:47" s="10" customFormat="1" ht="19.899999999999999" customHeight="1">
      <c r="B100" s="160"/>
      <c r="C100" s="105"/>
      <c r="D100" s="161" t="s">
        <v>1546</v>
      </c>
      <c r="E100" s="162"/>
      <c r="F100" s="162"/>
      <c r="G100" s="162"/>
      <c r="H100" s="162"/>
      <c r="I100" s="162"/>
      <c r="J100" s="163">
        <f>J128</f>
        <v>0</v>
      </c>
      <c r="K100" s="105"/>
      <c r="L100" s="164"/>
    </row>
    <row r="101" spans="1:47" s="10" customFormat="1" ht="19.899999999999999" customHeight="1">
      <c r="B101" s="160"/>
      <c r="C101" s="105"/>
      <c r="D101" s="161" t="s">
        <v>1547</v>
      </c>
      <c r="E101" s="162"/>
      <c r="F101" s="162"/>
      <c r="G101" s="162"/>
      <c r="H101" s="162"/>
      <c r="I101" s="162"/>
      <c r="J101" s="163">
        <f>J133</f>
        <v>0</v>
      </c>
      <c r="K101" s="105"/>
      <c r="L101" s="164"/>
    </row>
    <row r="102" spans="1:47" s="10" customFormat="1" ht="19.899999999999999" customHeight="1">
      <c r="B102" s="160"/>
      <c r="C102" s="105"/>
      <c r="D102" s="161" t="s">
        <v>1548</v>
      </c>
      <c r="E102" s="162"/>
      <c r="F102" s="162"/>
      <c r="G102" s="162"/>
      <c r="H102" s="162"/>
      <c r="I102" s="162"/>
      <c r="J102" s="163">
        <f>J139</f>
        <v>0</v>
      </c>
      <c r="K102" s="105"/>
      <c r="L102" s="164"/>
    </row>
    <row r="103" spans="1:47" s="10" customFormat="1" ht="19.899999999999999" customHeight="1">
      <c r="B103" s="160"/>
      <c r="C103" s="105"/>
      <c r="D103" s="161" t="s">
        <v>1549</v>
      </c>
      <c r="E103" s="162"/>
      <c r="F103" s="162"/>
      <c r="G103" s="162"/>
      <c r="H103" s="162"/>
      <c r="I103" s="162"/>
      <c r="J103" s="163">
        <f>J143</f>
        <v>0</v>
      </c>
      <c r="K103" s="105"/>
      <c r="L103" s="164"/>
    </row>
    <row r="104" spans="1:47" s="10" customFormat="1" ht="19.899999999999999" customHeight="1">
      <c r="B104" s="160"/>
      <c r="C104" s="105"/>
      <c r="D104" s="161" t="s">
        <v>1550</v>
      </c>
      <c r="E104" s="162"/>
      <c r="F104" s="162"/>
      <c r="G104" s="162"/>
      <c r="H104" s="162"/>
      <c r="I104" s="162"/>
      <c r="J104" s="163">
        <f>J145</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205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7" t="str">
        <f>E7</f>
        <v>Podkrovní byty Táborská 378/44, 372/36, 375/38, 377/42, 376/40 Praha 4, k.ú. Nusle</v>
      </c>
      <c r="F114" s="328"/>
      <c r="G114" s="328"/>
      <c r="H114" s="328"/>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179</v>
      </c>
      <c r="D115" s="23"/>
      <c r="E115" s="23"/>
      <c r="F115" s="23"/>
      <c r="G115" s="23"/>
      <c r="H115" s="23"/>
      <c r="I115" s="23"/>
      <c r="J115" s="23"/>
      <c r="K115" s="23"/>
      <c r="L115" s="21"/>
    </row>
    <row r="116" spans="1:63" s="2" customFormat="1" ht="16.5" customHeight="1">
      <c r="A116" s="35"/>
      <c r="B116" s="36"/>
      <c r="C116" s="37"/>
      <c r="D116" s="37"/>
      <c r="E116" s="327" t="s">
        <v>180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E11</f>
        <v>VRN - VRN a ostatní</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 xml:space="preserve"> </v>
      </c>
      <c r="G120" s="37"/>
      <c r="H120" s="37"/>
      <c r="I120" s="30" t="s">
        <v>22</v>
      </c>
      <c r="J120" s="67" t="str">
        <f>IF(J14="","",J14)</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E17</f>
        <v>Městská část Praha 4, Anatala Staška 2059/80b</v>
      </c>
      <c r="G122" s="37"/>
      <c r="H122" s="37"/>
      <c r="I122" s="30" t="s">
        <v>31</v>
      </c>
      <c r="J122" s="33" t="str">
        <f>E23</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IF(E20="","",E20)</f>
        <v>Vyplň údaj</v>
      </c>
      <c r="G123" s="37"/>
      <c r="H123" s="37"/>
      <c r="I123" s="30" t="s">
        <v>36</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115</v>
      </c>
      <c r="F127" s="179" t="s">
        <v>1551</v>
      </c>
      <c r="G127" s="177"/>
      <c r="H127" s="177"/>
      <c r="I127" s="180"/>
      <c r="J127" s="181">
        <f>BK127</f>
        <v>0</v>
      </c>
      <c r="K127" s="177"/>
      <c r="L127" s="182"/>
      <c r="M127" s="183"/>
      <c r="N127" s="184"/>
      <c r="O127" s="184"/>
      <c r="P127" s="185">
        <f>P128+P133+P139+P143+P145</f>
        <v>0</v>
      </c>
      <c r="Q127" s="184"/>
      <c r="R127" s="185">
        <f>R128+R133+R139+R143+R145</f>
        <v>0</v>
      </c>
      <c r="S127" s="184"/>
      <c r="T127" s="186">
        <f>T128+T133+T139+T143+T145</f>
        <v>0</v>
      </c>
      <c r="AR127" s="187" t="s">
        <v>256</v>
      </c>
      <c r="AT127" s="188" t="s">
        <v>79</v>
      </c>
      <c r="AU127" s="188" t="s">
        <v>80</v>
      </c>
      <c r="AY127" s="187" t="s">
        <v>220</v>
      </c>
      <c r="BK127" s="189">
        <f>BK128+BK133+BK139+BK143+BK145</f>
        <v>0</v>
      </c>
    </row>
    <row r="128" spans="1:63" s="12" customFormat="1" ht="22.9" customHeight="1">
      <c r="B128" s="176"/>
      <c r="C128" s="177"/>
      <c r="D128" s="178" t="s">
        <v>79</v>
      </c>
      <c r="E128" s="190" t="s">
        <v>1552</v>
      </c>
      <c r="F128" s="190" t="s">
        <v>1553</v>
      </c>
      <c r="G128" s="177"/>
      <c r="H128" s="177"/>
      <c r="I128" s="180"/>
      <c r="J128" s="191">
        <f>BK128</f>
        <v>0</v>
      </c>
      <c r="K128" s="177"/>
      <c r="L128" s="182"/>
      <c r="M128" s="183"/>
      <c r="N128" s="184"/>
      <c r="O128" s="184"/>
      <c r="P128" s="185">
        <f>SUM(P129:P132)</f>
        <v>0</v>
      </c>
      <c r="Q128" s="184"/>
      <c r="R128" s="185">
        <f>SUM(R129:R132)</f>
        <v>0</v>
      </c>
      <c r="S128" s="184"/>
      <c r="T128" s="186">
        <f>SUM(T129:T132)</f>
        <v>0</v>
      </c>
      <c r="AR128" s="187" t="s">
        <v>256</v>
      </c>
      <c r="AT128" s="188" t="s">
        <v>79</v>
      </c>
      <c r="AU128" s="188" t="s">
        <v>87</v>
      </c>
      <c r="AY128" s="187" t="s">
        <v>220</v>
      </c>
      <c r="BK128" s="189">
        <f>SUM(BK129:BK132)</f>
        <v>0</v>
      </c>
    </row>
    <row r="129" spans="1:65" s="2" customFormat="1" ht="14.45" customHeight="1">
      <c r="A129" s="35"/>
      <c r="B129" s="36"/>
      <c r="C129" s="192" t="s">
        <v>87</v>
      </c>
      <c r="D129" s="192" t="s">
        <v>223</v>
      </c>
      <c r="E129" s="193" t="s">
        <v>1554</v>
      </c>
      <c r="F129" s="194" t="s">
        <v>1001</v>
      </c>
      <c r="G129" s="195" t="s">
        <v>259</v>
      </c>
      <c r="H129" s="196">
        <v>1</v>
      </c>
      <c r="I129" s="197"/>
      <c r="J129" s="198">
        <f>ROUND(I129*H129,2)</f>
        <v>0</v>
      </c>
      <c r="K129" s="194" t="s">
        <v>227</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1555</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1555</v>
      </c>
      <c r="BM129" s="203" t="s">
        <v>1556</v>
      </c>
    </row>
    <row r="130" spans="1:65" s="2" customFormat="1" ht="11.25">
      <c r="A130" s="35"/>
      <c r="B130" s="36"/>
      <c r="C130" s="37"/>
      <c r="D130" s="205" t="s">
        <v>230</v>
      </c>
      <c r="E130" s="37"/>
      <c r="F130" s="206" t="s">
        <v>1001</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87</v>
      </c>
      <c r="G131" s="221"/>
      <c r="H131" s="224">
        <v>1</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1</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12" customFormat="1" ht="22.9" customHeight="1">
      <c r="B133" s="176"/>
      <c r="C133" s="177"/>
      <c r="D133" s="178" t="s">
        <v>79</v>
      </c>
      <c r="E133" s="190" t="s">
        <v>1557</v>
      </c>
      <c r="F133" s="190" t="s">
        <v>1558</v>
      </c>
      <c r="G133" s="177"/>
      <c r="H133" s="177"/>
      <c r="I133" s="180"/>
      <c r="J133" s="191">
        <f>BK133</f>
        <v>0</v>
      </c>
      <c r="K133" s="177"/>
      <c r="L133" s="182"/>
      <c r="M133" s="183"/>
      <c r="N133" s="184"/>
      <c r="O133" s="184"/>
      <c r="P133" s="185">
        <f>SUM(P134:P138)</f>
        <v>0</v>
      </c>
      <c r="Q133" s="184"/>
      <c r="R133" s="185">
        <f>SUM(R134:R138)</f>
        <v>0</v>
      </c>
      <c r="S133" s="184"/>
      <c r="T133" s="186">
        <f>SUM(T134:T138)</f>
        <v>0</v>
      </c>
      <c r="AR133" s="187" t="s">
        <v>256</v>
      </c>
      <c r="AT133" s="188" t="s">
        <v>79</v>
      </c>
      <c r="AU133" s="188" t="s">
        <v>87</v>
      </c>
      <c r="AY133" s="187" t="s">
        <v>220</v>
      </c>
      <c r="BK133" s="189">
        <f>SUM(BK134:BK138)</f>
        <v>0</v>
      </c>
    </row>
    <row r="134" spans="1:65" s="2" customFormat="1" ht="14.45" customHeight="1">
      <c r="A134" s="35"/>
      <c r="B134" s="36"/>
      <c r="C134" s="192" t="s">
        <v>93</v>
      </c>
      <c r="D134" s="192" t="s">
        <v>223</v>
      </c>
      <c r="E134" s="193" t="s">
        <v>1559</v>
      </c>
      <c r="F134" s="194" t="s">
        <v>1558</v>
      </c>
      <c r="G134" s="195" t="s">
        <v>259</v>
      </c>
      <c r="H134" s="196">
        <v>1</v>
      </c>
      <c r="I134" s="197"/>
      <c r="J134" s="198">
        <f>ROUND(I134*H134,2)</f>
        <v>0</v>
      </c>
      <c r="K134" s="194" t="s">
        <v>1</v>
      </c>
      <c r="L134" s="40"/>
      <c r="M134" s="199" t="s">
        <v>1</v>
      </c>
      <c r="N134" s="200" t="s">
        <v>45</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228</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228</v>
      </c>
      <c r="BM134" s="203" t="s">
        <v>1560</v>
      </c>
    </row>
    <row r="135" spans="1:65" s="2" customFormat="1" ht="14.45" customHeight="1">
      <c r="A135" s="35"/>
      <c r="B135" s="36"/>
      <c r="C135" s="192" t="s">
        <v>106</v>
      </c>
      <c r="D135" s="192" t="s">
        <v>223</v>
      </c>
      <c r="E135" s="193" t="s">
        <v>1561</v>
      </c>
      <c r="F135" s="194" t="s">
        <v>1562</v>
      </c>
      <c r="G135" s="195" t="s">
        <v>259</v>
      </c>
      <c r="H135" s="196">
        <v>1</v>
      </c>
      <c r="I135" s="197"/>
      <c r="J135" s="198">
        <f>ROUND(I135*H135,2)</f>
        <v>0</v>
      </c>
      <c r="K135" s="194" t="s">
        <v>1563</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1555</v>
      </c>
      <c r="AT135" s="203" t="s">
        <v>223</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1555</v>
      </c>
      <c r="BM135" s="203" t="s">
        <v>1564</v>
      </c>
    </row>
    <row r="136" spans="1:65" s="2" customFormat="1" ht="11.25">
      <c r="A136" s="35"/>
      <c r="B136" s="36"/>
      <c r="C136" s="37"/>
      <c r="D136" s="205" t="s">
        <v>230</v>
      </c>
      <c r="E136" s="37"/>
      <c r="F136" s="206" t="s">
        <v>1562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14" customFormat="1" ht="11.25">
      <c r="B137" s="220"/>
      <c r="C137" s="221"/>
      <c r="D137" s="205" t="s">
        <v>232</v>
      </c>
      <c r="E137" s="222" t="s">
        <v>1</v>
      </c>
      <c r="F137" s="223" t="s">
        <v>87</v>
      </c>
      <c r="G137" s="221"/>
      <c r="H137" s="224">
        <v>1</v>
      </c>
      <c r="I137" s="225"/>
      <c r="J137" s="221"/>
      <c r="K137" s="221"/>
      <c r="L137" s="226"/>
      <c r="M137" s="227"/>
      <c r="N137" s="228"/>
      <c r="O137" s="228"/>
      <c r="P137" s="228"/>
      <c r="Q137" s="228"/>
      <c r="R137" s="228"/>
      <c r="S137" s="228"/>
      <c r="T137" s="229"/>
      <c r="AT137" s="230" t="s">
        <v>232</v>
      </c>
      <c r="AU137" s="230" t="s">
        <v>93</v>
      </c>
      <c r="AV137" s="14" t="s">
        <v>93</v>
      </c>
      <c r="AW137" s="14" t="s">
        <v>35</v>
      </c>
      <c r="AX137" s="14" t="s">
        <v>80</v>
      </c>
      <c r="AY137" s="230" t="s">
        <v>220</v>
      </c>
    </row>
    <row r="138" spans="1:65" s="15" customFormat="1" ht="11.25">
      <c r="B138" s="231"/>
      <c r="C138" s="232"/>
      <c r="D138" s="205" t="s">
        <v>232</v>
      </c>
      <c r="E138" s="233" t="s">
        <v>1</v>
      </c>
      <c r="F138" s="234" t="s">
        <v>236</v>
      </c>
      <c r="G138" s="232"/>
      <c r="H138" s="235">
        <v>1</v>
      </c>
      <c r="I138" s="236"/>
      <c r="J138" s="232"/>
      <c r="K138" s="232"/>
      <c r="L138" s="237"/>
      <c r="M138" s="238"/>
      <c r="N138" s="239"/>
      <c r="O138" s="239"/>
      <c r="P138" s="239"/>
      <c r="Q138" s="239"/>
      <c r="R138" s="239"/>
      <c r="S138" s="239"/>
      <c r="T138" s="240"/>
      <c r="AT138" s="241" t="s">
        <v>232</v>
      </c>
      <c r="AU138" s="241" t="s">
        <v>93</v>
      </c>
      <c r="AV138" s="15" t="s">
        <v>228</v>
      </c>
      <c r="AW138" s="15" t="s">
        <v>35</v>
      </c>
      <c r="AX138" s="15" t="s">
        <v>87</v>
      </c>
      <c r="AY138" s="241" t="s">
        <v>220</v>
      </c>
    </row>
    <row r="139" spans="1:65" s="12" customFormat="1" ht="22.9" customHeight="1">
      <c r="B139" s="176"/>
      <c r="C139" s="177"/>
      <c r="D139" s="178" t="s">
        <v>79</v>
      </c>
      <c r="E139" s="190" t="s">
        <v>1565</v>
      </c>
      <c r="F139" s="190" t="s">
        <v>1566</v>
      </c>
      <c r="G139" s="177"/>
      <c r="H139" s="177"/>
      <c r="I139" s="180"/>
      <c r="J139" s="191">
        <f>BK139</f>
        <v>0</v>
      </c>
      <c r="K139" s="177"/>
      <c r="L139" s="182"/>
      <c r="M139" s="183"/>
      <c r="N139" s="184"/>
      <c r="O139" s="184"/>
      <c r="P139" s="185">
        <f>SUM(P140:P142)</f>
        <v>0</v>
      </c>
      <c r="Q139" s="184"/>
      <c r="R139" s="185">
        <f>SUM(R140:R142)</f>
        <v>0</v>
      </c>
      <c r="S139" s="184"/>
      <c r="T139" s="186">
        <f>SUM(T140:T142)</f>
        <v>0</v>
      </c>
      <c r="AR139" s="187" t="s">
        <v>256</v>
      </c>
      <c r="AT139" s="188" t="s">
        <v>79</v>
      </c>
      <c r="AU139" s="188" t="s">
        <v>87</v>
      </c>
      <c r="AY139" s="187" t="s">
        <v>220</v>
      </c>
      <c r="BK139" s="189">
        <f>SUM(BK140:BK142)</f>
        <v>0</v>
      </c>
    </row>
    <row r="140" spans="1:65" s="2" customFormat="1" ht="14.45" customHeight="1">
      <c r="A140" s="35"/>
      <c r="B140" s="36"/>
      <c r="C140" s="192" t="s">
        <v>228</v>
      </c>
      <c r="D140" s="192" t="s">
        <v>223</v>
      </c>
      <c r="E140" s="193" t="s">
        <v>1567</v>
      </c>
      <c r="F140" s="194" t="s">
        <v>1568</v>
      </c>
      <c r="G140" s="195" t="s">
        <v>259</v>
      </c>
      <c r="H140" s="196">
        <v>1</v>
      </c>
      <c r="I140" s="197"/>
      <c r="J140" s="198">
        <f>ROUND(I140*H140,2)</f>
        <v>0</v>
      </c>
      <c r="K140" s="194" t="s">
        <v>1563</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1555</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1555</v>
      </c>
      <c r="BM140" s="203" t="s">
        <v>1569</v>
      </c>
    </row>
    <row r="141" spans="1:65" s="2" customFormat="1" ht="11.25">
      <c r="A141" s="35"/>
      <c r="B141" s="36"/>
      <c r="C141" s="37"/>
      <c r="D141" s="205" t="s">
        <v>230</v>
      </c>
      <c r="E141" s="37"/>
      <c r="F141" s="206" t="s">
        <v>1568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4" customFormat="1" ht="11.25">
      <c r="B142" s="220"/>
      <c r="C142" s="221"/>
      <c r="D142" s="205" t="s">
        <v>232</v>
      </c>
      <c r="E142" s="222" t="s">
        <v>1</v>
      </c>
      <c r="F142" s="223" t="s">
        <v>87</v>
      </c>
      <c r="G142" s="221"/>
      <c r="H142" s="224">
        <v>1</v>
      </c>
      <c r="I142" s="225"/>
      <c r="J142" s="221"/>
      <c r="K142" s="221"/>
      <c r="L142" s="226"/>
      <c r="M142" s="227"/>
      <c r="N142" s="228"/>
      <c r="O142" s="228"/>
      <c r="P142" s="228"/>
      <c r="Q142" s="228"/>
      <c r="R142" s="228"/>
      <c r="S142" s="228"/>
      <c r="T142" s="229"/>
      <c r="AT142" s="230" t="s">
        <v>232</v>
      </c>
      <c r="AU142" s="230" t="s">
        <v>93</v>
      </c>
      <c r="AV142" s="14" t="s">
        <v>93</v>
      </c>
      <c r="AW142" s="14" t="s">
        <v>35</v>
      </c>
      <c r="AX142" s="14" t="s">
        <v>87</v>
      </c>
      <c r="AY142" s="230" t="s">
        <v>220</v>
      </c>
    </row>
    <row r="143" spans="1:65" s="12" customFormat="1" ht="22.9" customHeight="1">
      <c r="B143" s="176"/>
      <c r="C143" s="177"/>
      <c r="D143" s="178" t="s">
        <v>79</v>
      </c>
      <c r="E143" s="190" t="s">
        <v>1570</v>
      </c>
      <c r="F143" s="190" t="s">
        <v>1571</v>
      </c>
      <c r="G143" s="177"/>
      <c r="H143" s="177"/>
      <c r="I143" s="180"/>
      <c r="J143" s="191">
        <f>BK143</f>
        <v>0</v>
      </c>
      <c r="K143" s="177"/>
      <c r="L143" s="182"/>
      <c r="M143" s="183"/>
      <c r="N143" s="184"/>
      <c r="O143" s="184"/>
      <c r="P143" s="185">
        <f>P144</f>
        <v>0</v>
      </c>
      <c r="Q143" s="184"/>
      <c r="R143" s="185">
        <f>R144</f>
        <v>0</v>
      </c>
      <c r="S143" s="184"/>
      <c r="T143" s="186">
        <f>T144</f>
        <v>0</v>
      </c>
      <c r="AR143" s="187" t="s">
        <v>256</v>
      </c>
      <c r="AT143" s="188" t="s">
        <v>79</v>
      </c>
      <c r="AU143" s="188" t="s">
        <v>87</v>
      </c>
      <c r="AY143" s="187" t="s">
        <v>220</v>
      </c>
      <c r="BK143" s="189">
        <f>BK144</f>
        <v>0</v>
      </c>
    </row>
    <row r="144" spans="1:65" s="2" customFormat="1" ht="14.45" customHeight="1">
      <c r="A144" s="35"/>
      <c r="B144" s="36"/>
      <c r="C144" s="192" t="s">
        <v>256</v>
      </c>
      <c r="D144" s="192" t="s">
        <v>223</v>
      </c>
      <c r="E144" s="193" t="s">
        <v>1572</v>
      </c>
      <c r="F144" s="194" t="s">
        <v>1573</v>
      </c>
      <c r="G144" s="195" t="s">
        <v>259</v>
      </c>
      <c r="H144" s="196">
        <v>1</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1574</v>
      </c>
    </row>
    <row r="145" spans="1:65" s="12" customFormat="1" ht="22.9" customHeight="1">
      <c r="B145" s="176"/>
      <c r="C145" s="177"/>
      <c r="D145" s="178" t="s">
        <v>79</v>
      </c>
      <c r="E145" s="190" t="s">
        <v>1575</v>
      </c>
      <c r="F145" s="190" t="s">
        <v>1576</v>
      </c>
      <c r="G145" s="177"/>
      <c r="H145" s="177"/>
      <c r="I145" s="180"/>
      <c r="J145" s="191">
        <f>BK145</f>
        <v>0</v>
      </c>
      <c r="K145" s="177"/>
      <c r="L145" s="182"/>
      <c r="M145" s="183"/>
      <c r="N145" s="184"/>
      <c r="O145" s="184"/>
      <c r="P145" s="185">
        <f>SUM(P146:P147)</f>
        <v>0</v>
      </c>
      <c r="Q145" s="184"/>
      <c r="R145" s="185">
        <f>SUM(R146:R147)</f>
        <v>0</v>
      </c>
      <c r="S145" s="184"/>
      <c r="T145" s="186">
        <f>SUM(T146:T147)</f>
        <v>0</v>
      </c>
      <c r="AR145" s="187" t="s">
        <v>256</v>
      </c>
      <c r="AT145" s="188" t="s">
        <v>79</v>
      </c>
      <c r="AU145" s="188" t="s">
        <v>87</v>
      </c>
      <c r="AY145" s="187" t="s">
        <v>220</v>
      </c>
      <c r="BK145" s="189">
        <f>SUM(BK146:BK147)</f>
        <v>0</v>
      </c>
    </row>
    <row r="146" spans="1:65" s="2" customFormat="1" ht="14.45" customHeight="1">
      <c r="A146" s="35"/>
      <c r="B146" s="36"/>
      <c r="C146" s="192" t="s">
        <v>221</v>
      </c>
      <c r="D146" s="192" t="s">
        <v>223</v>
      </c>
      <c r="E146" s="193" t="s">
        <v>1577</v>
      </c>
      <c r="F146" s="194" t="s">
        <v>1578</v>
      </c>
      <c r="G146" s="195" t="s">
        <v>259</v>
      </c>
      <c r="H146" s="196">
        <v>1</v>
      </c>
      <c r="I146" s="197"/>
      <c r="J146" s="198">
        <f>ROUND(I146*H146,2)</f>
        <v>0</v>
      </c>
      <c r="K146" s="194" t="s">
        <v>227</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1555</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1555</v>
      </c>
      <c r="BM146" s="203" t="s">
        <v>1579</v>
      </c>
    </row>
    <row r="147" spans="1:65" s="2" customFormat="1" ht="11.25">
      <c r="A147" s="35"/>
      <c r="B147" s="36"/>
      <c r="C147" s="37"/>
      <c r="D147" s="205" t="s">
        <v>230</v>
      </c>
      <c r="E147" s="37"/>
      <c r="F147" s="206" t="s">
        <v>1578</v>
      </c>
      <c r="G147" s="37"/>
      <c r="H147" s="37"/>
      <c r="I147" s="207"/>
      <c r="J147" s="37"/>
      <c r="K147" s="37"/>
      <c r="L147" s="40"/>
      <c r="M147" s="257"/>
      <c r="N147" s="258"/>
      <c r="O147" s="259"/>
      <c r="P147" s="259"/>
      <c r="Q147" s="259"/>
      <c r="R147" s="259"/>
      <c r="S147" s="259"/>
      <c r="T147" s="260"/>
      <c r="U147" s="35"/>
      <c r="V147" s="35"/>
      <c r="W147" s="35"/>
      <c r="X147" s="35"/>
      <c r="Y147" s="35"/>
      <c r="Z147" s="35"/>
      <c r="AA147" s="35"/>
      <c r="AB147" s="35"/>
      <c r="AC147" s="35"/>
      <c r="AD147" s="35"/>
      <c r="AE147" s="35"/>
      <c r="AT147" s="18" t="s">
        <v>230</v>
      </c>
      <c r="AU147" s="18" t="s">
        <v>93</v>
      </c>
    </row>
    <row r="148" spans="1:65" s="2" customFormat="1" ht="6.95" customHeight="1">
      <c r="A148" s="35"/>
      <c r="B148" s="55"/>
      <c r="C148" s="56"/>
      <c r="D148" s="56"/>
      <c r="E148" s="56"/>
      <c r="F148" s="56"/>
      <c r="G148" s="56"/>
      <c r="H148" s="56"/>
      <c r="I148" s="56"/>
      <c r="J148" s="56"/>
      <c r="K148" s="56"/>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6xbXWMjGxyvsbVkmwt3rD4jJahpI26cehiw8z7LB2aAEduo1FHR+9IPvNv/0mtmDqMMMU7UjVCUKrgCy00dN5Q==" saltValue="3EUMSwiNKVTo8G1DStqkYTAFRn4xPJPyAdd3kA53FNtfZ04m0n+VPFjqy6vrYg0O6jq9ThlUw31KNUG1/eN91g==" spinCount="100000" sheet="1" objects="1" scenarios="1" formatColumns="0" formatRows="0" autoFilter="0"/>
  <autoFilter ref="C125:K147" xr:uid="{00000000-0009-0000-0000-000007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6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121</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1580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182</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ROUND((SUM(BE136:BE648)),  2)</f>
        <v>0</v>
      </c>
      <c r="G35" s="35"/>
      <c r="H35" s="35"/>
      <c r="I35" s="131">
        <v>0.21</v>
      </c>
      <c r="J35" s="130">
        <f>ROUND(((SUM(BE136:BE648))*I35),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ROUND((SUM(BF136:BF648)),  2)</f>
        <v>0</v>
      </c>
      <c r="G36" s="35"/>
      <c r="H36" s="35"/>
      <c r="I36" s="131">
        <v>0.15</v>
      </c>
      <c r="J36" s="130">
        <f>ROUND(((SUM(BF136:BF648))*I36),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ROUND((SUM(BG136:BG648)),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ROUND((SUM(BH136:BH648)),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ROUND((SUM(BI136:BI648)),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1580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D.1.1 - Architektonicko-stavební řešení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Praha</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J136</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188</v>
      </c>
      <c r="E99" s="157"/>
      <c r="F99" s="157"/>
      <c r="G99" s="157"/>
      <c r="H99" s="157"/>
      <c r="I99" s="157"/>
      <c r="J99" s="158">
        <f>J137</f>
        <v>0</v>
      </c>
      <c r="K99" s="155"/>
      <c r="L99" s="159"/>
    </row>
    <row r="100" spans="1:47" s="10" customFormat="1" ht="19.899999999999999" customHeight="1">
      <c r="B100" s="160"/>
      <c r="C100" s="105"/>
      <c r="D100" s="161" t="s">
        <v>189</v>
      </c>
      <c r="E100" s="162"/>
      <c r="F100" s="162"/>
      <c r="G100" s="162"/>
      <c r="H100" s="162"/>
      <c r="I100" s="162"/>
      <c r="J100" s="163">
        <f>J138</f>
        <v>0</v>
      </c>
      <c r="K100" s="105"/>
      <c r="L100" s="164"/>
    </row>
    <row r="101" spans="1:47" s="10" customFormat="1" ht="19.899999999999999" customHeight="1">
      <c r="B101" s="160"/>
      <c r="C101" s="105"/>
      <c r="D101" s="161" t="s">
        <v>190</v>
      </c>
      <c r="E101" s="162"/>
      <c r="F101" s="162"/>
      <c r="G101" s="162"/>
      <c r="H101" s="162"/>
      <c r="I101" s="162"/>
      <c r="J101" s="163">
        <f>J170</f>
        <v>0</v>
      </c>
      <c r="K101" s="105"/>
      <c r="L101" s="164"/>
    </row>
    <row r="102" spans="1:47" s="10" customFormat="1" ht="19.899999999999999" customHeight="1">
      <c r="B102" s="160"/>
      <c r="C102" s="105"/>
      <c r="D102" s="161" t="s">
        <v>191</v>
      </c>
      <c r="E102" s="162"/>
      <c r="F102" s="162"/>
      <c r="G102" s="162"/>
      <c r="H102" s="162"/>
      <c r="I102" s="162"/>
      <c r="J102" s="163">
        <f>J205</f>
        <v>0</v>
      </c>
      <c r="K102" s="105"/>
      <c r="L102" s="164"/>
    </row>
    <row r="103" spans="1:47" s="10" customFormat="1" ht="19.899999999999999" customHeight="1">
      <c r="B103" s="160"/>
      <c r="C103" s="105"/>
      <c r="D103" s="161" t="s">
        <v>192</v>
      </c>
      <c r="E103" s="162"/>
      <c r="F103" s="162"/>
      <c r="G103" s="162"/>
      <c r="H103" s="162"/>
      <c r="I103" s="162"/>
      <c r="J103" s="163">
        <f>J211</f>
        <v>0</v>
      </c>
      <c r="K103" s="105"/>
      <c r="L103" s="164"/>
    </row>
    <row r="104" spans="1:47" s="9" customFormat="1" ht="24.95" customHeight="1">
      <c r="B104" s="154"/>
      <c r="C104" s="155"/>
      <c r="D104" s="156" t="s">
        <v>193</v>
      </c>
      <c r="E104" s="157"/>
      <c r="F104" s="157"/>
      <c r="G104" s="157"/>
      <c r="H104" s="157"/>
      <c r="I104" s="157"/>
      <c r="J104" s="158">
        <f>J214</f>
        <v>0</v>
      </c>
      <c r="K104" s="155"/>
      <c r="L104" s="159"/>
    </row>
    <row r="105" spans="1:47" s="10" customFormat="1" ht="19.899999999999999" customHeight="1">
      <c r="B105" s="160"/>
      <c r="C105" s="105"/>
      <c r="D105" s="161" t="s">
        <v>194</v>
      </c>
      <c r="E105" s="162"/>
      <c r="F105" s="162"/>
      <c r="G105" s="162"/>
      <c r="H105" s="162"/>
      <c r="I105" s="162"/>
      <c r="J105" s="163">
        <f>J215</f>
        <v>0</v>
      </c>
      <c r="K105" s="105"/>
      <c r="L105" s="164"/>
    </row>
    <row r="106" spans="1:47" s="10" customFormat="1" ht="19.899999999999999" customHeight="1">
      <c r="B106" s="160"/>
      <c r="C106" s="105"/>
      <c r="D106" s="161" t="s">
        <v>195</v>
      </c>
      <c r="E106" s="162"/>
      <c r="F106" s="162"/>
      <c r="G106" s="162"/>
      <c r="H106" s="162"/>
      <c r="I106" s="162"/>
      <c r="J106" s="163">
        <f>J243</f>
        <v>0</v>
      </c>
      <c r="K106" s="105"/>
      <c r="L106" s="164"/>
    </row>
    <row r="107" spans="1:47" s="10" customFormat="1" ht="19.899999999999999" customHeight="1">
      <c r="B107" s="160"/>
      <c r="C107" s="105"/>
      <c r="D107" s="161" t="s">
        <v>196</v>
      </c>
      <c r="E107" s="162"/>
      <c r="F107" s="162"/>
      <c r="G107" s="162"/>
      <c r="H107" s="162"/>
      <c r="I107" s="162"/>
      <c r="J107" s="163">
        <f>J248</f>
        <v>0</v>
      </c>
      <c r="K107" s="105"/>
      <c r="L107" s="164"/>
    </row>
    <row r="108" spans="1:47" s="10" customFormat="1" ht="19.899999999999999" customHeight="1">
      <c r="B108" s="160"/>
      <c r="C108" s="105"/>
      <c r="D108" s="161" t="s">
        <v>197</v>
      </c>
      <c r="E108" s="162"/>
      <c r="F108" s="162"/>
      <c r="G108" s="162"/>
      <c r="H108" s="162"/>
      <c r="I108" s="162"/>
      <c r="J108" s="163">
        <f>J282</f>
        <v>0</v>
      </c>
      <c r="K108" s="105"/>
      <c r="L108" s="164"/>
    </row>
    <row r="109" spans="1:47" s="10" customFormat="1" ht="19.899999999999999" customHeight="1">
      <c r="B109" s="160"/>
      <c r="C109" s="105"/>
      <c r="D109" s="161" t="s">
        <v>198</v>
      </c>
      <c r="E109" s="162"/>
      <c r="F109" s="162"/>
      <c r="G109" s="162"/>
      <c r="H109" s="162"/>
      <c r="I109" s="162"/>
      <c r="J109" s="163">
        <f>J464</f>
        <v>0</v>
      </c>
      <c r="K109" s="105"/>
      <c r="L109" s="164"/>
    </row>
    <row r="110" spans="1:47" s="10" customFormat="1" ht="19.899999999999999" customHeight="1">
      <c r="B110" s="160"/>
      <c r="C110" s="105"/>
      <c r="D110" s="161" t="s">
        <v>199</v>
      </c>
      <c r="E110" s="162"/>
      <c r="F110" s="162"/>
      <c r="G110" s="162"/>
      <c r="H110" s="162"/>
      <c r="I110" s="162"/>
      <c r="J110" s="163">
        <f>J480</f>
        <v>0</v>
      </c>
      <c r="K110" s="105"/>
      <c r="L110" s="164"/>
    </row>
    <row r="111" spans="1:47" s="10" customFormat="1" ht="19.899999999999999" customHeight="1">
      <c r="B111" s="160"/>
      <c r="C111" s="105"/>
      <c r="D111" s="161" t="s">
        <v>201</v>
      </c>
      <c r="E111" s="162"/>
      <c r="F111" s="162"/>
      <c r="G111" s="162"/>
      <c r="H111" s="162"/>
      <c r="I111" s="162"/>
      <c r="J111" s="163">
        <f>J503</f>
        <v>0</v>
      </c>
      <c r="K111" s="105"/>
      <c r="L111" s="164"/>
    </row>
    <row r="112" spans="1:47" s="10" customFormat="1" ht="19.899999999999999" customHeight="1">
      <c r="B112" s="160"/>
      <c r="C112" s="105"/>
      <c r="D112" s="161" t="s">
        <v>202</v>
      </c>
      <c r="E112" s="162"/>
      <c r="F112" s="162"/>
      <c r="G112" s="162"/>
      <c r="H112" s="162"/>
      <c r="I112" s="162"/>
      <c r="J112" s="163">
        <f>J536</f>
        <v>0</v>
      </c>
      <c r="K112" s="105"/>
      <c r="L112" s="164"/>
    </row>
    <row r="113" spans="1:31" s="10" customFormat="1" ht="19.899999999999999" customHeight="1">
      <c r="B113" s="160"/>
      <c r="C113" s="105"/>
      <c r="D113" s="161" t="s">
        <v>203</v>
      </c>
      <c r="E113" s="162"/>
      <c r="F113" s="162"/>
      <c r="G113" s="162"/>
      <c r="H113" s="162"/>
      <c r="I113" s="162"/>
      <c r="J113" s="163">
        <f>J555</f>
        <v>0</v>
      </c>
      <c r="K113" s="105"/>
      <c r="L113" s="164"/>
    </row>
    <row r="114" spans="1:31" s="10" customFormat="1" ht="19.899999999999999" customHeight="1">
      <c r="B114" s="160"/>
      <c r="C114" s="105"/>
      <c r="D114" s="161" t="s">
        <v>204</v>
      </c>
      <c r="E114" s="162"/>
      <c r="F114" s="162"/>
      <c r="G114" s="162"/>
      <c r="H114" s="162"/>
      <c r="I114" s="162"/>
      <c r="J114" s="163">
        <f>J599</f>
        <v>0</v>
      </c>
      <c r="K114" s="105"/>
      <c r="L114" s="164"/>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205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27" t="str">
        <f>E7</f>
        <v>Podkrovní byty Táborská 378/44, 372/36, 375/38, 377/42, 376/40 Praha 4, k.ú. Nusle</v>
      </c>
      <c r="F124" s="328"/>
      <c r="G124" s="328"/>
      <c r="H124" s="328"/>
      <c r="I124" s="37"/>
      <c r="J124" s="37"/>
      <c r="K124" s="37"/>
      <c r="L124" s="52"/>
      <c r="S124" s="35"/>
      <c r="T124" s="35"/>
      <c r="U124" s="35"/>
      <c r="V124" s="35"/>
      <c r="W124" s="35"/>
      <c r="X124" s="35"/>
      <c r="Y124" s="35"/>
      <c r="Z124" s="35"/>
      <c r="AA124" s="35"/>
      <c r="AB124" s="35"/>
      <c r="AC124" s="35"/>
      <c r="AD124" s="35"/>
      <c r="AE124" s="35"/>
    </row>
    <row r="125" spans="1:31" s="1" customFormat="1" ht="12" customHeight="1">
      <c r="B125" s="22"/>
      <c r="C125" s="30" t="s">
        <v>179</v>
      </c>
      <c r="D125" s="23"/>
      <c r="E125" s="23"/>
      <c r="F125" s="23"/>
      <c r="G125" s="23"/>
      <c r="H125" s="23"/>
      <c r="I125" s="23"/>
      <c r="J125" s="23"/>
      <c r="K125" s="23"/>
      <c r="L125" s="21"/>
    </row>
    <row r="126" spans="1:31" s="2" customFormat="1" ht="16.5" customHeight="1">
      <c r="A126" s="35"/>
      <c r="B126" s="36"/>
      <c r="C126" s="37"/>
      <c r="D126" s="37"/>
      <c r="E126" s="327" t="s">
        <v>1580</v>
      </c>
      <c r="F126" s="329"/>
      <c r="G126" s="329"/>
      <c r="H126" s="329"/>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181</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300" t="str">
        <f>E11</f>
        <v>D.1.1 - Architektonicko-stavební řešení</v>
      </c>
      <c r="F128" s="329"/>
      <c r="G128" s="329"/>
      <c r="H128" s="329"/>
      <c r="I128" s="37"/>
      <c r="J128" s="37"/>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2" customHeight="1">
      <c r="A130" s="35"/>
      <c r="B130" s="36"/>
      <c r="C130" s="30" t="s">
        <v>20</v>
      </c>
      <c r="D130" s="37"/>
      <c r="E130" s="37"/>
      <c r="F130" s="28" t="str">
        <f>F14</f>
        <v>Praha</v>
      </c>
      <c r="G130" s="37"/>
      <c r="H130" s="37"/>
      <c r="I130" s="30" t="s">
        <v>22</v>
      </c>
      <c r="J130" s="67" t="str">
        <f>IF(J14="","",J14)</f>
        <v>19. 5. 2020</v>
      </c>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25.7" customHeight="1">
      <c r="A132" s="35"/>
      <c r="B132" s="36"/>
      <c r="C132" s="30" t="s">
        <v>24</v>
      </c>
      <c r="D132" s="37"/>
      <c r="E132" s="37"/>
      <c r="F132" s="28" t="str">
        <f>E17</f>
        <v>Městská část Praha 4, Anatala Staška 2059/80b</v>
      </c>
      <c r="G132" s="37"/>
      <c r="H132" s="37"/>
      <c r="I132" s="30" t="s">
        <v>31</v>
      </c>
      <c r="J132" s="33" t="str">
        <f>E23</f>
        <v>SUNCAD, s.r.o., Špotzova 6, Praha 6</v>
      </c>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29</v>
      </c>
      <c r="D133" s="37"/>
      <c r="E133" s="37"/>
      <c r="F133" s="28" t="str">
        <f>IF(E20="","",E20)</f>
        <v>Vyplň údaj</v>
      </c>
      <c r="G133" s="37"/>
      <c r="H133" s="37"/>
      <c r="I133" s="30" t="s">
        <v>36</v>
      </c>
      <c r="J133" s="33" t="str">
        <f>E26</f>
        <v xml:space="preserve"> </v>
      </c>
      <c r="K133" s="37"/>
      <c r="L133" s="52"/>
      <c r="S133" s="35"/>
      <c r="T133" s="35"/>
      <c r="U133" s="35"/>
      <c r="V133" s="35"/>
      <c r="W133" s="35"/>
      <c r="X133" s="35"/>
      <c r="Y133" s="35"/>
      <c r="Z133" s="35"/>
      <c r="AA133" s="35"/>
      <c r="AB133" s="35"/>
      <c r="AC133" s="35"/>
      <c r="AD133" s="35"/>
      <c r="AE133" s="35"/>
    </row>
    <row r="134" spans="1:65" s="2" customFormat="1" ht="10.35" customHeight="1">
      <c r="A134" s="35"/>
      <c r="B134" s="36"/>
      <c r="C134" s="37"/>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5" s="11" customFormat="1" ht="29.25" customHeight="1">
      <c r="A135" s="165"/>
      <c r="B135" s="166"/>
      <c r="C135" s="167" t="s">
        <v>206</v>
      </c>
      <c r="D135" s="168" t="s">
        <v>65</v>
      </c>
      <c r="E135" s="168" t="s">
        <v>61</v>
      </c>
      <c r="F135" s="168" t="s">
        <v>62</v>
      </c>
      <c r="G135" s="168" t="s">
        <v>207</v>
      </c>
      <c r="H135" s="168" t="s">
        <v>208</v>
      </c>
      <c r="I135" s="168" t="s">
        <v>209</v>
      </c>
      <c r="J135" s="168" t="s">
        <v>185</v>
      </c>
      <c r="K135" s="169" t="s">
        <v>210</v>
      </c>
      <c r="L135" s="170"/>
      <c r="M135" s="76" t="s">
        <v>1</v>
      </c>
      <c r="N135" s="77" t="s">
        <v>44</v>
      </c>
      <c r="O135" s="77" t="s">
        <v>211</v>
      </c>
      <c r="P135" s="77" t="s">
        <v>212</v>
      </c>
      <c r="Q135" s="77" t="s">
        <v>213</v>
      </c>
      <c r="R135" s="77" t="s">
        <v>214</v>
      </c>
      <c r="S135" s="77" t="s">
        <v>215</v>
      </c>
      <c r="T135" s="78" t="s">
        <v>216</v>
      </c>
      <c r="U135" s="165"/>
      <c r="V135" s="165"/>
      <c r="W135" s="165"/>
      <c r="X135" s="165"/>
      <c r="Y135" s="165"/>
      <c r="Z135" s="165"/>
      <c r="AA135" s="165"/>
      <c r="AB135" s="165"/>
      <c r="AC135" s="165"/>
      <c r="AD135" s="165"/>
      <c r="AE135" s="165"/>
    </row>
    <row r="136" spans="1:65" s="2" customFormat="1" ht="22.9" customHeight="1">
      <c r="A136" s="35"/>
      <c r="B136" s="36"/>
      <c r="C136" s="83" t="s">
        <v>217</v>
      </c>
      <c r="D136" s="37"/>
      <c r="E136" s="37"/>
      <c r="F136" s="37"/>
      <c r="G136" s="37"/>
      <c r="H136" s="37"/>
      <c r="I136" s="37"/>
      <c r="J136" s="171">
        <f>BK136</f>
        <v>0</v>
      </c>
      <c r="K136" s="37"/>
      <c r="L136" s="40"/>
      <c r="M136" s="79"/>
      <c r="N136" s="172"/>
      <c r="O136" s="80"/>
      <c r="P136" s="173">
        <f>P137+P214</f>
        <v>0</v>
      </c>
      <c r="Q136" s="80"/>
      <c r="R136" s="173">
        <f>R137+R214</f>
        <v>30.309187981400001</v>
      </c>
      <c r="S136" s="80"/>
      <c r="T136" s="174">
        <f>T137+T214</f>
        <v>10.3559146</v>
      </c>
      <c r="U136" s="35"/>
      <c r="V136" s="35"/>
      <c r="W136" s="35"/>
      <c r="X136" s="35"/>
      <c r="Y136" s="35"/>
      <c r="Z136" s="35"/>
      <c r="AA136" s="35"/>
      <c r="AB136" s="35"/>
      <c r="AC136" s="35"/>
      <c r="AD136" s="35"/>
      <c r="AE136" s="35"/>
      <c r="AT136" s="18" t="s">
        <v>79</v>
      </c>
      <c r="AU136" s="18" t="s">
        <v>187</v>
      </c>
      <c r="BK136" s="175">
        <f>BK137+BK214</f>
        <v>0</v>
      </c>
    </row>
    <row r="137" spans="1:65" s="12" customFormat="1" ht="25.9" customHeight="1">
      <c r="B137" s="176"/>
      <c r="C137" s="177"/>
      <c r="D137" s="178" t="s">
        <v>79</v>
      </c>
      <c r="E137" s="179" t="s">
        <v>218</v>
      </c>
      <c r="F137" s="179" t="s">
        <v>219</v>
      </c>
      <c r="G137" s="177"/>
      <c r="H137" s="177"/>
      <c r="I137" s="180"/>
      <c r="J137" s="181">
        <f>BK137</f>
        <v>0</v>
      </c>
      <c r="K137" s="177"/>
      <c r="L137" s="182"/>
      <c r="M137" s="183"/>
      <c r="N137" s="184"/>
      <c r="O137" s="184"/>
      <c r="P137" s="185">
        <f>P138+P170+P205+P211</f>
        <v>0</v>
      </c>
      <c r="Q137" s="184"/>
      <c r="R137" s="185">
        <f>R138+R170+R205+R211</f>
        <v>4.6306746000000008</v>
      </c>
      <c r="S137" s="184"/>
      <c r="T137" s="186">
        <f>T138+T170+T205+T211</f>
        <v>6.5904199999999999</v>
      </c>
      <c r="AR137" s="187" t="s">
        <v>87</v>
      </c>
      <c r="AT137" s="188" t="s">
        <v>79</v>
      </c>
      <c r="AU137" s="188" t="s">
        <v>80</v>
      </c>
      <c r="AY137" s="187" t="s">
        <v>220</v>
      </c>
      <c r="BK137" s="189">
        <f>BK138+BK170+BK205+BK211</f>
        <v>0</v>
      </c>
    </row>
    <row r="138" spans="1:65" s="12" customFormat="1" ht="22.9" customHeight="1">
      <c r="B138" s="176"/>
      <c r="C138" s="177"/>
      <c r="D138" s="178" t="s">
        <v>79</v>
      </c>
      <c r="E138" s="190" t="s">
        <v>221</v>
      </c>
      <c r="F138" s="190" t="s">
        <v>222</v>
      </c>
      <c r="G138" s="177"/>
      <c r="H138" s="177"/>
      <c r="I138" s="180"/>
      <c r="J138" s="191">
        <f>BK138</f>
        <v>0</v>
      </c>
      <c r="K138" s="177"/>
      <c r="L138" s="182"/>
      <c r="M138" s="183"/>
      <c r="N138" s="184"/>
      <c r="O138" s="184"/>
      <c r="P138" s="185">
        <f>SUM(P139:P169)</f>
        <v>0</v>
      </c>
      <c r="Q138" s="184"/>
      <c r="R138" s="185">
        <f>SUM(R139:R169)</f>
        <v>4.6074612000000004</v>
      </c>
      <c r="S138" s="184"/>
      <c r="T138" s="186">
        <f>SUM(T139:T169)</f>
        <v>0</v>
      </c>
      <c r="AR138" s="187" t="s">
        <v>87</v>
      </c>
      <c r="AT138" s="188" t="s">
        <v>79</v>
      </c>
      <c r="AU138" s="188" t="s">
        <v>87</v>
      </c>
      <c r="AY138" s="187" t="s">
        <v>220</v>
      </c>
      <c r="BK138" s="189">
        <f>SUM(BK139:BK169)</f>
        <v>0</v>
      </c>
    </row>
    <row r="139" spans="1:65" s="2" customFormat="1" ht="14.45" customHeight="1">
      <c r="A139" s="35"/>
      <c r="B139" s="36"/>
      <c r="C139" s="192" t="s">
        <v>87</v>
      </c>
      <c r="D139" s="192" t="s">
        <v>223</v>
      </c>
      <c r="E139" s="193" t="s">
        <v>224</v>
      </c>
      <c r="F139" s="194" t="s">
        <v>225</v>
      </c>
      <c r="G139" s="195" t="s">
        <v>226</v>
      </c>
      <c r="H139" s="196">
        <v>2</v>
      </c>
      <c r="I139" s="197"/>
      <c r="J139" s="198">
        <f>ROUND(I139*H139,2)</f>
        <v>0</v>
      </c>
      <c r="K139" s="194" t="s">
        <v>227</v>
      </c>
      <c r="L139" s="40"/>
      <c r="M139" s="199" t="s">
        <v>1</v>
      </c>
      <c r="N139" s="200" t="s">
        <v>46</v>
      </c>
      <c r="O139" s="72"/>
      <c r="P139" s="201">
        <f>O139*H139</f>
        <v>0</v>
      </c>
      <c r="Q139" s="201">
        <v>1.575E-2</v>
      </c>
      <c r="R139" s="201">
        <f>Q139*H139</f>
        <v>3.15E-2</v>
      </c>
      <c r="S139" s="201">
        <v>0</v>
      </c>
      <c r="T139" s="202">
        <f>S139*H139</f>
        <v>0</v>
      </c>
      <c r="U139" s="35"/>
      <c r="V139" s="35"/>
      <c r="W139" s="35"/>
      <c r="X139" s="35"/>
      <c r="Y139" s="35"/>
      <c r="Z139" s="35"/>
      <c r="AA139" s="35"/>
      <c r="AB139" s="35"/>
      <c r="AC139" s="35"/>
      <c r="AD139" s="35"/>
      <c r="AE139" s="35"/>
      <c r="AR139" s="203" t="s">
        <v>228</v>
      </c>
      <c r="AT139" s="203" t="s">
        <v>223</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228</v>
      </c>
      <c r="BM139" s="203" t="s">
        <v>229</v>
      </c>
    </row>
    <row r="140" spans="1:65" s="2" customFormat="1" ht="11.25">
      <c r="A140" s="35"/>
      <c r="B140" s="36"/>
      <c r="C140" s="37"/>
      <c r="D140" s="205" t="s">
        <v>230</v>
      </c>
      <c r="E140" s="37"/>
      <c r="F140" s="206" t="s">
        <v>231</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13" customFormat="1" ht="11.25">
      <c r="B141" s="210"/>
      <c r="C141" s="211"/>
      <c r="D141" s="205" t="s">
        <v>232</v>
      </c>
      <c r="E141" s="212" t="s">
        <v>1</v>
      </c>
      <c r="F141" s="213" t="s">
        <v>233</v>
      </c>
      <c r="G141" s="211"/>
      <c r="H141" s="212" t="s">
        <v>1</v>
      </c>
      <c r="I141" s="214"/>
      <c r="J141" s="211"/>
      <c r="K141" s="211"/>
      <c r="L141" s="215"/>
      <c r="M141" s="216"/>
      <c r="N141" s="217"/>
      <c r="O141" s="217"/>
      <c r="P141" s="217"/>
      <c r="Q141" s="217"/>
      <c r="R141" s="217"/>
      <c r="S141" s="217"/>
      <c r="T141" s="218"/>
      <c r="AT141" s="219" t="s">
        <v>232</v>
      </c>
      <c r="AU141" s="219" t="s">
        <v>93</v>
      </c>
      <c r="AV141" s="13" t="s">
        <v>87</v>
      </c>
      <c r="AW141" s="13" t="s">
        <v>35</v>
      </c>
      <c r="AX141" s="13" t="s">
        <v>80</v>
      </c>
      <c r="AY141" s="219" t="s">
        <v>220</v>
      </c>
    </row>
    <row r="142" spans="1:65" s="14" customFormat="1" ht="11.25">
      <c r="B142" s="220"/>
      <c r="C142" s="221"/>
      <c r="D142" s="205" t="s">
        <v>232</v>
      </c>
      <c r="E142" s="222" t="s">
        <v>1</v>
      </c>
      <c r="F142" s="223" t="s">
        <v>1581</v>
      </c>
      <c r="G142" s="221"/>
      <c r="H142" s="224">
        <v>2</v>
      </c>
      <c r="I142" s="225"/>
      <c r="J142" s="221"/>
      <c r="K142" s="221"/>
      <c r="L142" s="226"/>
      <c r="M142" s="227"/>
      <c r="N142" s="228"/>
      <c r="O142" s="228"/>
      <c r="P142" s="228"/>
      <c r="Q142" s="228"/>
      <c r="R142" s="228"/>
      <c r="S142" s="228"/>
      <c r="T142" s="229"/>
      <c r="AT142" s="230" t="s">
        <v>232</v>
      </c>
      <c r="AU142" s="230" t="s">
        <v>93</v>
      </c>
      <c r="AV142" s="14" t="s">
        <v>93</v>
      </c>
      <c r="AW142" s="14" t="s">
        <v>35</v>
      </c>
      <c r="AX142" s="14" t="s">
        <v>87</v>
      </c>
      <c r="AY142" s="230" t="s">
        <v>220</v>
      </c>
    </row>
    <row r="143" spans="1:65" s="2" customFormat="1" ht="14.45" customHeight="1">
      <c r="A143" s="35"/>
      <c r="B143" s="36"/>
      <c r="C143" s="192" t="s">
        <v>93</v>
      </c>
      <c r="D143" s="192" t="s">
        <v>223</v>
      </c>
      <c r="E143" s="193" t="s">
        <v>237</v>
      </c>
      <c r="F143" s="194" t="s">
        <v>238</v>
      </c>
      <c r="G143" s="195" t="s">
        <v>226</v>
      </c>
      <c r="H143" s="196">
        <v>227.75</v>
      </c>
      <c r="I143" s="197"/>
      <c r="J143" s="198">
        <f>ROUND(I143*H143,2)</f>
        <v>0</v>
      </c>
      <c r="K143" s="194" t="s">
        <v>227</v>
      </c>
      <c r="L143" s="40"/>
      <c r="M143" s="199" t="s">
        <v>1</v>
      </c>
      <c r="N143" s="200" t="s">
        <v>46</v>
      </c>
      <c r="O143" s="72"/>
      <c r="P143" s="201">
        <f>O143*H143</f>
        <v>0</v>
      </c>
      <c r="Q143" s="201">
        <v>1.8380000000000001E-2</v>
      </c>
      <c r="R143" s="201">
        <f>Q143*H143</f>
        <v>4.186045</v>
      </c>
      <c r="S143" s="201">
        <v>0</v>
      </c>
      <c r="T143" s="202">
        <f>S143*H143</f>
        <v>0</v>
      </c>
      <c r="U143" s="35"/>
      <c r="V143" s="35"/>
      <c r="W143" s="35"/>
      <c r="X143" s="35"/>
      <c r="Y143" s="35"/>
      <c r="Z143" s="35"/>
      <c r="AA143" s="35"/>
      <c r="AB143" s="35"/>
      <c r="AC143" s="35"/>
      <c r="AD143" s="35"/>
      <c r="AE143" s="35"/>
      <c r="AR143" s="203" t="s">
        <v>228</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228</v>
      </c>
      <c r="BM143" s="203" t="s">
        <v>239</v>
      </c>
    </row>
    <row r="144" spans="1:65" s="2" customFormat="1" ht="19.5">
      <c r="A144" s="35"/>
      <c r="B144" s="36"/>
      <c r="C144" s="37"/>
      <c r="D144" s="205" t="s">
        <v>230</v>
      </c>
      <c r="E144" s="37"/>
      <c r="F144" s="206" t="s">
        <v>240</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2" customFormat="1" ht="19.5">
      <c r="A145" s="35"/>
      <c r="B145" s="36"/>
      <c r="C145" s="37"/>
      <c r="D145" s="205" t="s">
        <v>241</v>
      </c>
      <c r="E145" s="37"/>
      <c r="F145" s="242" t="s">
        <v>242</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241</v>
      </c>
      <c r="AU145" s="18" t="s">
        <v>93</v>
      </c>
    </row>
    <row r="146" spans="1:65" s="13" customFormat="1" ht="11.25">
      <c r="B146" s="210"/>
      <c r="C146" s="211"/>
      <c r="D146" s="205" t="s">
        <v>232</v>
      </c>
      <c r="E146" s="212" t="s">
        <v>1</v>
      </c>
      <c r="F146" s="213" t="s">
        <v>243</v>
      </c>
      <c r="G146" s="211"/>
      <c r="H146" s="212" t="s">
        <v>1</v>
      </c>
      <c r="I146" s="214"/>
      <c r="J146" s="211"/>
      <c r="K146" s="211"/>
      <c r="L146" s="215"/>
      <c r="M146" s="216"/>
      <c r="N146" s="217"/>
      <c r="O146" s="217"/>
      <c r="P146" s="217"/>
      <c r="Q146" s="217"/>
      <c r="R146" s="217"/>
      <c r="S146" s="217"/>
      <c r="T146" s="218"/>
      <c r="AT146" s="219" t="s">
        <v>232</v>
      </c>
      <c r="AU146" s="219" t="s">
        <v>93</v>
      </c>
      <c r="AV146" s="13" t="s">
        <v>87</v>
      </c>
      <c r="AW146" s="13" t="s">
        <v>35</v>
      </c>
      <c r="AX146" s="13" t="s">
        <v>80</v>
      </c>
      <c r="AY146" s="219" t="s">
        <v>220</v>
      </c>
    </row>
    <row r="147" spans="1:65" s="14" customFormat="1" ht="11.25">
      <c r="B147" s="220"/>
      <c r="C147" s="221"/>
      <c r="D147" s="205" t="s">
        <v>232</v>
      </c>
      <c r="E147" s="222" t="s">
        <v>1</v>
      </c>
      <c r="F147" s="223" t="s">
        <v>1582</v>
      </c>
      <c r="G147" s="221"/>
      <c r="H147" s="224">
        <v>105.61</v>
      </c>
      <c r="I147" s="225"/>
      <c r="J147" s="221"/>
      <c r="K147" s="221"/>
      <c r="L147" s="226"/>
      <c r="M147" s="227"/>
      <c r="N147" s="228"/>
      <c r="O147" s="228"/>
      <c r="P147" s="228"/>
      <c r="Q147" s="228"/>
      <c r="R147" s="228"/>
      <c r="S147" s="228"/>
      <c r="T147" s="229"/>
      <c r="AT147" s="230" t="s">
        <v>232</v>
      </c>
      <c r="AU147" s="230" t="s">
        <v>93</v>
      </c>
      <c r="AV147" s="14" t="s">
        <v>93</v>
      </c>
      <c r="AW147" s="14" t="s">
        <v>35</v>
      </c>
      <c r="AX147" s="14" t="s">
        <v>80</v>
      </c>
      <c r="AY147" s="230" t="s">
        <v>220</v>
      </c>
    </row>
    <row r="148" spans="1:65" s="14" customFormat="1" ht="11.25">
      <c r="B148" s="220"/>
      <c r="C148" s="221"/>
      <c r="D148" s="205" t="s">
        <v>232</v>
      </c>
      <c r="E148" s="222" t="s">
        <v>1</v>
      </c>
      <c r="F148" s="223" t="s">
        <v>1583</v>
      </c>
      <c r="G148" s="221"/>
      <c r="H148" s="224">
        <v>122.14</v>
      </c>
      <c r="I148" s="225"/>
      <c r="J148" s="221"/>
      <c r="K148" s="221"/>
      <c r="L148" s="226"/>
      <c r="M148" s="227"/>
      <c r="N148" s="228"/>
      <c r="O148" s="228"/>
      <c r="P148" s="228"/>
      <c r="Q148" s="228"/>
      <c r="R148" s="228"/>
      <c r="S148" s="228"/>
      <c r="T148" s="229"/>
      <c r="AT148" s="230" t="s">
        <v>232</v>
      </c>
      <c r="AU148" s="230" t="s">
        <v>93</v>
      </c>
      <c r="AV148" s="14" t="s">
        <v>93</v>
      </c>
      <c r="AW148" s="14" t="s">
        <v>35</v>
      </c>
      <c r="AX148" s="14" t="s">
        <v>80</v>
      </c>
      <c r="AY148" s="230" t="s">
        <v>220</v>
      </c>
    </row>
    <row r="149" spans="1:65" s="15" customFormat="1" ht="11.25">
      <c r="B149" s="231"/>
      <c r="C149" s="232"/>
      <c r="D149" s="205" t="s">
        <v>232</v>
      </c>
      <c r="E149" s="233" t="s">
        <v>1</v>
      </c>
      <c r="F149" s="234" t="s">
        <v>236</v>
      </c>
      <c r="G149" s="232"/>
      <c r="H149" s="235">
        <v>227.75</v>
      </c>
      <c r="I149" s="236"/>
      <c r="J149" s="232"/>
      <c r="K149" s="232"/>
      <c r="L149" s="237"/>
      <c r="M149" s="238"/>
      <c r="N149" s="239"/>
      <c r="O149" s="239"/>
      <c r="P149" s="239"/>
      <c r="Q149" s="239"/>
      <c r="R149" s="239"/>
      <c r="S149" s="239"/>
      <c r="T149" s="240"/>
      <c r="AT149" s="241" t="s">
        <v>232</v>
      </c>
      <c r="AU149" s="241" t="s">
        <v>93</v>
      </c>
      <c r="AV149" s="15" t="s">
        <v>228</v>
      </c>
      <c r="AW149" s="15" t="s">
        <v>35</v>
      </c>
      <c r="AX149" s="15" t="s">
        <v>87</v>
      </c>
      <c r="AY149" s="241" t="s">
        <v>220</v>
      </c>
    </row>
    <row r="150" spans="1:65" s="2" customFormat="1" ht="14.45" customHeight="1">
      <c r="A150" s="35"/>
      <c r="B150" s="36"/>
      <c r="C150" s="192" t="s">
        <v>106</v>
      </c>
      <c r="D150" s="192" t="s">
        <v>223</v>
      </c>
      <c r="E150" s="193" t="s">
        <v>246</v>
      </c>
      <c r="F150" s="194" t="s">
        <v>247</v>
      </c>
      <c r="G150" s="195" t="s">
        <v>226</v>
      </c>
      <c r="H150" s="196">
        <v>8.7200000000000006</v>
      </c>
      <c r="I150" s="197"/>
      <c r="J150" s="198">
        <f>ROUND(I150*H150,2)</f>
        <v>0</v>
      </c>
      <c r="K150" s="194" t="s">
        <v>227</v>
      </c>
      <c r="L150" s="40"/>
      <c r="M150" s="199" t="s">
        <v>1</v>
      </c>
      <c r="N150" s="200" t="s">
        <v>46</v>
      </c>
      <c r="O150" s="72"/>
      <c r="P150" s="201">
        <f>O150*H150</f>
        <v>0</v>
      </c>
      <c r="Q150" s="201">
        <v>3.3579999999999999E-2</v>
      </c>
      <c r="R150" s="201">
        <f>Q150*H150</f>
        <v>0.29281760000000001</v>
      </c>
      <c r="S150" s="201">
        <v>0</v>
      </c>
      <c r="T150" s="202">
        <f>S150*H150</f>
        <v>0</v>
      </c>
      <c r="U150" s="35"/>
      <c r="V150" s="35"/>
      <c r="W150" s="35"/>
      <c r="X150" s="35"/>
      <c r="Y150" s="35"/>
      <c r="Z150" s="35"/>
      <c r="AA150" s="35"/>
      <c r="AB150" s="35"/>
      <c r="AC150" s="35"/>
      <c r="AD150" s="35"/>
      <c r="AE150" s="35"/>
      <c r="AR150" s="203" t="s">
        <v>228</v>
      </c>
      <c r="AT150" s="203" t="s">
        <v>223</v>
      </c>
      <c r="AU150" s="203" t="s">
        <v>93</v>
      </c>
      <c r="AY150" s="18" t="s">
        <v>220</v>
      </c>
      <c r="BE150" s="204">
        <f>IF(N150="základní",J150,0)</f>
        <v>0</v>
      </c>
      <c r="BF150" s="204">
        <f>IF(N150="snížená",J150,0)</f>
        <v>0</v>
      </c>
      <c r="BG150" s="204">
        <f>IF(N150="zákl. přenesená",J150,0)</f>
        <v>0</v>
      </c>
      <c r="BH150" s="204">
        <f>IF(N150="sníž. přenesená",J150,0)</f>
        <v>0</v>
      </c>
      <c r="BI150" s="204">
        <f>IF(N150="nulová",J150,0)</f>
        <v>0</v>
      </c>
      <c r="BJ150" s="18" t="s">
        <v>93</v>
      </c>
      <c r="BK150" s="204">
        <f>ROUND(I150*H150,2)</f>
        <v>0</v>
      </c>
      <c r="BL150" s="18" t="s">
        <v>228</v>
      </c>
      <c r="BM150" s="203" t="s">
        <v>248</v>
      </c>
    </row>
    <row r="151" spans="1:65" s="2" customFormat="1" ht="11.25">
      <c r="A151" s="35"/>
      <c r="B151" s="36"/>
      <c r="C151" s="37"/>
      <c r="D151" s="205" t="s">
        <v>230</v>
      </c>
      <c r="E151" s="37"/>
      <c r="F151" s="206" t="s">
        <v>249</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230</v>
      </c>
      <c r="AU151" s="18" t="s">
        <v>93</v>
      </c>
    </row>
    <row r="152" spans="1:65" s="2" customFormat="1" ht="19.5">
      <c r="A152" s="35"/>
      <c r="B152" s="36"/>
      <c r="C152" s="37"/>
      <c r="D152" s="205" t="s">
        <v>241</v>
      </c>
      <c r="E152" s="37"/>
      <c r="F152" s="242" t="s">
        <v>242</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241</v>
      </c>
      <c r="AU152" s="18" t="s">
        <v>93</v>
      </c>
    </row>
    <row r="153" spans="1:65" s="13" customFormat="1" ht="11.25">
      <c r="B153" s="210"/>
      <c r="C153" s="211"/>
      <c r="D153" s="205" t="s">
        <v>232</v>
      </c>
      <c r="E153" s="212" t="s">
        <v>1</v>
      </c>
      <c r="F153" s="213" t="s">
        <v>243</v>
      </c>
      <c r="G153" s="211"/>
      <c r="H153" s="212" t="s">
        <v>1</v>
      </c>
      <c r="I153" s="214"/>
      <c r="J153" s="211"/>
      <c r="K153" s="211"/>
      <c r="L153" s="215"/>
      <c r="M153" s="216"/>
      <c r="N153" s="217"/>
      <c r="O153" s="217"/>
      <c r="P153" s="217"/>
      <c r="Q153" s="217"/>
      <c r="R153" s="217"/>
      <c r="S153" s="217"/>
      <c r="T153" s="218"/>
      <c r="AT153" s="219" t="s">
        <v>232</v>
      </c>
      <c r="AU153" s="219" t="s">
        <v>93</v>
      </c>
      <c r="AV153" s="13" t="s">
        <v>87</v>
      </c>
      <c r="AW153" s="13" t="s">
        <v>35</v>
      </c>
      <c r="AX153" s="13" t="s">
        <v>80</v>
      </c>
      <c r="AY153" s="219" t="s">
        <v>220</v>
      </c>
    </row>
    <row r="154" spans="1:65" s="14" customFormat="1" ht="11.25">
      <c r="B154" s="220"/>
      <c r="C154" s="221"/>
      <c r="D154" s="205" t="s">
        <v>232</v>
      </c>
      <c r="E154" s="222" t="s">
        <v>1</v>
      </c>
      <c r="F154" s="223" t="s">
        <v>1584</v>
      </c>
      <c r="G154" s="221"/>
      <c r="H154" s="224">
        <v>3.87</v>
      </c>
      <c r="I154" s="225"/>
      <c r="J154" s="221"/>
      <c r="K154" s="221"/>
      <c r="L154" s="226"/>
      <c r="M154" s="227"/>
      <c r="N154" s="228"/>
      <c r="O154" s="228"/>
      <c r="P154" s="228"/>
      <c r="Q154" s="228"/>
      <c r="R154" s="228"/>
      <c r="S154" s="228"/>
      <c r="T154" s="229"/>
      <c r="AT154" s="230" t="s">
        <v>232</v>
      </c>
      <c r="AU154" s="230" t="s">
        <v>93</v>
      </c>
      <c r="AV154" s="14" t="s">
        <v>93</v>
      </c>
      <c r="AW154" s="14" t="s">
        <v>35</v>
      </c>
      <c r="AX154" s="14" t="s">
        <v>80</v>
      </c>
      <c r="AY154" s="230" t="s">
        <v>220</v>
      </c>
    </row>
    <row r="155" spans="1:65" s="14" customFormat="1" ht="11.25">
      <c r="B155" s="220"/>
      <c r="C155" s="221"/>
      <c r="D155" s="205" t="s">
        <v>232</v>
      </c>
      <c r="E155" s="222" t="s">
        <v>1</v>
      </c>
      <c r="F155" s="223" t="s">
        <v>1585</v>
      </c>
      <c r="G155" s="221"/>
      <c r="H155" s="224">
        <v>4.8499999999999996</v>
      </c>
      <c r="I155" s="225"/>
      <c r="J155" s="221"/>
      <c r="K155" s="221"/>
      <c r="L155" s="226"/>
      <c r="M155" s="227"/>
      <c r="N155" s="228"/>
      <c r="O155" s="228"/>
      <c r="P155" s="228"/>
      <c r="Q155" s="228"/>
      <c r="R155" s="228"/>
      <c r="S155" s="228"/>
      <c r="T155" s="229"/>
      <c r="AT155" s="230" t="s">
        <v>232</v>
      </c>
      <c r="AU155" s="230" t="s">
        <v>93</v>
      </c>
      <c r="AV155" s="14" t="s">
        <v>93</v>
      </c>
      <c r="AW155" s="14" t="s">
        <v>35</v>
      </c>
      <c r="AX155" s="14" t="s">
        <v>80</v>
      </c>
      <c r="AY155" s="230" t="s">
        <v>220</v>
      </c>
    </row>
    <row r="156" spans="1:65" s="15" customFormat="1" ht="11.25">
      <c r="B156" s="231"/>
      <c r="C156" s="232"/>
      <c r="D156" s="205" t="s">
        <v>232</v>
      </c>
      <c r="E156" s="233" t="s">
        <v>1</v>
      </c>
      <c r="F156" s="234" t="s">
        <v>236</v>
      </c>
      <c r="G156" s="232"/>
      <c r="H156" s="235">
        <v>8.7199999999999989</v>
      </c>
      <c r="I156" s="236"/>
      <c r="J156" s="232"/>
      <c r="K156" s="232"/>
      <c r="L156" s="237"/>
      <c r="M156" s="238"/>
      <c r="N156" s="239"/>
      <c r="O156" s="239"/>
      <c r="P156" s="239"/>
      <c r="Q156" s="239"/>
      <c r="R156" s="239"/>
      <c r="S156" s="239"/>
      <c r="T156" s="240"/>
      <c r="AT156" s="241" t="s">
        <v>232</v>
      </c>
      <c r="AU156" s="241" t="s">
        <v>93</v>
      </c>
      <c r="AV156" s="15" t="s">
        <v>228</v>
      </c>
      <c r="AW156" s="15" t="s">
        <v>35</v>
      </c>
      <c r="AX156" s="15" t="s">
        <v>87</v>
      </c>
      <c r="AY156" s="241" t="s">
        <v>220</v>
      </c>
    </row>
    <row r="157" spans="1:65" s="2" customFormat="1" ht="14.45" customHeight="1">
      <c r="A157" s="35"/>
      <c r="B157" s="36"/>
      <c r="C157" s="192" t="s">
        <v>228</v>
      </c>
      <c r="D157" s="192" t="s">
        <v>223</v>
      </c>
      <c r="E157" s="193" t="s">
        <v>251</v>
      </c>
      <c r="F157" s="194" t="s">
        <v>252</v>
      </c>
      <c r="G157" s="195" t="s">
        <v>226</v>
      </c>
      <c r="H157" s="196">
        <v>159.72</v>
      </c>
      <c r="I157" s="197"/>
      <c r="J157" s="198">
        <f>ROUND(I157*H157,2)</f>
        <v>0</v>
      </c>
      <c r="K157" s="194" t="s">
        <v>227</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228</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228</v>
      </c>
      <c r="BM157" s="203" t="s">
        <v>1586</v>
      </c>
    </row>
    <row r="158" spans="1:65" s="2" customFormat="1" ht="11.25">
      <c r="A158" s="35"/>
      <c r="B158" s="36"/>
      <c r="C158" s="37"/>
      <c r="D158" s="205" t="s">
        <v>230</v>
      </c>
      <c r="E158" s="37"/>
      <c r="F158" s="206" t="s">
        <v>254</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15" customFormat="1" ht="11.25">
      <c r="B159" s="231"/>
      <c r="C159" s="232"/>
      <c r="D159" s="205" t="s">
        <v>232</v>
      </c>
      <c r="E159" s="233" t="s">
        <v>1</v>
      </c>
      <c r="F159" s="234" t="s">
        <v>236</v>
      </c>
      <c r="G159" s="232"/>
      <c r="H159" s="235">
        <v>159.72000000000003</v>
      </c>
      <c r="I159" s="236"/>
      <c r="J159" s="232"/>
      <c r="K159" s="232"/>
      <c r="L159" s="237"/>
      <c r="M159" s="238"/>
      <c r="N159" s="239"/>
      <c r="O159" s="239"/>
      <c r="P159" s="239"/>
      <c r="Q159" s="239"/>
      <c r="R159" s="239"/>
      <c r="S159" s="239"/>
      <c r="T159" s="240"/>
      <c r="AT159" s="241" t="s">
        <v>232</v>
      </c>
      <c r="AU159" s="241" t="s">
        <v>93</v>
      </c>
      <c r="AV159" s="15" t="s">
        <v>228</v>
      </c>
      <c r="AW159" s="15" t="s">
        <v>35</v>
      </c>
      <c r="AX159" s="15" t="s">
        <v>80</v>
      </c>
      <c r="AY159" s="241" t="s">
        <v>220</v>
      </c>
    </row>
    <row r="160" spans="1:65" s="2" customFormat="1" ht="14.45" customHeight="1">
      <c r="A160" s="35"/>
      <c r="B160" s="36"/>
      <c r="C160" s="192" t="s">
        <v>256</v>
      </c>
      <c r="D160" s="192" t="s">
        <v>223</v>
      </c>
      <c r="E160" s="193" t="s">
        <v>257</v>
      </c>
      <c r="F160" s="194" t="s">
        <v>258</v>
      </c>
      <c r="G160" s="195" t="s">
        <v>259</v>
      </c>
      <c r="H160" s="196">
        <v>2</v>
      </c>
      <c r="I160" s="197"/>
      <c r="J160" s="198">
        <f>ROUND(I160*H160,2)</f>
        <v>0</v>
      </c>
      <c r="K160" s="194" t="s">
        <v>227</v>
      </c>
      <c r="L160" s="40"/>
      <c r="M160" s="199" t="s">
        <v>1</v>
      </c>
      <c r="N160" s="200" t="s">
        <v>46</v>
      </c>
      <c r="O160" s="72"/>
      <c r="P160" s="201">
        <f>O160*H160</f>
        <v>0</v>
      </c>
      <c r="Q160" s="201">
        <v>2.622E-2</v>
      </c>
      <c r="R160" s="201">
        <f>Q160*H160</f>
        <v>5.2440000000000001E-2</v>
      </c>
      <c r="S160" s="201">
        <v>0</v>
      </c>
      <c r="T160" s="202">
        <f>S160*H160</f>
        <v>0</v>
      </c>
      <c r="U160" s="35"/>
      <c r="V160" s="35"/>
      <c r="W160" s="35"/>
      <c r="X160" s="35"/>
      <c r="Y160" s="35"/>
      <c r="Z160" s="35"/>
      <c r="AA160" s="35"/>
      <c r="AB160" s="35"/>
      <c r="AC160" s="35"/>
      <c r="AD160" s="35"/>
      <c r="AE160" s="35"/>
      <c r="AR160" s="203" t="s">
        <v>228</v>
      </c>
      <c r="AT160" s="203" t="s">
        <v>223</v>
      </c>
      <c r="AU160" s="203" t="s">
        <v>93</v>
      </c>
      <c r="AY160" s="18" t="s">
        <v>220</v>
      </c>
      <c r="BE160" s="204">
        <f>IF(N160="základní",J160,0)</f>
        <v>0</v>
      </c>
      <c r="BF160" s="204">
        <f>IF(N160="snížená",J160,0)</f>
        <v>0</v>
      </c>
      <c r="BG160" s="204">
        <f>IF(N160="zákl. přenesená",J160,0)</f>
        <v>0</v>
      </c>
      <c r="BH160" s="204">
        <f>IF(N160="sníž. přenesená",J160,0)</f>
        <v>0</v>
      </c>
      <c r="BI160" s="204">
        <f>IF(N160="nulová",J160,0)</f>
        <v>0</v>
      </c>
      <c r="BJ160" s="18" t="s">
        <v>93</v>
      </c>
      <c r="BK160" s="204">
        <f>ROUND(I160*H160,2)</f>
        <v>0</v>
      </c>
      <c r="BL160" s="18" t="s">
        <v>228</v>
      </c>
      <c r="BM160" s="203" t="s">
        <v>1587</v>
      </c>
    </row>
    <row r="161" spans="1:65" s="2" customFormat="1" ht="19.5">
      <c r="A161" s="35"/>
      <c r="B161" s="36"/>
      <c r="C161" s="37"/>
      <c r="D161" s="205" t="s">
        <v>230</v>
      </c>
      <c r="E161" s="37"/>
      <c r="F161" s="206" t="s">
        <v>261</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230</v>
      </c>
      <c r="AU161" s="18" t="s">
        <v>93</v>
      </c>
    </row>
    <row r="162" spans="1:65" s="2" customFormat="1" ht="14.45" customHeight="1">
      <c r="A162" s="35"/>
      <c r="B162" s="36"/>
      <c r="C162" s="192" t="s">
        <v>221</v>
      </c>
      <c r="D162" s="192" t="s">
        <v>223</v>
      </c>
      <c r="E162" s="193" t="s">
        <v>262</v>
      </c>
      <c r="F162" s="194" t="s">
        <v>263</v>
      </c>
      <c r="G162" s="195" t="s">
        <v>226</v>
      </c>
      <c r="H162" s="196">
        <v>5</v>
      </c>
      <c r="I162" s="197"/>
      <c r="J162" s="198">
        <f>ROUND(I162*H162,2)</f>
        <v>0</v>
      </c>
      <c r="K162" s="194" t="s">
        <v>227</v>
      </c>
      <c r="L162" s="40"/>
      <c r="M162" s="199" t="s">
        <v>1</v>
      </c>
      <c r="N162" s="200" t="s">
        <v>46</v>
      </c>
      <c r="O162" s="72"/>
      <c r="P162" s="201">
        <f>O162*H162</f>
        <v>0</v>
      </c>
      <c r="Q162" s="201">
        <v>3.8999999999999999E-4</v>
      </c>
      <c r="R162" s="201">
        <f>Q162*H162</f>
        <v>1.9499999999999999E-3</v>
      </c>
      <c r="S162" s="201">
        <v>0</v>
      </c>
      <c r="T162" s="202">
        <f>S162*H162</f>
        <v>0</v>
      </c>
      <c r="U162" s="35"/>
      <c r="V162" s="35"/>
      <c r="W162" s="35"/>
      <c r="X162" s="35"/>
      <c r="Y162" s="35"/>
      <c r="Z162" s="35"/>
      <c r="AA162" s="35"/>
      <c r="AB162" s="35"/>
      <c r="AC162" s="35"/>
      <c r="AD162" s="35"/>
      <c r="AE162" s="35"/>
      <c r="AR162" s="203" t="s">
        <v>228</v>
      </c>
      <c r="AT162" s="203" t="s">
        <v>223</v>
      </c>
      <c r="AU162" s="203" t="s">
        <v>93</v>
      </c>
      <c r="AY162" s="18" t="s">
        <v>220</v>
      </c>
      <c r="BE162" s="204">
        <f>IF(N162="základní",J162,0)</f>
        <v>0</v>
      </c>
      <c r="BF162" s="204">
        <f>IF(N162="snížená",J162,0)</f>
        <v>0</v>
      </c>
      <c r="BG162" s="204">
        <f>IF(N162="zákl. přenesená",J162,0)</f>
        <v>0</v>
      </c>
      <c r="BH162" s="204">
        <f>IF(N162="sníž. přenesená",J162,0)</f>
        <v>0</v>
      </c>
      <c r="BI162" s="204">
        <f>IF(N162="nulová",J162,0)</f>
        <v>0</v>
      </c>
      <c r="BJ162" s="18" t="s">
        <v>93</v>
      </c>
      <c r="BK162" s="204">
        <f>ROUND(I162*H162,2)</f>
        <v>0</v>
      </c>
      <c r="BL162" s="18" t="s">
        <v>228</v>
      </c>
      <c r="BM162" s="203" t="s">
        <v>1588</v>
      </c>
    </row>
    <row r="163" spans="1:65" s="2" customFormat="1" ht="19.5">
      <c r="A163" s="35"/>
      <c r="B163" s="36"/>
      <c r="C163" s="37"/>
      <c r="D163" s="205" t="s">
        <v>230</v>
      </c>
      <c r="E163" s="37"/>
      <c r="F163" s="206" t="s">
        <v>265</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230</v>
      </c>
      <c r="AU163" s="18" t="s">
        <v>93</v>
      </c>
    </row>
    <row r="164" spans="1:65" s="2" customFormat="1" ht="14.45" customHeight="1">
      <c r="A164" s="35"/>
      <c r="B164" s="36"/>
      <c r="C164" s="192" t="s">
        <v>266</v>
      </c>
      <c r="D164" s="192" t="s">
        <v>223</v>
      </c>
      <c r="E164" s="193" t="s">
        <v>267</v>
      </c>
      <c r="F164" s="194" t="s">
        <v>268</v>
      </c>
      <c r="G164" s="195" t="s">
        <v>226</v>
      </c>
      <c r="H164" s="196">
        <v>129.41999999999999</v>
      </c>
      <c r="I164" s="197"/>
      <c r="J164" s="198">
        <f>ROUND(I164*H164,2)</f>
        <v>0</v>
      </c>
      <c r="K164" s="194" t="s">
        <v>227</v>
      </c>
      <c r="L164" s="40"/>
      <c r="M164" s="199" t="s">
        <v>1</v>
      </c>
      <c r="N164" s="200" t="s">
        <v>46</v>
      </c>
      <c r="O164" s="72"/>
      <c r="P164" s="201">
        <f>O164*H164</f>
        <v>0</v>
      </c>
      <c r="Q164" s="201">
        <v>3.3E-4</v>
      </c>
      <c r="R164" s="201">
        <f>Q164*H164</f>
        <v>4.2708599999999992E-2</v>
      </c>
      <c r="S164" s="201">
        <v>0</v>
      </c>
      <c r="T164" s="202">
        <f>S164*H164</f>
        <v>0</v>
      </c>
      <c r="U164" s="35"/>
      <c r="V164" s="35"/>
      <c r="W164" s="35"/>
      <c r="X164" s="35"/>
      <c r="Y164" s="35"/>
      <c r="Z164" s="35"/>
      <c r="AA164" s="35"/>
      <c r="AB164" s="35"/>
      <c r="AC164" s="35"/>
      <c r="AD164" s="35"/>
      <c r="AE164" s="35"/>
      <c r="AR164" s="203" t="s">
        <v>228</v>
      </c>
      <c r="AT164" s="203" t="s">
        <v>223</v>
      </c>
      <c r="AU164" s="203" t="s">
        <v>93</v>
      </c>
      <c r="AY164" s="18" t="s">
        <v>220</v>
      </c>
      <c r="BE164" s="204">
        <f>IF(N164="základní",J164,0)</f>
        <v>0</v>
      </c>
      <c r="BF164" s="204">
        <f>IF(N164="snížená",J164,0)</f>
        <v>0</v>
      </c>
      <c r="BG164" s="204">
        <f>IF(N164="zákl. přenesená",J164,0)</f>
        <v>0</v>
      </c>
      <c r="BH164" s="204">
        <f>IF(N164="sníž. přenesená",J164,0)</f>
        <v>0</v>
      </c>
      <c r="BI164" s="204">
        <f>IF(N164="nulová",J164,0)</f>
        <v>0</v>
      </c>
      <c r="BJ164" s="18" t="s">
        <v>93</v>
      </c>
      <c r="BK164" s="204">
        <f>ROUND(I164*H164,2)</f>
        <v>0</v>
      </c>
      <c r="BL164" s="18" t="s">
        <v>228</v>
      </c>
      <c r="BM164" s="203" t="s">
        <v>269</v>
      </c>
    </row>
    <row r="165" spans="1:65" s="2" customFormat="1" ht="11.25">
      <c r="A165" s="35"/>
      <c r="B165" s="36"/>
      <c r="C165" s="37"/>
      <c r="D165" s="205" t="s">
        <v>230</v>
      </c>
      <c r="E165" s="37"/>
      <c r="F165" s="206" t="s">
        <v>270</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93</v>
      </c>
    </row>
    <row r="166" spans="1:65" s="13" customFormat="1" ht="11.25">
      <c r="B166" s="210"/>
      <c r="C166" s="211"/>
      <c r="D166" s="205" t="s">
        <v>232</v>
      </c>
      <c r="E166" s="212" t="s">
        <v>1</v>
      </c>
      <c r="F166" s="213" t="s">
        <v>271</v>
      </c>
      <c r="G166" s="211"/>
      <c r="H166" s="212" t="s">
        <v>1</v>
      </c>
      <c r="I166" s="214"/>
      <c r="J166" s="211"/>
      <c r="K166" s="211"/>
      <c r="L166" s="215"/>
      <c r="M166" s="216"/>
      <c r="N166" s="217"/>
      <c r="O166" s="217"/>
      <c r="P166" s="217"/>
      <c r="Q166" s="217"/>
      <c r="R166" s="217"/>
      <c r="S166" s="217"/>
      <c r="T166" s="218"/>
      <c r="AT166" s="219" t="s">
        <v>232</v>
      </c>
      <c r="AU166" s="219" t="s">
        <v>93</v>
      </c>
      <c r="AV166" s="13" t="s">
        <v>87</v>
      </c>
      <c r="AW166" s="13" t="s">
        <v>35</v>
      </c>
      <c r="AX166" s="13" t="s">
        <v>80</v>
      </c>
      <c r="AY166" s="219" t="s">
        <v>220</v>
      </c>
    </row>
    <row r="167" spans="1:65" s="14" customFormat="1" ht="11.25">
      <c r="B167" s="220"/>
      <c r="C167" s="221"/>
      <c r="D167" s="205" t="s">
        <v>232</v>
      </c>
      <c r="E167" s="222" t="s">
        <v>1</v>
      </c>
      <c r="F167" s="223" t="s">
        <v>1589</v>
      </c>
      <c r="G167" s="221"/>
      <c r="H167" s="224">
        <v>55.63</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4" customFormat="1" ht="11.25">
      <c r="B168" s="220"/>
      <c r="C168" s="221"/>
      <c r="D168" s="205" t="s">
        <v>232</v>
      </c>
      <c r="E168" s="222" t="s">
        <v>1</v>
      </c>
      <c r="F168" s="223" t="s">
        <v>1590</v>
      </c>
      <c r="G168" s="221"/>
      <c r="H168" s="224">
        <v>73.790000000000006</v>
      </c>
      <c r="I168" s="225"/>
      <c r="J168" s="221"/>
      <c r="K168" s="221"/>
      <c r="L168" s="226"/>
      <c r="M168" s="227"/>
      <c r="N168" s="228"/>
      <c r="O168" s="228"/>
      <c r="P168" s="228"/>
      <c r="Q168" s="228"/>
      <c r="R168" s="228"/>
      <c r="S168" s="228"/>
      <c r="T168" s="229"/>
      <c r="AT168" s="230" t="s">
        <v>232</v>
      </c>
      <c r="AU168" s="230" t="s">
        <v>93</v>
      </c>
      <c r="AV168" s="14" t="s">
        <v>93</v>
      </c>
      <c r="AW168" s="14" t="s">
        <v>35</v>
      </c>
      <c r="AX168" s="14" t="s">
        <v>80</v>
      </c>
      <c r="AY168" s="230" t="s">
        <v>220</v>
      </c>
    </row>
    <row r="169" spans="1:65" s="15" customFormat="1" ht="11.25">
      <c r="B169" s="231"/>
      <c r="C169" s="232"/>
      <c r="D169" s="205" t="s">
        <v>232</v>
      </c>
      <c r="E169" s="233" t="s">
        <v>1</v>
      </c>
      <c r="F169" s="234" t="s">
        <v>236</v>
      </c>
      <c r="G169" s="232"/>
      <c r="H169" s="235">
        <v>129.42000000000002</v>
      </c>
      <c r="I169" s="236"/>
      <c r="J169" s="232"/>
      <c r="K169" s="232"/>
      <c r="L169" s="237"/>
      <c r="M169" s="238"/>
      <c r="N169" s="239"/>
      <c r="O169" s="239"/>
      <c r="P169" s="239"/>
      <c r="Q169" s="239"/>
      <c r="R169" s="239"/>
      <c r="S169" s="239"/>
      <c r="T169" s="240"/>
      <c r="AT169" s="241" t="s">
        <v>232</v>
      </c>
      <c r="AU169" s="241" t="s">
        <v>93</v>
      </c>
      <c r="AV169" s="15" t="s">
        <v>228</v>
      </c>
      <c r="AW169" s="15" t="s">
        <v>35</v>
      </c>
      <c r="AX169" s="15" t="s">
        <v>87</v>
      </c>
      <c r="AY169" s="241" t="s">
        <v>220</v>
      </c>
    </row>
    <row r="170" spans="1:65" s="12" customFormat="1" ht="22.9" customHeight="1">
      <c r="B170" s="176"/>
      <c r="C170" s="177"/>
      <c r="D170" s="178" t="s">
        <v>79</v>
      </c>
      <c r="E170" s="190" t="s">
        <v>274</v>
      </c>
      <c r="F170" s="190" t="s">
        <v>275</v>
      </c>
      <c r="G170" s="177"/>
      <c r="H170" s="177"/>
      <c r="I170" s="180"/>
      <c r="J170" s="191">
        <f>BK170</f>
        <v>0</v>
      </c>
      <c r="K170" s="177"/>
      <c r="L170" s="182"/>
      <c r="M170" s="183"/>
      <c r="N170" s="184"/>
      <c r="O170" s="184"/>
      <c r="P170" s="185">
        <f>SUM(P171:P204)</f>
        <v>0</v>
      </c>
      <c r="Q170" s="184"/>
      <c r="R170" s="185">
        <f>SUM(R171:R204)</f>
        <v>2.3213399999999999E-2</v>
      </c>
      <c r="S170" s="184"/>
      <c r="T170" s="186">
        <f>SUM(T171:T204)</f>
        <v>6.5904199999999999</v>
      </c>
      <c r="AR170" s="187" t="s">
        <v>87</v>
      </c>
      <c r="AT170" s="188" t="s">
        <v>79</v>
      </c>
      <c r="AU170" s="188" t="s">
        <v>87</v>
      </c>
      <c r="AY170" s="187" t="s">
        <v>220</v>
      </c>
      <c r="BK170" s="189">
        <f>SUM(BK171:BK204)</f>
        <v>0</v>
      </c>
    </row>
    <row r="171" spans="1:65" s="2" customFormat="1" ht="14.45" customHeight="1">
      <c r="A171" s="35"/>
      <c r="B171" s="36"/>
      <c r="C171" s="192" t="s">
        <v>276</v>
      </c>
      <c r="D171" s="192" t="s">
        <v>223</v>
      </c>
      <c r="E171" s="193" t="s">
        <v>277</v>
      </c>
      <c r="F171" s="194" t="s">
        <v>278</v>
      </c>
      <c r="G171" s="195" t="s">
        <v>226</v>
      </c>
      <c r="H171" s="196">
        <v>129.41999999999999</v>
      </c>
      <c r="I171" s="197"/>
      <c r="J171" s="198">
        <f>ROUND(I171*H171,2)</f>
        <v>0</v>
      </c>
      <c r="K171" s="194" t="s">
        <v>227</v>
      </c>
      <c r="L171" s="40"/>
      <c r="M171" s="199" t="s">
        <v>1</v>
      </c>
      <c r="N171" s="200" t="s">
        <v>46</v>
      </c>
      <c r="O171" s="72"/>
      <c r="P171" s="201">
        <f>O171*H171</f>
        <v>0</v>
      </c>
      <c r="Q171" s="201">
        <v>1.2999999999999999E-4</v>
      </c>
      <c r="R171" s="201">
        <f>Q171*H171</f>
        <v>1.6824599999999999E-2</v>
      </c>
      <c r="S171" s="201">
        <v>0</v>
      </c>
      <c r="T171" s="202">
        <f>S171*H171</f>
        <v>0</v>
      </c>
      <c r="U171" s="35"/>
      <c r="V171" s="35"/>
      <c r="W171" s="35"/>
      <c r="X171" s="35"/>
      <c r="Y171" s="35"/>
      <c r="Z171" s="35"/>
      <c r="AA171" s="35"/>
      <c r="AB171" s="35"/>
      <c r="AC171" s="35"/>
      <c r="AD171" s="35"/>
      <c r="AE171" s="35"/>
      <c r="AR171" s="203" t="s">
        <v>228</v>
      </c>
      <c r="AT171" s="203" t="s">
        <v>223</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228</v>
      </c>
      <c r="BM171" s="203" t="s">
        <v>279</v>
      </c>
    </row>
    <row r="172" spans="1:65" s="2" customFormat="1" ht="11.25">
      <c r="A172" s="35"/>
      <c r="B172" s="36"/>
      <c r="C172" s="37"/>
      <c r="D172" s="205" t="s">
        <v>230</v>
      </c>
      <c r="E172" s="37"/>
      <c r="F172" s="206" t="s">
        <v>280</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13" customFormat="1" ht="11.25">
      <c r="B173" s="210"/>
      <c r="C173" s="211"/>
      <c r="D173" s="205" t="s">
        <v>232</v>
      </c>
      <c r="E173" s="212" t="s">
        <v>1</v>
      </c>
      <c r="F173" s="213" t="s">
        <v>271</v>
      </c>
      <c r="G173" s="211"/>
      <c r="H173" s="212" t="s">
        <v>1</v>
      </c>
      <c r="I173" s="214"/>
      <c r="J173" s="211"/>
      <c r="K173" s="211"/>
      <c r="L173" s="215"/>
      <c r="M173" s="216"/>
      <c r="N173" s="217"/>
      <c r="O173" s="217"/>
      <c r="P173" s="217"/>
      <c r="Q173" s="217"/>
      <c r="R173" s="217"/>
      <c r="S173" s="217"/>
      <c r="T173" s="218"/>
      <c r="AT173" s="219" t="s">
        <v>232</v>
      </c>
      <c r="AU173" s="219" t="s">
        <v>93</v>
      </c>
      <c r="AV173" s="13" t="s">
        <v>87</v>
      </c>
      <c r="AW173" s="13" t="s">
        <v>35</v>
      </c>
      <c r="AX173" s="13" t="s">
        <v>80</v>
      </c>
      <c r="AY173" s="219" t="s">
        <v>220</v>
      </c>
    </row>
    <row r="174" spans="1:65" s="14" customFormat="1" ht="11.25">
      <c r="B174" s="220"/>
      <c r="C174" s="221"/>
      <c r="D174" s="205" t="s">
        <v>232</v>
      </c>
      <c r="E174" s="222" t="s">
        <v>1</v>
      </c>
      <c r="F174" s="223" t="s">
        <v>1589</v>
      </c>
      <c r="G174" s="221"/>
      <c r="H174" s="224">
        <v>55.63</v>
      </c>
      <c r="I174" s="225"/>
      <c r="J174" s="221"/>
      <c r="K174" s="221"/>
      <c r="L174" s="226"/>
      <c r="M174" s="227"/>
      <c r="N174" s="228"/>
      <c r="O174" s="228"/>
      <c r="P174" s="228"/>
      <c r="Q174" s="228"/>
      <c r="R174" s="228"/>
      <c r="S174" s="228"/>
      <c r="T174" s="229"/>
      <c r="AT174" s="230" t="s">
        <v>232</v>
      </c>
      <c r="AU174" s="230" t="s">
        <v>93</v>
      </c>
      <c r="AV174" s="14" t="s">
        <v>93</v>
      </c>
      <c r="AW174" s="14" t="s">
        <v>35</v>
      </c>
      <c r="AX174" s="14" t="s">
        <v>80</v>
      </c>
      <c r="AY174" s="230" t="s">
        <v>220</v>
      </c>
    </row>
    <row r="175" spans="1:65" s="14" customFormat="1" ht="11.25">
      <c r="B175" s="220"/>
      <c r="C175" s="221"/>
      <c r="D175" s="205" t="s">
        <v>232</v>
      </c>
      <c r="E175" s="222" t="s">
        <v>1</v>
      </c>
      <c r="F175" s="223" t="s">
        <v>1590</v>
      </c>
      <c r="G175" s="221"/>
      <c r="H175" s="224">
        <v>73.790000000000006</v>
      </c>
      <c r="I175" s="225"/>
      <c r="J175" s="221"/>
      <c r="K175" s="221"/>
      <c r="L175" s="226"/>
      <c r="M175" s="227"/>
      <c r="N175" s="228"/>
      <c r="O175" s="228"/>
      <c r="P175" s="228"/>
      <c r="Q175" s="228"/>
      <c r="R175" s="228"/>
      <c r="S175" s="228"/>
      <c r="T175" s="229"/>
      <c r="AT175" s="230" t="s">
        <v>232</v>
      </c>
      <c r="AU175" s="230" t="s">
        <v>93</v>
      </c>
      <c r="AV175" s="14" t="s">
        <v>93</v>
      </c>
      <c r="AW175" s="14" t="s">
        <v>35</v>
      </c>
      <c r="AX175" s="14" t="s">
        <v>80</v>
      </c>
      <c r="AY175" s="230" t="s">
        <v>220</v>
      </c>
    </row>
    <row r="176" spans="1:65" s="15" customFormat="1" ht="11.25">
      <c r="B176" s="231"/>
      <c r="C176" s="232"/>
      <c r="D176" s="205" t="s">
        <v>232</v>
      </c>
      <c r="E176" s="233" t="s">
        <v>1</v>
      </c>
      <c r="F176" s="234" t="s">
        <v>236</v>
      </c>
      <c r="G176" s="232"/>
      <c r="H176" s="235">
        <v>129.42000000000002</v>
      </c>
      <c r="I176" s="236"/>
      <c r="J176" s="232"/>
      <c r="K176" s="232"/>
      <c r="L176" s="237"/>
      <c r="M176" s="238"/>
      <c r="N176" s="239"/>
      <c r="O176" s="239"/>
      <c r="P176" s="239"/>
      <c r="Q176" s="239"/>
      <c r="R176" s="239"/>
      <c r="S176" s="239"/>
      <c r="T176" s="240"/>
      <c r="AT176" s="241" t="s">
        <v>232</v>
      </c>
      <c r="AU176" s="241" t="s">
        <v>93</v>
      </c>
      <c r="AV176" s="15" t="s">
        <v>228</v>
      </c>
      <c r="AW176" s="15" t="s">
        <v>35</v>
      </c>
      <c r="AX176" s="15" t="s">
        <v>87</v>
      </c>
      <c r="AY176" s="241" t="s">
        <v>220</v>
      </c>
    </row>
    <row r="177" spans="1:65" s="2" customFormat="1" ht="14.45" customHeight="1">
      <c r="A177" s="35"/>
      <c r="B177" s="36"/>
      <c r="C177" s="192" t="s">
        <v>274</v>
      </c>
      <c r="D177" s="192" t="s">
        <v>223</v>
      </c>
      <c r="E177" s="193" t="s">
        <v>281</v>
      </c>
      <c r="F177" s="194" t="s">
        <v>282</v>
      </c>
      <c r="G177" s="195" t="s">
        <v>226</v>
      </c>
      <c r="H177" s="196">
        <v>159.72</v>
      </c>
      <c r="I177" s="197"/>
      <c r="J177" s="198">
        <f>ROUND(I177*H177,2)</f>
        <v>0</v>
      </c>
      <c r="K177" s="194" t="s">
        <v>227</v>
      </c>
      <c r="L177" s="40"/>
      <c r="M177" s="199" t="s">
        <v>1</v>
      </c>
      <c r="N177" s="200" t="s">
        <v>46</v>
      </c>
      <c r="O177" s="72"/>
      <c r="P177" s="201">
        <f>O177*H177</f>
        <v>0</v>
      </c>
      <c r="Q177" s="201">
        <v>4.0000000000000003E-5</v>
      </c>
      <c r="R177" s="201">
        <f>Q177*H177</f>
        <v>6.3888000000000009E-3</v>
      </c>
      <c r="S177" s="201">
        <v>0</v>
      </c>
      <c r="T177" s="202">
        <f>S177*H177</f>
        <v>0</v>
      </c>
      <c r="U177" s="35"/>
      <c r="V177" s="35"/>
      <c r="W177" s="35"/>
      <c r="X177" s="35"/>
      <c r="Y177" s="35"/>
      <c r="Z177" s="35"/>
      <c r="AA177" s="35"/>
      <c r="AB177" s="35"/>
      <c r="AC177" s="35"/>
      <c r="AD177" s="35"/>
      <c r="AE177" s="35"/>
      <c r="AR177" s="203" t="s">
        <v>228</v>
      </c>
      <c r="AT177" s="203" t="s">
        <v>223</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93</v>
      </c>
      <c r="BK177" s="204">
        <f>ROUND(I177*H177,2)</f>
        <v>0</v>
      </c>
      <c r="BL177" s="18" t="s">
        <v>228</v>
      </c>
      <c r="BM177" s="203" t="s">
        <v>1591</v>
      </c>
    </row>
    <row r="178" spans="1:65" s="2" customFormat="1" ht="11.25">
      <c r="A178" s="35"/>
      <c r="B178" s="36"/>
      <c r="C178" s="37"/>
      <c r="D178" s="205" t="s">
        <v>230</v>
      </c>
      <c r="E178" s="37"/>
      <c r="F178" s="206" t="s">
        <v>284</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13" customFormat="1" ht="11.25">
      <c r="B179" s="210"/>
      <c r="C179" s="211"/>
      <c r="D179" s="205" t="s">
        <v>232</v>
      </c>
      <c r="E179" s="212" t="s">
        <v>1</v>
      </c>
      <c r="F179" s="213" t="s">
        <v>271</v>
      </c>
      <c r="G179" s="211"/>
      <c r="H179" s="212" t="s">
        <v>1</v>
      </c>
      <c r="I179" s="214"/>
      <c r="J179" s="211"/>
      <c r="K179" s="211"/>
      <c r="L179" s="215"/>
      <c r="M179" s="216"/>
      <c r="N179" s="217"/>
      <c r="O179" s="217"/>
      <c r="P179" s="217"/>
      <c r="Q179" s="217"/>
      <c r="R179" s="217"/>
      <c r="S179" s="217"/>
      <c r="T179" s="218"/>
      <c r="AT179" s="219" t="s">
        <v>232</v>
      </c>
      <c r="AU179" s="219" t="s">
        <v>93</v>
      </c>
      <c r="AV179" s="13" t="s">
        <v>87</v>
      </c>
      <c r="AW179" s="13" t="s">
        <v>35</v>
      </c>
      <c r="AX179" s="13" t="s">
        <v>80</v>
      </c>
      <c r="AY179" s="219" t="s">
        <v>220</v>
      </c>
    </row>
    <row r="180" spans="1:65" s="14" customFormat="1" ht="11.25">
      <c r="B180" s="220"/>
      <c r="C180" s="221"/>
      <c r="D180" s="205" t="s">
        <v>232</v>
      </c>
      <c r="E180" s="222" t="s">
        <v>1</v>
      </c>
      <c r="F180" s="223" t="s">
        <v>1592</v>
      </c>
      <c r="G180" s="221"/>
      <c r="H180" s="224">
        <v>30.3</v>
      </c>
      <c r="I180" s="225"/>
      <c r="J180" s="221"/>
      <c r="K180" s="221"/>
      <c r="L180" s="226"/>
      <c r="M180" s="227"/>
      <c r="N180" s="228"/>
      <c r="O180" s="228"/>
      <c r="P180" s="228"/>
      <c r="Q180" s="228"/>
      <c r="R180" s="228"/>
      <c r="S180" s="228"/>
      <c r="T180" s="229"/>
      <c r="AT180" s="230" t="s">
        <v>232</v>
      </c>
      <c r="AU180" s="230" t="s">
        <v>93</v>
      </c>
      <c r="AV180" s="14" t="s">
        <v>93</v>
      </c>
      <c r="AW180" s="14" t="s">
        <v>35</v>
      </c>
      <c r="AX180" s="14" t="s">
        <v>80</v>
      </c>
      <c r="AY180" s="230" t="s">
        <v>220</v>
      </c>
    </row>
    <row r="181" spans="1:65" s="14" customFormat="1" ht="11.25">
      <c r="B181" s="220"/>
      <c r="C181" s="221"/>
      <c r="D181" s="205" t="s">
        <v>232</v>
      </c>
      <c r="E181" s="222" t="s">
        <v>1</v>
      </c>
      <c r="F181" s="223" t="s">
        <v>1589</v>
      </c>
      <c r="G181" s="221"/>
      <c r="H181" s="224">
        <v>55.63</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4" customFormat="1" ht="11.25">
      <c r="B182" s="220"/>
      <c r="C182" s="221"/>
      <c r="D182" s="205" t="s">
        <v>232</v>
      </c>
      <c r="E182" s="222" t="s">
        <v>1</v>
      </c>
      <c r="F182" s="223" t="s">
        <v>1590</v>
      </c>
      <c r="G182" s="221"/>
      <c r="H182" s="224">
        <v>73.790000000000006</v>
      </c>
      <c r="I182" s="225"/>
      <c r="J182" s="221"/>
      <c r="K182" s="221"/>
      <c r="L182" s="226"/>
      <c r="M182" s="227"/>
      <c r="N182" s="228"/>
      <c r="O182" s="228"/>
      <c r="P182" s="228"/>
      <c r="Q182" s="228"/>
      <c r="R182" s="228"/>
      <c r="S182" s="228"/>
      <c r="T182" s="229"/>
      <c r="AT182" s="230" t="s">
        <v>232</v>
      </c>
      <c r="AU182" s="230" t="s">
        <v>93</v>
      </c>
      <c r="AV182" s="14" t="s">
        <v>93</v>
      </c>
      <c r="AW182" s="14" t="s">
        <v>35</v>
      </c>
      <c r="AX182" s="14" t="s">
        <v>80</v>
      </c>
      <c r="AY182" s="230" t="s">
        <v>220</v>
      </c>
    </row>
    <row r="183" spans="1:65" s="15" customFormat="1" ht="11.25">
      <c r="B183" s="231"/>
      <c r="C183" s="232"/>
      <c r="D183" s="205" t="s">
        <v>232</v>
      </c>
      <c r="E183" s="233" t="s">
        <v>1</v>
      </c>
      <c r="F183" s="234" t="s">
        <v>236</v>
      </c>
      <c r="G183" s="232"/>
      <c r="H183" s="235">
        <v>159.72000000000003</v>
      </c>
      <c r="I183" s="236"/>
      <c r="J183" s="232"/>
      <c r="K183" s="232"/>
      <c r="L183" s="237"/>
      <c r="M183" s="238"/>
      <c r="N183" s="239"/>
      <c r="O183" s="239"/>
      <c r="P183" s="239"/>
      <c r="Q183" s="239"/>
      <c r="R183" s="239"/>
      <c r="S183" s="239"/>
      <c r="T183" s="240"/>
      <c r="AT183" s="241" t="s">
        <v>232</v>
      </c>
      <c r="AU183" s="241" t="s">
        <v>93</v>
      </c>
      <c r="AV183" s="15" t="s">
        <v>228</v>
      </c>
      <c r="AW183" s="15" t="s">
        <v>35</v>
      </c>
      <c r="AX183" s="15" t="s">
        <v>87</v>
      </c>
      <c r="AY183" s="241" t="s">
        <v>220</v>
      </c>
    </row>
    <row r="184" spans="1:65" s="2" customFormat="1" ht="14.45" customHeight="1">
      <c r="A184" s="35"/>
      <c r="B184" s="36"/>
      <c r="C184" s="192" t="s">
        <v>286</v>
      </c>
      <c r="D184" s="192" t="s">
        <v>223</v>
      </c>
      <c r="E184" s="193" t="s">
        <v>287</v>
      </c>
      <c r="F184" s="194" t="s">
        <v>288</v>
      </c>
      <c r="G184" s="195" t="s">
        <v>226</v>
      </c>
      <c r="H184" s="196">
        <v>143.27000000000001</v>
      </c>
      <c r="I184" s="197"/>
      <c r="J184" s="198">
        <f>ROUND(I184*H184,2)</f>
        <v>0</v>
      </c>
      <c r="K184" s="194" t="s">
        <v>227</v>
      </c>
      <c r="L184" s="40"/>
      <c r="M184" s="199" t="s">
        <v>1</v>
      </c>
      <c r="N184" s="200" t="s">
        <v>46</v>
      </c>
      <c r="O184" s="72"/>
      <c r="P184" s="201">
        <f>O184*H184</f>
        <v>0</v>
      </c>
      <c r="Q184" s="201">
        <v>0</v>
      </c>
      <c r="R184" s="201">
        <f>Q184*H184</f>
        <v>0</v>
      </c>
      <c r="S184" s="201">
        <v>4.5999999999999999E-2</v>
      </c>
      <c r="T184" s="202">
        <f>S184*H184</f>
        <v>6.5904199999999999</v>
      </c>
      <c r="U184" s="35"/>
      <c r="V184" s="35"/>
      <c r="W184" s="35"/>
      <c r="X184" s="35"/>
      <c r="Y184" s="35"/>
      <c r="Z184" s="35"/>
      <c r="AA184" s="35"/>
      <c r="AB184" s="35"/>
      <c r="AC184" s="35"/>
      <c r="AD184" s="35"/>
      <c r="AE184" s="35"/>
      <c r="AR184" s="203" t="s">
        <v>228</v>
      </c>
      <c r="AT184" s="203" t="s">
        <v>223</v>
      </c>
      <c r="AU184" s="203" t="s">
        <v>93</v>
      </c>
      <c r="AY184" s="18" t="s">
        <v>220</v>
      </c>
      <c r="BE184" s="204">
        <f>IF(N184="základní",J184,0)</f>
        <v>0</v>
      </c>
      <c r="BF184" s="204">
        <f>IF(N184="snížená",J184,0)</f>
        <v>0</v>
      </c>
      <c r="BG184" s="204">
        <f>IF(N184="zákl. přenesená",J184,0)</f>
        <v>0</v>
      </c>
      <c r="BH184" s="204">
        <f>IF(N184="sníž. přenesená",J184,0)</f>
        <v>0</v>
      </c>
      <c r="BI184" s="204">
        <f>IF(N184="nulová",J184,0)</f>
        <v>0</v>
      </c>
      <c r="BJ184" s="18" t="s">
        <v>93</v>
      </c>
      <c r="BK184" s="204">
        <f>ROUND(I184*H184,2)</f>
        <v>0</v>
      </c>
      <c r="BL184" s="18" t="s">
        <v>228</v>
      </c>
      <c r="BM184" s="203" t="s">
        <v>289</v>
      </c>
    </row>
    <row r="185" spans="1:65" s="2" customFormat="1" ht="19.5">
      <c r="A185" s="35"/>
      <c r="B185" s="36"/>
      <c r="C185" s="37"/>
      <c r="D185" s="205" t="s">
        <v>230</v>
      </c>
      <c r="E185" s="37"/>
      <c r="F185" s="206" t="s">
        <v>290</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230</v>
      </c>
      <c r="AU185" s="18" t="s">
        <v>93</v>
      </c>
    </row>
    <row r="186" spans="1:65" s="13" customFormat="1" ht="11.25">
      <c r="B186" s="210"/>
      <c r="C186" s="211"/>
      <c r="D186" s="205" t="s">
        <v>232</v>
      </c>
      <c r="E186" s="212" t="s">
        <v>1</v>
      </c>
      <c r="F186" s="213" t="s">
        <v>243</v>
      </c>
      <c r="G186" s="211"/>
      <c r="H186" s="212" t="s">
        <v>1</v>
      </c>
      <c r="I186" s="214"/>
      <c r="J186" s="211"/>
      <c r="K186" s="211"/>
      <c r="L186" s="215"/>
      <c r="M186" s="216"/>
      <c r="N186" s="217"/>
      <c r="O186" s="217"/>
      <c r="P186" s="217"/>
      <c r="Q186" s="217"/>
      <c r="R186" s="217"/>
      <c r="S186" s="217"/>
      <c r="T186" s="218"/>
      <c r="AT186" s="219" t="s">
        <v>232</v>
      </c>
      <c r="AU186" s="219" t="s">
        <v>93</v>
      </c>
      <c r="AV186" s="13" t="s">
        <v>87</v>
      </c>
      <c r="AW186" s="13" t="s">
        <v>35</v>
      </c>
      <c r="AX186" s="13" t="s">
        <v>80</v>
      </c>
      <c r="AY186" s="219" t="s">
        <v>220</v>
      </c>
    </row>
    <row r="187" spans="1:65" s="14" customFormat="1" ht="11.25">
      <c r="B187" s="220"/>
      <c r="C187" s="221"/>
      <c r="D187" s="205" t="s">
        <v>232</v>
      </c>
      <c r="E187" s="222" t="s">
        <v>1</v>
      </c>
      <c r="F187" s="223" t="s">
        <v>1593</v>
      </c>
      <c r="G187" s="221"/>
      <c r="H187" s="224">
        <v>74.900000000000006</v>
      </c>
      <c r="I187" s="225"/>
      <c r="J187" s="221"/>
      <c r="K187" s="221"/>
      <c r="L187" s="226"/>
      <c r="M187" s="227"/>
      <c r="N187" s="228"/>
      <c r="O187" s="228"/>
      <c r="P187" s="228"/>
      <c r="Q187" s="228"/>
      <c r="R187" s="228"/>
      <c r="S187" s="228"/>
      <c r="T187" s="229"/>
      <c r="AT187" s="230" t="s">
        <v>232</v>
      </c>
      <c r="AU187" s="230" t="s">
        <v>93</v>
      </c>
      <c r="AV187" s="14" t="s">
        <v>93</v>
      </c>
      <c r="AW187" s="14" t="s">
        <v>35</v>
      </c>
      <c r="AX187" s="14" t="s">
        <v>80</v>
      </c>
      <c r="AY187" s="230" t="s">
        <v>220</v>
      </c>
    </row>
    <row r="188" spans="1:65" s="14" customFormat="1" ht="11.25">
      <c r="B188" s="220"/>
      <c r="C188" s="221"/>
      <c r="D188" s="205" t="s">
        <v>232</v>
      </c>
      <c r="E188" s="222" t="s">
        <v>1</v>
      </c>
      <c r="F188" s="223" t="s">
        <v>1594</v>
      </c>
      <c r="G188" s="221"/>
      <c r="H188" s="224">
        <v>68.37</v>
      </c>
      <c r="I188" s="225"/>
      <c r="J188" s="221"/>
      <c r="K188" s="221"/>
      <c r="L188" s="226"/>
      <c r="M188" s="227"/>
      <c r="N188" s="228"/>
      <c r="O188" s="228"/>
      <c r="P188" s="228"/>
      <c r="Q188" s="228"/>
      <c r="R188" s="228"/>
      <c r="S188" s="228"/>
      <c r="T188" s="229"/>
      <c r="AT188" s="230" t="s">
        <v>232</v>
      </c>
      <c r="AU188" s="230" t="s">
        <v>93</v>
      </c>
      <c r="AV188" s="14" t="s">
        <v>93</v>
      </c>
      <c r="AW188" s="14" t="s">
        <v>35</v>
      </c>
      <c r="AX188" s="14" t="s">
        <v>80</v>
      </c>
      <c r="AY188" s="230" t="s">
        <v>220</v>
      </c>
    </row>
    <row r="189" spans="1:65" s="15" customFormat="1" ht="11.25">
      <c r="B189" s="231"/>
      <c r="C189" s="232"/>
      <c r="D189" s="205" t="s">
        <v>232</v>
      </c>
      <c r="E189" s="233" t="s">
        <v>1</v>
      </c>
      <c r="F189" s="234" t="s">
        <v>236</v>
      </c>
      <c r="G189" s="232"/>
      <c r="H189" s="235">
        <v>143.27000000000001</v>
      </c>
      <c r="I189" s="236"/>
      <c r="J189" s="232"/>
      <c r="K189" s="232"/>
      <c r="L189" s="237"/>
      <c r="M189" s="238"/>
      <c r="N189" s="239"/>
      <c r="O189" s="239"/>
      <c r="P189" s="239"/>
      <c r="Q189" s="239"/>
      <c r="R189" s="239"/>
      <c r="S189" s="239"/>
      <c r="T189" s="240"/>
      <c r="AT189" s="241" t="s">
        <v>232</v>
      </c>
      <c r="AU189" s="241" t="s">
        <v>93</v>
      </c>
      <c r="AV189" s="15" t="s">
        <v>228</v>
      </c>
      <c r="AW189" s="15" t="s">
        <v>35</v>
      </c>
      <c r="AX189" s="15" t="s">
        <v>87</v>
      </c>
      <c r="AY189" s="241" t="s">
        <v>220</v>
      </c>
    </row>
    <row r="190" spans="1:65" s="2" customFormat="1" ht="14.45" customHeight="1">
      <c r="A190" s="35"/>
      <c r="B190" s="36"/>
      <c r="C190" s="192" t="s">
        <v>293</v>
      </c>
      <c r="D190" s="192" t="s">
        <v>223</v>
      </c>
      <c r="E190" s="193" t="s">
        <v>294</v>
      </c>
      <c r="F190" s="194" t="s">
        <v>295</v>
      </c>
      <c r="G190" s="195" t="s">
        <v>226</v>
      </c>
      <c r="H190" s="196">
        <v>143.27000000000001</v>
      </c>
      <c r="I190" s="197"/>
      <c r="J190" s="198">
        <f>ROUND(I190*H190,2)</f>
        <v>0</v>
      </c>
      <c r="K190" s="194" t="s">
        <v>1</v>
      </c>
      <c r="L190" s="40"/>
      <c r="M190" s="199" t="s">
        <v>1</v>
      </c>
      <c r="N190" s="200" t="s">
        <v>46</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228</v>
      </c>
      <c r="AT190" s="203" t="s">
        <v>223</v>
      </c>
      <c r="AU190" s="203" t="s">
        <v>93</v>
      </c>
      <c r="AY190" s="18" t="s">
        <v>220</v>
      </c>
      <c r="BE190" s="204">
        <f>IF(N190="základní",J190,0)</f>
        <v>0</v>
      </c>
      <c r="BF190" s="204">
        <f>IF(N190="snížená",J190,0)</f>
        <v>0</v>
      </c>
      <c r="BG190" s="204">
        <f>IF(N190="zákl. přenesená",J190,0)</f>
        <v>0</v>
      </c>
      <c r="BH190" s="204">
        <f>IF(N190="sníž. přenesená",J190,0)</f>
        <v>0</v>
      </c>
      <c r="BI190" s="204">
        <f>IF(N190="nulová",J190,0)</f>
        <v>0</v>
      </c>
      <c r="BJ190" s="18" t="s">
        <v>93</v>
      </c>
      <c r="BK190" s="204">
        <f>ROUND(I190*H190,2)</f>
        <v>0</v>
      </c>
      <c r="BL190" s="18" t="s">
        <v>228</v>
      </c>
      <c r="BM190" s="203" t="s">
        <v>1595</v>
      </c>
    </row>
    <row r="191" spans="1:65" s="2" customFormat="1" ht="11.25">
      <c r="A191" s="35"/>
      <c r="B191" s="36"/>
      <c r="C191" s="37"/>
      <c r="D191" s="205" t="s">
        <v>230</v>
      </c>
      <c r="E191" s="37"/>
      <c r="F191" s="206" t="s">
        <v>297</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230</v>
      </c>
      <c r="AU191" s="18" t="s">
        <v>93</v>
      </c>
    </row>
    <row r="192" spans="1:65" s="13" customFormat="1" ht="11.25">
      <c r="B192" s="210"/>
      <c r="C192" s="211"/>
      <c r="D192" s="205" t="s">
        <v>232</v>
      </c>
      <c r="E192" s="212" t="s">
        <v>1</v>
      </c>
      <c r="F192" s="213" t="s">
        <v>243</v>
      </c>
      <c r="G192" s="211"/>
      <c r="H192" s="212" t="s">
        <v>1</v>
      </c>
      <c r="I192" s="214"/>
      <c r="J192" s="211"/>
      <c r="K192" s="211"/>
      <c r="L192" s="215"/>
      <c r="M192" s="216"/>
      <c r="N192" s="217"/>
      <c r="O192" s="217"/>
      <c r="P192" s="217"/>
      <c r="Q192" s="217"/>
      <c r="R192" s="217"/>
      <c r="S192" s="217"/>
      <c r="T192" s="218"/>
      <c r="AT192" s="219" t="s">
        <v>232</v>
      </c>
      <c r="AU192" s="219" t="s">
        <v>93</v>
      </c>
      <c r="AV192" s="13" t="s">
        <v>87</v>
      </c>
      <c r="AW192" s="13" t="s">
        <v>35</v>
      </c>
      <c r="AX192" s="13" t="s">
        <v>80</v>
      </c>
      <c r="AY192" s="219" t="s">
        <v>220</v>
      </c>
    </row>
    <row r="193" spans="1:65" s="14" customFormat="1" ht="11.25">
      <c r="B193" s="220"/>
      <c r="C193" s="221"/>
      <c r="D193" s="205" t="s">
        <v>232</v>
      </c>
      <c r="E193" s="222" t="s">
        <v>1</v>
      </c>
      <c r="F193" s="223" t="s">
        <v>1593</v>
      </c>
      <c r="G193" s="221"/>
      <c r="H193" s="224">
        <v>74.900000000000006</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4" customFormat="1" ht="11.25">
      <c r="B194" s="220"/>
      <c r="C194" s="221"/>
      <c r="D194" s="205" t="s">
        <v>232</v>
      </c>
      <c r="E194" s="222" t="s">
        <v>1</v>
      </c>
      <c r="F194" s="223" t="s">
        <v>1594</v>
      </c>
      <c r="G194" s="221"/>
      <c r="H194" s="224">
        <v>68.37</v>
      </c>
      <c r="I194" s="225"/>
      <c r="J194" s="221"/>
      <c r="K194" s="221"/>
      <c r="L194" s="226"/>
      <c r="M194" s="227"/>
      <c r="N194" s="228"/>
      <c r="O194" s="228"/>
      <c r="P194" s="228"/>
      <c r="Q194" s="228"/>
      <c r="R194" s="228"/>
      <c r="S194" s="228"/>
      <c r="T194" s="229"/>
      <c r="AT194" s="230" t="s">
        <v>232</v>
      </c>
      <c r="AU194" s="230" t="s">
        <v>93</v>
      </c>
      <c r="AV194" s="14" t="s">
        <v>93</v>
      </c>
      <c r="AW194" s="14" t="s">
        <v>35</v>
      </c>
      <c r="AX194" s="14" t="s">
        <v>80</v>
      </c>
      <c r="AY194" s="230" t="s">
        <v>220</v>
      </c>
    </row>
    <row r="195" spans="1:65" s="15" customFormat="1" ht="11.25">
      <c r="B195" s="231"/>
      <c r="C195" s="232"/>
      <c r="D195" s="205" t="s">
        <v>232</v>
      </c>
      <c r="E195" s="233" t="s">
        <v>1</v>
      </c>
      <c r="F195" s="234" t="s">
        <v>236</v>
      </c>
      <c r="G195" s="232"/>
      <c r="H195" s="235">
        <v>143.27000000000001</v>
      </c>
      <c r="I195" s="236"/>
      <c r="J195" s="232"/>
      <c r="K195" s="232"/>
      <c r="L195" s="237"/>
      <c r="M195" s="238"/>
      <c r="N195" s="239"/>
      <c r="O195" s="239"/>
      <c r="P195" s="239"/>
      <c r="Q195" s="239"/>
      <c r="R195" s="239"/>
      <c r="S195" s="239"/>
      <c r="T195" s="240"/>
      <c r="AT195" s="241" t="s">
        <v>232</v>
      </c>
      <c r="AU195" s="241" t="s">
        <v>93</v>
      </c>
      <c r="AV195" s="15" t="s">
        <v>228</v>
      </c>
      <c r="AW195" s="15" t="s">
        <v>35</v>
      </c>
      <c r="AX195" s="15" t="s">
        <v>87</v>
      </c>
      <c r="AY195" s="241" t="s">
        <v>220</v>
      </c>
    </row>
    <row r="196" spans="1:65" s="2" customFormat="1" ht="14.45" customHeight="1">
      <c r="A196" s="35"/>
      <c r="B196" s="36"/>
      <c r="C196" s="192" t="s">
        <v>298</v>
      </c>
      <c r="D196" s="192" t="s">
        <v>223</v>
      </c>
      <c r="E196" s="193" t="s">
        <v>299</v>
      </c>
      <c r="F196" s="194" t="s">
        <v>300</v>
      </c>
      <c r="G196" s="195" t="s">
        <v>301</v>
      </c>
      <c r="H196" s="196">
        <v>1</v>
      </c>
      <c r="I196" s="197"/>
      <c r="J196" s="198">
        <f>ROUND(I196*H196,2)</f>
        <v>0</v>
      </c>
      <c r="K196" s="194" t="s">
        <v>1</v>
      </c>
      <c r="L196" s="40"/>
      <c r="M196" s="199" t="s">
        <v>1</v>
      </c>
      <c r="N196" s="200" t="s">
        <v>46</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228</v>
      </c>
      <c r="AT196" s="203" t="s">
        <v>223</v>
      </c>
      <c r="AU196" s="203" t="s">
        <v>93</v>
      </c>
      <c r="AY196" s="18" t="s">
        <v>220</v>
      </c>
      <c r="BE196" s="204">
        <f>IF(N196="základní",J196,0)</f>
        <v>0</v>
      </c>
      <c r="BF196" s="204">
        <f>IF(N196="snížená",J196,0)</f>
        <v>0</v>
      </c>
      <c r="BG196" s="204">
        <f>IF(N196="zákl. přenesená",J196,0)</f>
        <v>0</v>
      </c>
      <c r="BH196" s="204">
        <f>IF(N196="sníž. přenesená",J196,0)</f>
        <v>0</v>
      </c>
      <c r="BI196" s="204">
        <f>IF(N196="nulová",J196,0)</f>
        <v>0</v>
      </c>
      <c r="BJ196" s="18" t="s">
        <v>93</v>
      </c>
      <c r="BK196" s="204">
        <f>ROUND(I196*H196,2)</f>
        <v>0</v>
      </c>
      <c r="BL196" s="18" t="s">
        <v>228</v>
      </c>
      <c r="BM196" s="203" t="s">
        <v>302</v>
      </c>
    </row>
    <row r="197" spans="1:65" s="2" customFormat="1" ht="11.25">
      <c r="A197" s="35"/>
      <c r="B197" s="36"/>
      <c r="C197" s="37"/>
      <c r="D197" s="205" t="s">
        <v>230</v>
      </c>
      <c r="E197" s="37"/>
      <c r="F197" s="206" t="s">
        <v>300</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230</v>
      </c>
      <c r="AU197" s="18" t="s">
        <v>93</v>
      </c>
    </row>
    <row r="198" spans="1:65" s="2" customFormat="1" ht="39">
      <c r="A198" s="35"/>
      <c r="B198" s="36"/>
      <c r="C198" s="37"/>
      <c r="D198" s="205" t="s">
        <v>241</v>
      </c>
      <c r="E198" s="37"/>
      <c r="F198" s="242" t="s">
        <v>303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241</v>
      </c>
      <c r="AU198" s="18" t="s">
        <v>93</v>
      </c>
    </row>
    <row r="199" spans="1:65" s="2" customFormat="1" ht="14.45" customHeight="1">
      <c r="A199" s="35"/>
      <c r="B199" s="36"/>
      <c r="C199" s="192" t="s">
        <v>304</v>
      </c>
      <c r="D199" s="192" t="s">
        <v>223</v>
      </c>
      <c r="E199" s="193" t="s">
        <v>305</v>
      </c>
      <c r="F199" s="194" t="s">
        <v>306</v>
      </c>
      <c r="G199" s="195" t="s">
        <v>259</v>
      </c>
      <c r="H199" s="196">
        <v>4</v>
      </c>
      <c r="I199" s="197"/>
      <c r="J199" s="198">
        <f>ROUND(I199*H199,2)</f>
        <v>0</v>
      </c>
      <c r="K199" s="194" t="s">
        <v>1</v>
      </c>
      <c r="L199" s="40"/>
      <c r="M199" s="199" t="s">
        <v>1</v>
      </c>
      <c r="N199" s="200" t="s">
        <v>46</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228</v>
      </c>
      <c r="AT199" s="203" t="s">
        <v>223</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228</v>
      </c>
      <c r="BM199" s="203" t="s">
        <v>1596</v>
      </c>
    </row>
    <row r="200" spans="1:65" s="2" customFormat="1" ht="11.25">
      <c r="A200" s="35"/>
      <c r="B200" s="36"/>
      <c r="C200" s="37"/>
      <c r="D200" s="205" t="s">
        <v>230</v>
      </c>
      <c r="E200" s="37"/>
      <c r="F200" s="206" t="s">
        <v>306</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192" t="s">
        <v>308</v>
      </c>
      <c r="D201" s="192" t="s">
        <v>223</v>
      </c>
      <c r="E201" s="193" t="s">
        <v>309</v>
      </c>
      <c r="F201" s="194" t="s">
        <v>310</v>
      </c>
      <c r="G201" s="195" t="s">
        <v>259</v>
      </c>
      <c r="H201" s="196">
        <v>2</v>
      </c>
      <c r="I201" s="197"/>
      <c r="J201" s="198">
        <f>ROUND(I201*H201,2)</f>
        <v>0</v>
      </c>
      <c r="K201" s="194" t="s">
        <v>1</v>
      </c>
      <c r="L201" s="40"/>
      <c r="M201" s="199" t="s">
        <v>1</v>
      </c>
      <c r="N201" s="200" t="s">
        <v>46</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228</v>
      </c>
      <c r="AT201" s="203" t="s">
        <v>223</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228</v>
      </c>
      <c r="BM201" s="203" t="s">
        <v>1597</v>
      </c>
    </row>
    <row r="202" spans="1:65" s="2" customFormat="1" ht="11.25">
      <c r="A202" s="35"/>
      <c r="B202" s="36"/>
      <c r="C202" s="37"/>
      <c r="D202" s="205" t="s">
        <v>230</v>
      </c>
      <c r="E202" s="37"/>
      <c r="F202" s="206" t="s">
        <v>310</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2" customFormat="1" ht="14.45" customHeight="1">
      <c r="A203" s="35"/>
      <c r="B203" s="36"/>
      <c r="C203" s="192" t="s">
        <v>8</v>
      </c>
      <c r="D203" s="192" t="s">
        <v>223</v>
      </c>
      <c r="E203" s="193" t="s">
        <v>312</v>
      </c>
      <c r="F203" s="194" t="s">
        <v>313</v>
      </c>
      <c r="G203" s="195" t="s">
        <v>259</v>
      </c>
      <c r="H203" s="196">
        <v>2</v>
      </c>
      <c r="I203" s="197"/>
      <c r="J203" s="198">
        <f>ROUND(I203*H203,2)</f>
        <v>0</v>
      </c>
      <c r="K203" s="194" t="s">
        <v>1</v>
      </c>
      <c r="L203" s="40"/>
      <c r="M203" s="199" t="s">
        <v>1</v>
      </c>
      <c r="N203" s="200" t="s">
        <v>46</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228</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228</v>
      </c>
      <c r="BM203" s="203" t="s">
        <v>1598</v>
      </c>
    </row>
    <row r="204" spans="1:65" s="2" customFormat="1" ht="11.25">
      <c r="A204" s="35"/>
      <c r="B204" s="36"/>
      <c r="C204" s="37"/>
      <c r="D204" s="205" t="s">
        <v>230</v>
      </c>
      <c r="E204" s="37"/>
      <c r="F204" s="206" t="s">
        <v>313</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12" customFormat="1" ht="22.9" customHeight="1">
      <c r="B205" s="176"/>
      <c r="C205" s="177"/>
      <c r="D205" s="178" t="s">
        <v>79</v>
      </c>
      <c r="E205" s="190" t="s">
        <v>315</v>
      </c>
      <c r="F205" s="190" t="s">
        <v>316</v>
      </c>
      <c r="G205" s="177"/>
      <c r="H205" s="177"/>
      <c r="I205" s="180"/>
      <c r="J205" s="191">
        <f>BK205</f>
        <v>0</v>
      </c>
      <c r="K205" s="177"/>
      <c r="L205" s="182"/>
      <c r="M205" s="183"/>
      <c r="N205" s="184"/>
      <c r="O205" s="184"/>
      <c r="P205" s="185">
        <f>SUM(P206:P210)</f>
        <v>0</v>
      </c>
      <c r="Q205" s="184"/>
      <c r="R205" s="185">
        <f>SUM(R206:R210)</f>
        <v>0</v>
      </c>
      <c r="S205" s="184"/>
      <c r="T205" s="186">
        <f>SUM(T206:T210)</f>
        <v>0</v>
      </c>
      <c r="AR205" s="187" t="s">
        <v>87</v>
      </c>
      <c r="AT205" s="188" t="s">
        <v>79</v>
      </c>
      <c r="AU205" s="188" t="s">
        <v>87</v>
      </c>
      <c r="AY205" s="187" t="s">
        <v>220</v>
      </c>
      <c r="BK205" s="189">
        <f>SUM(BK206:BK210)</f>
        <v>0</v>
      </c>
    </row>
    <row r="206" spans="1:65" s="2" customFormat="1" ht="14.45" customHeight="1">
      <c r="A206" s="35"/>
      <c r="B206" s="36"/>
      <c r="C206" s="192" t="s">
        <v>317</v>
      </c>
      <c r="D206" s="192" t="s">
        <v>223</v>
      </c>
      <c r="E206" s="193" t="s">
        <v>318</v>
      </c>
      <c r="F206" s="194" t="s">
        <v>319</v>
      </c>
      <c r="G206" s="195" t="s">
        <v>320</v>
      </c>
      <c r="H206" s="196">
        <v>10.356</v>
      </c>
      <c r="I206" s="197"/>
      <c r="J206" s="198">
        <f>ROUND(I206*H206,2)</f>
        <v>0</v>
      </c>
      <c r="K206" s="194" t="s">
        <v>227</v>
      </c>
      <c r="L206" s="40"/>
      <c r="M206" s="199" t="s">
        <v>1</v>
      </c>
      <c r="N206" s="200" t="s">
        <v>46</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228</v>
      </c>
      <c r="AT206" s="203" t="s">
        <v>223</v>
      </c>
      <c r="AU206" s="203" t="s">
        <v>93</v>
      </c>
      <c r="AY206" s="18" t="s">
        <v>220</v>
      </c>
      <c r="BE206" s="204">
        <f>IF(N206="základní",J206,0)</f>
        <v>0</v>
      </c>
      <c r="BF206" s="204">
        <f>IF(N206="snížená",J206,0)</f>
        <v>0</v>
      </c>
      <c r="BG206" s="204">
        <f>IF(N206="zákl. přenesená",J206,0)</f>
        <v>0</v>
      </c>
      <c r="BH206" s="204">
        <f>IF(N206="sníž. přenesená",J206,0)</f>
        <v>0</v>
      </c>
      <c r="BI206" s="204">
        <f>IF(N206="nulová",J206,0)</f>
        <v>0</v>
      </c>
      <c r="BJ206" s="18" t="s">
        <v>93</v>
      </c>
      <c r="BK206" s="204">
        <f>ROUND(I206*H206,2)</f>
        <v>0</v>
      </c>
      <c r="BL206" s="18" t="s">
        <v>228</v>
      </c>
      <c r="BM206" s="203" t="s">
        <v>321</v>
      </c>
    </row>
    <row r="207" spans="1:65" s="2" customFormat="1" ht="11.25">
      <c r="A207" s="35"/>
      <c r="B207" s="36"/>
      <c r="C207" s="37"/>
      <c r="D207" s="205" t="s">
        <v>230</v>
      </c>
      <c r="E207" s="37"/>
      <c r="F207" s="206" t="s">
        <v>322</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230</v>
      </c>
      <c r="AU207" s="18" t="s">
        <v>93</v>
      </c>
    </row>
    <row r="208" spans="1:65" s="2" customFormat="1" ht="24.2" customHeight="1">
      <c r="A208" s="35"/>
      <c r="B208" s="36"/>
      <c r="C208" s="192" t="s">
        <v>323</v>
      </c>
      <c r="D208" s="192" t="s">
        <v>223</v>
      </c>
      <c r="E208" s="193" t="s">
        <v>324</v>
      </c>
      <c r="F208" s="194" t="s">
        <v>325</v>
      </c>
      <c r="G208" s="195" t="s">
        <v>320</v>
      </c>
      <c r="H208" s="196">
        <v>10.356</v>
      </c>
      <c r="I208" s="197"/>
      <c r="J208" s="198">
        <f>ROUND(I208*H208,2)</f>
        <v>0</v>
      </c>
      <c r="K208" s="194" t="s">
        <v>1</v>
      </c>
      <c r="L208" s="40"/>
      <c r="M208" s="199" t="s">
        <v>1</v>
      </c>
      <c r="N208" s="200" t="s">
        <v>46</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93</v>
      </c>
      <c r="AY208" s="18" t="s">
        <v>220</v>
      </c>
      <c r="BE208" s="204">
        <f>IF(N208="základní",J208,0)</f>
        <v>0</v>
      </c>
      <c r="BF208" s="204">
        <f>IF(N208="snížená",J208,0)</f>
        <v>0</v>
      </c>
      <c r="BG208" s="204">
        <f>IF(N208="zákl. přenesená",J208,0)</f>
        <v>0</v>
      </c>
      <c r="BH208" s="204">
        <f>IF(N208="sníž. přenesená",J208,0)</f>
        <v>0</v>
      </c>
      <c r="BI208" s="204">
        <f>IF(N208="nulová",J208,0)</f>
        <v>0</v>
      </c>
      <c r="BJ208" s="18" t="s">
        <v>93</v>
      </c>
      <c r="BK208" s="204">
        <f>ROUND(I208*H208,2)</f>
        <v>0</v>
      </c>
      <c r="BL208" s="18" t="s">
        <v>228</v>
      </c>
      <c r="BM208" s="203" t="s">
        <v>326</v>
      </c>
    </row>
    <row r="209" spans="1:65" s="2" customFormat="1" ht="14.45" customHeight="1">
      <c r="A209" s="35"/>
      <c r="B209" s="36"/>
      <c r="C209" s="192" t="s">
        <v>327</v>
      </c>
      <c r="D209" s="192" t="s">
        <v>223</v>
      </c>
      <c r="E209" s="193" t="s">
        <v>328</v>
      </c>
      <c r="F209" s="194" t="s">
        <v>329</v>
      </c>
      <c r="G209" s="195" t="s">
        <v>320</v>
      </c>
      <c r="H209" s="196">
        <v>10.356</v>
      </c>
      <c r="I209" s="197"/>
      <c r="J209" s="198">
        <f>ROUND(I209*H209,2)</f>
        <v>0</v>
      </c>
      <c r="K209" s="194" t="s">
        <v>227</v>
      </c>
      <c r="L209" s="40"/>
      <c r="M209" s="199" t="s">
        <v>1</v>
      </c>
      <c r="N209" s="200" t="s">
        <v>46</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228</v>
      </c>
      <c r="AT209" s="203" t="s">
        <v>223</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93</v>
      </c>
      <c r="BK209" s="204">
        <f>ROUND(I209*H209,2)</f>
        <v>0</v>
      </c>
      <c r="BL209" s="18" t="s">
        <v>228</v>
      </c>
      <c r="BM209" s="203" t="s">
        <v>330</v>
      </c>
    </row>
    <row r="210" spans="1:65" s="2" customFormat="1" ht="19.5">
      <c r="A210" s="35"/>
      <c r="B210" s="36"/>
      <c r="C210" s="37"/>
      <c r="D210" s="205" t="s">
        <v>230</v>
      </c>
      <c r="E210" s="37"/>
      <c r="F210" s="206" t="s">
        <v>331</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12" customFormat="1" ht="22.9" customHeight="1">
      <c r="B211" s="176"/>
      <c r="C211" s="177"/>
      <c r="D211" s="178" t="s">
        <v>79</v>
      </c>
      <c r="E211" s="190" t="s">
        <v>332</v>
      </c>
      <c r="F211" s="190" t="s">
        <v>333</v>
      </c>
      <c r="G211" s="177"/>
      <c r="H211" s="177"/>
      <c r="I211" s="180"/>
      <c r="J211" s="191">
        <f>BK211</f>
        <v>0</v>
      </c>
      <c r="K211" s="177"/>
      <c r="L211" s="182"/>
      <c r="M211" s="183"/>
      <c r="N211" s="184"/>
      <c r="O211" s="184"/>
      <c r="P211" s="185">
        <f>SUM(P212:P213)</f>
        <v>0</v>
      </c>
      <c r="Q211" s="184"/>
      <c r="R211" s="185">
        <f>SUM(R212:R213)</f>
        <v>0</v>
      </c>
      <c r="S211" s="184"/>
      <c r="T211" s="186">
        <f>SUM(T212:T213)</f>
        <v>0</v>
      </c>
      <c r="AR211" s="187" t="s">
        <v>87</v>
      </c>
      <c r="AT211" s="188" t="s">
        <v>79</v>
      </c>
      <c r="AU211" s="188" t="s">
        <v>87</v>
      </c>
      <c r="AY211" s="187" t="s">
        <v>220</v>
      </c>
      <c r="BK211" s="189">
        <f>SUM(BK212:BK213)</f>
        <v>0</v>
      </c>
    </row>
    <row r="212" spans="1:65" s="2" customFormat="1" ht="14.45" customHeight="1">
      <c r="A212" s="35"/>
      <c r="B212" s="36"/>
      <c r="C212" s="192" t="s">
        <v>334</v>
      </c>
      <c r="D212" s="192" t="s">
        <v>223</v>
      </c>
      <c r="E212" s="193" t="s">
        <v>335</v>
      </c>
      <c r="F212" s="194" t="s">
        <v>336</v>
      </c>
      <c r="G212" s="195" t="s">
        <v>320</v>
      </c>
      <c r="H212" s="196">
        <v>4.6310000000000002</v>
      </c>
      <c r="I212" s="197"/>
      <c r="J212" s="198">
        <f>ROUND(I212*H212,2)</f>
        <v>0</v>
      </c>
      <c r="K212" s="194" t="s">
        <v>227</v>
      </c>
      <c r="L212" s="40"/>
      <c r="M212" s="199" t="s">
        <v>1</v>
      </c>
      <c r="N212" s="200" t="s">
        <v>46</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228</v>
      </c>
      <c r="AT212" s="203" t="s">
        <v>223</v>
      </c>
      <c r="AU212" s="203" t="s">
        <v>93</v>
      </c>
      <c r="AY212" s="18" t="s">
        <v>220</v>
      </c>
      <c r="BE212" s="204">
        <f>IF(N212="základní",J212,0)</f>
        <v>0</v>
      </c>
      <c r="BF212" s="204">
        <f>IF(N212="snížená",J212,0)</f>
        <v>0</v>
      </c>
      <c r="BG212" s="204">
        <f>IF(N212="zákl. přenesená",J212,0)</f>
        <v>0</v>
      </c>
      <c r="BH212" s="204">
        <f>IF(N212="sníž. přenesená",J212,0)</f>
        <v>0</v>
      </c>
      <c r="BI212" s="204">
        <f>IF(N212="nulová",J212,0)</f>
        <v>0</v>
      </c>
      <c r="BJ212" s="18" t="s">
        <v>93</v>
      </c>
      <c r="BK212" s="204">
        <f>ROUND(I212*H212,2)</f>
        <v>0</v>
      </c>
      <c r="BL212" s="18" t="s">
        <v>228</v>
      </c>
      <c r="BM212" s="203" t="s">
        <v>1599</v>
      </c>
    </row>
    <row r="213" spans="1:65" s="2" customFormat="1" ht="19.5">
      <c r="A213" s="35"/>
      <c r="B213" s="36"/>
      <c r="C213" s="37"/>
      <c r="D213" s="205" t="s">
        <v>230</v>
      </c>
      <c r="E213" s="37"/>
      <c r="F213" s="206" t="s">
        <v>338</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230</v>
      </c>
      <c r="AU213" s="18" t="s">
        <v>93</v>
      </c>
    </row>
    <row r="214" spans="1:65" s="12" customFormat="1" ht="25.9" customHeight="1">
      <c r="B214" s="176"/>
      <c r="C214" s="177"/>
      <c r="D214" s="178" t="s">
        <v>79</v>
      </c>
      <c r="E214" s="179" t="s">
        <v>339</v>
      </c>
      <c r="F214" s="179" t="s">
        <v>340</v>
      </c>
      <c r="G214" s="177"/>
      <c r="H214" s="177"/>
      <c r="I214" s="180"/>
      <c r="J214" s="181">
        <f>BK214</f>
        <v>0</v>
      </c>
      <c r="K214" s="177"/>
      <c r="L214" s="182"/>
      <c r="M214" s="183"/>
      <c r="N214" s="184"/>
      <c r="O214" s="184"/>
      <c r="P214" s="185">
        <f>P215+P243+P248+P282+P464+P480+P503+P536+P555+P599</f>
        <v>0</v>
      </c>
      <c r="Q214" s="184"/>
      <c r="R214" s="185">
        <f>R215+R243+R248+R282+R464+R480+R503+R536+R555+R599</f>
        <v>25.678513381399998</v>
      </c>
      <c r="S214" s="184"/>
      <c r="T214" s="186">
        <f>T215+T243+T248+T282+T464+T480+T503+T536+T555+T599</f>
        <v>3.7654945999999998</v>
      </c>
      <c r="AR214" s="187" t="s">
        <v>93</v>
      </c>
      <c r="AT214" s="188" t="s">
        <v>79</v>
      </c>
      <c r="AU214" s="188" t="s">
        <v>80</v>
      </c>
      <c r="AY214" s="187" t="s">
        <v>220</v>
      </c>
      <c r="BK214" s="189">
        <f>BK215+BK243+BK248+BK282+BK464+BK480+BK503+BK536+BK555+BK599</f>
        <v>0</v>
      </c>
    </row>
    <row r="215" spans="1:65" s="12" customFormat="1" ht="22.9" customHeight="1">
      <c r="B215" s="176"/>
      <c r="C215" s="177"/>
      <c r="D215" s="178" t="s">
        <v>79</v>
      </c>
      <c r="E215" s="190" t="s">
        <v>341</v>
      </c>
      <c r="F215" s="190" t="s">
        <v>342</v>
      </c>
      <c r="G215" s="177"/>
      <c r="H215" s="177"/>
      <c r="I215" s="180"/>
      <c r="J215" s="191">
        <f>BK215</f>
        <v>0</v>
      </c>
      <c r="K215" s="177"/>
      <c r="L215" s="182"/>
      <c r="M215" s="183"/>
      <c r="N215" s="184"/>
      <c r="O215" s="184"/>
      <c r="P215" s="185">
        <f>SUM(P216:P242)</f>
        <v>0</v>
      </c>
      <c r="Q215" s="184"/>
      <c r="R215" s="185">
        <f>SUM(R216:R242)</f>
        <v>0.28999855999999996</v>
      </c>
      <c r="S215" s="184"/>
      <c r="T215" s="186">
        <f>SUM(T216:T242)</f>
        <v>2.4751675</v>
      </c>
      <c r="AR215" s="187" t="s">
        <v>93</v>
      </c>
      <c r="AT215" s="188" t="s">
        <v>79</v>
      </c>
      <c r="AU215" s="188" t="s">
        <v>87</v>
      </c>
      <c r="AY215" s="187" t="s">
        <v>220</v>
      </c>
      <c r="BK215" s="189">
        <f>SUM(BK216:BK242)</f>
        <v>0</v>
      </c>
    </row>
    <row r="216" spans="1:65" s="2" customFormat="1" ht="14.45" customHeight="1">
      <c r="A216" s="35"/>
      <c r="B216" s="36"/>
      <c r="C216" s="192" t="s">
        <v>343</v>
      </c>
      <c r="D216" s="192" t="s">
        <v>223</v>
      </c>
      <c r="E216" s="193" t="s">
        <v>344</v>
      </c>
      <c r="F216" s="194" t="s">
        <v>345</v>
      </c>
      <c r="G216" s="195" t="s">
        <v>226</v>
      </c>
      <c r="H216" s="196">
        <v>136.61000000000001</v>
      </c>
      <c r="I216" s="197"/>
      <c r="J216" s="198">
        <f>ROUND(I216*H216,2)</f>
        <v>0</v>
      </c>
      <c r="K216" s="194" t="s">
        <v>227</v>
      </c>
      <c r="L216" s="40"/>
      <c r="M216" s="199" t="s">
        <v>1</v>
      </c>
      <c r="N216" s="200" t="s">
        <v>46</v>
      </c>
      <c r="O216" s="72"/>
      <c r="P216" s="201">
        <f>O216*H216</f>
        <v>0</v>
      </c>
      <c r="Q216" s="201">
        <v>0</v>
      </c>
      <c r="R216" s="201">
        <f>Q216*H216</f>
        <v>0</v>
      </c>
      <c r="S216" s="201">
        <v>1.7999999999999999E-2</v>
      </c>
      <c r="T216" s="202">
        <f>S216*H216</f>
        <v>2.4589799999999999</v>
      </c>
      <c r="U216" s="35"/>
      <c r="V216" s="35"/>
      <c r="W216" s="35"/>
      <c r="X216" s="35"/>
      <c r="Y216" s="35"/>
      <c r="Z216" s="35"/>
      <c r="AA216" s="35"/>
      <c r="AB216" s="35"/>
      <c r="AC216" s="35"/>
      <c r="AD216" s="35"/>
      <c r="AE216" s="35"/>
      <c r="AR216" s="203" t="s">
        <v>317</v>
      </c>
      <c r="AT216" s="203" t="s">
        <v>223</v>
      </c>
      <c r="AU216" s="203" t="s">
        <v>93</v>
      </c>
      <c r="AY216" s="18" t="s">
        <v>220</v>
      </c>
      <c r="BE216" s="204">
        <f>IF(N216="základní",J216,0)</f>
        <v>0</v>
      </c>
      <c r="BF216" s="204">
        <f>IF(N216="snížená",J216,0)</f>
        <v>0</v>
      </c>
      <c r="BG216" s="204">
        <f>IF(N216="zákl. přenesená",J216,0)</f>
        <v>0</v>
      </c>
      <c r="BH216" s="204">
        <f>IF(N216="sníž. přenesená",J216,0)</f>
        <v>0</v>
      </c>
      <c r="BI216" s="204">
        <f>IF(N216="nulová",J216,0)</f>
        <v>0</v>
      </c>
      <c r="BJ216" s="18" t="s">
        <v>93</v>
      </c>
      <c r="BK216" s="204">
        <f>ROUND(I216*H216,2)</f>
        <v>0</v>
      </c>
      <c r="BL216" s="18" t="s">
        <v>317</v>
      </c>
      <c r="BM216" s="203" t="s">
        <v>346</v>
      </c>
    </row>
    <row r="217" spans="1:65" s="2" customFormat="1" ht="19.5">
      <c r="A217" s="35"/>
      <c r="B217" s="36"/>
      <c r="C217" s="37"/>
      <c r="D217" s="205" t="s">
        <v>230</v>
      </c>
      <c r="E217" s="37"/>
      <c r="F217" s="206" t="s">
        <v>347</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230</v>
      </c>
      <c r="AU217" s="18" t="s">
        <v>93</v>
      </c>
    </row>
    <row r="218" spans="1:65" s="13" customFormat="1" ht="11.25">
      <c r="B218" s="210"/>
      <c r="C218" s="211"/>
      <c r="D218" s="205" t="s">
        <v>232</v>
      </c>
      <c r="E218" s="212" t="s">
        <v>1</v>
      </c>
      <c r="F218" s="213" t="s">
        <v>348</v>
      </c>
      <c r="G218" s="211"/>
      <c r="H218" s="212" t="s">
        <v>1</v>
      </c>
      <c r="I218" s="214"/>
      <c r="J218" s="211"/>
      <c r="K218" s="211"/>
      <c r="L218" s="215"/>
      <c r="M218" s="216"/>
      <c r="N218" s="217"/>
      <c r="O218" s="217"/>
      <c r="P218" s="217"/>
      <c r="Q218" s="217"/>
      <c r="R218" s="217"/>
      <c r="S218" s="217"/>
      <c r="T218" s="218"/>
      <c r="AT218" s="219" t="s">
        <v>232</v>
      </c>
      <c r="AU218" s="219" t="s">
        <v>93</v>
      </c>
      <c r="AV218" s="13" t="s">
        <v>87</v>
      </c>
      <c r="AW218" s="13" t="s">
        <v>35</v>
      </c>
      <c r="AX218" s="13" t="s">
        <v>80</v>
      </c>
      <c r="AY218" s="219" t="s">
        <v>220</v>
      </c>
    </row>
    <row r="219" spans="1:65" s="14" customFormat="1" ht="11.25">
      <c r="B219" s="220"/>
      <c r="C219" s="221"/>
      <c r="D219" s="205" t="s">
        <v>232</v>
      </c>
      <c r="E219" s="222" t="s">
        <v>1</v>
      </c>
      <c r="F219" s="223" t="s">
        <v>1600</v>
      </c>
      <c r="G219" s="221"/>
      <c r="H219" s="224">
        <v>58.66</v>
      </c>
      <c r="I219" s="225"/>
      <c r="J219" s="221"/>
      <c r="K219" s="221"/>
      <c r="L219" s="226"/>
      <c r="M219" s="227"/>
      <c r="N219" s="228"/>
      <c r="O219" s="228"/>
      <c r="P219" s="228"/>
      <c r="Q219" s="228"/>
      <c r="R219" s="228"/>
      <c r="S219" s="228"/>
      <c r="T219" s="229"/>
      <c r="AT219" s="230" t="s">
        <v>232</v>
      </c>
      <c r="AU219" s="230" t="s">
        <v>93</v>
      </c>
      <c r="AV219" s="14" t="s">
        <v>93</v>
      </c>
      <c r="AW219" s="14" t="s">
        <v>35</v>
      </c>
      <c r="AX219" s="14" t="s">
        <v>80</v>
      </c>
      <c r="AY219" s="230" t="s">
        <v>220</v>
      </c>
    </row>
    <row r="220" spans="1:65" s="14" customFormat="1" ht="11.25">
      <c r="B220" s="220"/>
      <c r="C220" s="221"/>
      <c r="D220" s="205" t="s">
        <v>232</v>
      </c>
      <c r="E220" s="222" t="s">
        <v>1</v>
      </c>
      <c r="F220" s="223" t="s">
        <v>1601</v>
      </c>
      <c r="G220" s="221"/>
      <c r="H220" s="224">
        <v>77.95</v>
      </c>
      <c r="I220" s="225"/>
      <c r="J220" s="221"/>
      <c r="K220" s="221"/>
      <c r="L220" s="226"/>
      <c r="M220" s="227"/>
      <c r="N220" s="228"/>
      <c r="O220" s="228"/>
      <c r="P220" s="228"/>
      <c r="Q220" s="228"/>
      <c r="R220" s="228"/>
      <c r="S220" s="228"/>
      <c r="T220" s="229"/>
      <c r="AT220" s="230" t="s">
        <v>232</v>
      </c>
      <c r="AU220" s="230" t="s">
        <v>93</v>
      </c>
      <c r="AV220" s="14" t="s">
        <v>93</v>
      </c>
      <c r="AW220" s="14" t="s">
        <v>35</v>
      </c>
      <c r="AX220" s="14" t="s">
        <v>80</v>
      </c>
      <c r="AY220" s="230" t="s">
        <v>220</v>
      </c>
    </row>
    <row r="221" spans="1:65" s="15" customFormat="1" ht="11.25">
      <c r="B221" s="231"/>
      <c r="C221" s="232"/>
      <c r="D221" s="205" t="s">
        <v>232</v>
      </c>
      <c r="E221" s="233" t="s">
        <v>1</v>
      </c>
      <c r="F221" s="234" t="s">
        <v>236</v>
      </c>
      <c r="G221" s="232"/>
      <c r="H221" s="235">
        <v>136.61000000000001</v>
      </c>
      <c r="I221" s="236"/>
      <c r="J221" s="232"/>
      <c r="K221" s="232"/>
      <c r="L221" s="237"/>
      <c r="M221" s="238"/>
      <c r="N221" s="239"/>
      <c r="O221" s="239"/>
      <c r="P221" s="239"/>
      <c r="Q221" s="239"/>
      <c r="R221" s="239"/>
      <c r="S221" s="239"/>
      <c r="T221" s="240"/>
      <c r="AT221" s="241" t="s">
        <v>232</v>
      </c>
      <c r="AU221" s="241" t="s">
        <v>93</v>
      </c>
      <c r="AV221" s="15" t="s">
        <v>228</v>
      </c>
      <c r="AW221" s="15" t="s">
        <v>35</v>
      </c>
      <c r="AX221" s="15" t="s">
        <v>87</v>
      </c>
      <c r="AY221" s="241" t="s">
        <v>220</v>
      </c>
    </row>
    <row r="222" spans="1:65" s="2" customFormat="1" ht="14.45" customHeight="1">
      <c r="A222" s="35"/>
      <c r="B222" s="36"/>
      <c r="C222" s="192" t="s">
        <v>7</v>
      </c>
      <c r="D222" s="192" t="s">
        <v>223</v>
      </c>
      <c r="E222" s="193" t="s">
        <v>351</v>
      </c>
      <c r="F222" s="194" t="s">
        <v>352</v>
      </c>
      <c r="G222" s="195" t="s">
        <v>353</v>
      </c>
      <c r="H222" s="196">
        <v>151.51</v>
      </c>
      <c r="I222" s="197"/>
      <c r="J222" s="198">
        <f>ROUND(I222*H222,2)</f>
        <v>0</v>
      </c>
      <c r="K222" s="194" t="s">
        <v>227</v>
      </c>
      <c r="L222" s="40"/>
      <c r="M222" s="199" t="s">
        <v>1</v>
      </c>
      <c r="N222" s="200" t="s">
        <v>46</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317</v>
      </c>
      <c r="AT222" s="203" t="s">
        <v>223</v>
      </c>
      <c r="AU222" s="203" t="s">
        <v>93</v>
      </c>
      <c r="AY222" s="18" t="s">
        <v>220</v>
      </c>
      <c r="BE222" s="204">
        <f>IF(N222="základní",J222,0)</f>
        <v>0</v>
      </c>
      <c r="BF222" s="204">
        <f>IF(N222="snížená",J222,0)</f>
        <v>0</v>
      </c>
      <c r="BG222" s="204">
        <f>IF(N222="zákl. přenesená",J222,0)</f>
        <v>0</v>
      </c>
      <c r="BH222" s="204">
        <f>IF(N222="sníž. přenesená",J222,0)</f>
        <v>0</v>
      </c>
      <c r="BI222" s="204">
        <f>IF(N222="nulová",J222,0)</f>
        <v>0</v>
      </c>
      <c r="BJ222" s="18" t="s">
        <v>93</v>
      </c>
      <c r="BK222" s="204">
        <f>ROUND(I222*H222,2)</f>
        <v>0</v>
      </c>
      <c r="BL222" s="18" t="s">
        <v>317</v>
      </c>
      <c r="BM222" s="203" t="s">
        <v>354</v>
      </c>
    </row>
    <row r="223" spans="1:65" s="2" customFormat="1" ht="11.25">
      <c r="A223" s="35"/>
      <c r="B223" s="36"/>
      <c r="C223" s="37"/>
      <c r="D223" s="205" t="s">
        <v>230</v>
      </c>
      <c r="E223" s="37"/>
      <c r="F223" s="206" t="s">
        <v>355</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230</v>
      </c>
      <c r="AU223" s="18" t="s">
        <v>93</v>
      </c>
    </row>
    <row r="224" spans="1:65" s="13" customFormat="1" ht="11.25">
      <c r="B224" s="210"/>
      <c r="C224" s="211"/>
      <c r="D224" s="205" t="s">
        <v>232</v>
      </c>
      <c r="E224" s="212" t="s">
        <v>1</v>
      </c>
      <c r="F224" s="213" t="s">
        <v>271</v>
      </c>
      <c r="G224" s="211"/>
      <c r="H224" s="212" t="s">
        <v>1</v>
      </c>
      <c r="I224" s="214"/>
      <c r="J224" s="211"/>
      <c r="K224" s="211"/>
      <c r="L224" s="215"/>
      <c r="M224" s="216"/>
      <c r="N224" s="217"/>
      <c r="O224" s="217"/>
      <c r="P224" s="217"/>
      <c r="Q224" s="217"/>
      <c r="R224" s="217"/>
      <c r="S224" s="217"/>
      <c r="T224" s="218"/>
      <c r="AT224" s="219" t="s">
        <v>232</v>
      </c>
      <c r="AU224" s="219" t="s">
        <v>93</v>
      </c>
      <c r="AV224" s="13" t="s">
        <v>87</v>
      </c>
      <c r="AW224" s="13" t="s">
        <v>35</v>
      </c>
      <c r="AX224" s="13" t="s">
        <v>80</v>
      </c>
      <c r="AY224" s="219" t="s">
        <v>220</v>
      </c>
    </row>
    <row r="225" spans="1:65" s="14" customFormat="1" ht="11.25">
      <c r="B225" s="220"/>
      <c r="C225" s="221"/>
      <c r="D225" s="205" t="s">
        <v>232</v>
      </c>
      <c r="E225" s="222" t="s">
        <v>1</v>
      </c>
      <c r="F225" s="223" t="s">
        <v>1602</v>
      </c>
      <c r="G225" s="221"/>
      <c r="H225" s="224">
        <v>64.150000000000006</v>
      </c>
      <c r="I225" s="225"/>
      <c r="J225" s="221"/>
      <c r="K225" s="221"/>
      <c r="L225" s="226"/>
      <c r="M225" s="227"/>
      <c r="N225" s="228"/>
      <c r="O225" s="228"/>
      <c r="P225" s="228"/>
      <c r="Q225" s="228"/>
      <c r="R225" s="228"/>
      <c r="S225" s="228"/>
      <c r="T225" s="229"/>
      <c r="AT225" s="230" t="s">
        <v>232</v>
      </c>
      <c r="AU225" s="230" t="s">
        <v>93</v>
      </c>
      <c r="AV225" s="14" t="s">
        <v>93</v>
      </c>
      <c r="AW225" s="14" t="s">
        <v>35</v>
      </c>
      <c r="AX225" s="14" t="s">
        <v>80</v>
      </c>
      <c r="AY225" s="230" t="s">
        <v>220</v>
      </c>
    </row>
    <row r="226" spans="1:65" s="14" customFormat="1" ht="11.25">
      <c r="B226" s="220"/>
      <c r="C226" s="221"/>
      <c r="D226" s="205" t="s">
        <v>232</v>
      </c>
      <c r="E226" s="222" t="s">
        <v>1</v>
      </c>
      <c r="F226" s="223" t="s">
        <v>1603</v>
      </c>
      <c r="G226" s="221"/>
      <c r="H226" s="224">
        <v>87.36</v>
      </c>
      <c r="I226" s="225"/>
      <c r="J226" s="221"/>
      <c r="K226" s="221"/>
      <c r="L226" s="226"/>
      <c r="M226" s="227"/>
      <c r="N226" s="228"/>
      <c r="O226" s="228"/>
      <c r="P226" s="228"/>
      <c r="Q226" s="228"/>
      <c r="R226" s="228"/>
      <c r="S226" s="228"/>
      <c r="T226" s="229"/>
      <c r="AT226" s="230" t="s">
        <v>232</v>
      </c>
      <c r="AU226" s="230" t="s">
        <v>93</v>
      </c>
      <c r="AV226" s="14" t="s">
        <v>93</v>
      </c>
      <c r="AW226" s="14" t="s">
        <v>35</v>
      </c>
      <c r="AX226" s="14" t="s">
        <v>80</v>
      </c>
      <c r="AY226" s="230" t="s">
        <v>220</v>
      </c>
    </row>
    <row r="227" spans="1:65" s="15" customFormat="1" ht="11.25">
      <c r="B227" s="231"/>
      <c r="C227" s="232"/>
      <c r="D227" s="205" t="s">
        <v>232</v>
      </c>
      <c r="E227" s="233" t="s">
        <v>1</v>
      </c>
      <c r="F227" s="234" t="s">
        <v>236</v>
      </c>
      <c r="G227" s="232"/>
      <c r="H227" s="235">
        <v>151.51</v>
      </c>
      <c r="I227" s="236"/>
      <c r="J227" s="232"/>
      <c r="K227" s="232"/>
      <c r="L227" s="237"/>
      <c r="M227" s="238"/>
      <c r="N227" s="239"/>
      <c r="O227" s="239"/>
      <c r="P227" s="239"/>
      <c r="Q227" s="239"/>
      <c r="R227" s="239"/>
      <c r="S227" s="239"/>
      <c r="T227" s="240"/>
      <c r="AT227" s="241" t="s">
        <v>232</v>
      </c>
      <c r="AU227" s="241" t="s">
        <v>93</v>
      </c>
      <c r="AV227" s="15" t="s">
        <v>228</v>
      </c>
      <c r="AW227" s="15" t="s">
        <v>35</v>
      </c>
      <c r="AX227" s="15" t="s">
        <v>87</v>
      </c>
      <c r="AY227" s="241" t="s">
        <v>220</v>
      </c>
    </row>
    <row r="228" spans="1:65" s="2" customFormat="1" ht="14.45" customHeight="1">
      <c r="A228" s="35"/>
      <c r="B228" s="36"/>
      <c r="C228" s="243" t="s">
        <v>358</v>
      </c>
      <c r="D228" s="243" t="s">
        <v>359</v>
      </c>
      <c r="E228" s="244" t="s">
        <v>360</v>
      </c>
      <c r="F228" s="245" t="s">
        <v>361</v>
      </c>
      <c r="G228" s="246" t="s">
        <v>353</v>
      </c>
      <c r="H228" s="247">
        <v>151.51</v>
      </c>
      <c r="I228" s="248"/>
      <c r="J228" s="249">
        <f>ROUND(I228*H228,2)</f>
        <v>0</v>
      </c>
      <c r="K228" s="245" t="s">
        <v>1</v>
      </c>
      <c r="L228" s="250"/>
      <c r="M228" s="251" t="s">
        <v>1</v>
      </c>
      <c r="N228" s="252" t="s">
        <v>46</v>
      </c>
      <c r="O228" s="72"/>
      <c r="P228" s="201">
        <f>O228*H228</f>
        <v>0</v>
      </c>
      <c r="Q228" s="201">
        <v>2.9999999999999997E-4</v>
      </c>
      <c r="R228" s="201">
        <f>Q228*H228</f>
        <v>4.5452999999999993E-2</v>
      </c>
      <c r="S228" s="201">
        <v>0</v>
      </c>
      <c r="T228" s="202">
        <f>S228*H228</f>
        <v>0</v>
      </c>
      <c r="U228" s="35"/>
      <c r="V228" s="35"/>
      <c r="W228" s="35"/>
      <c r="X228" s="35"/>
      <c r="Y228" s="35"/>
      <c r="Z228" s="35"/>
      <c r="AA228" s="35"/>
      <c r="AB228" s="35"/>
      <c r="AC228" s="35"/>
      <c r="AD228" s="35"/>
      <c r="AE228" s="35"/>
      <c r="AR228" s="203" t="s">
        <v>362</v>
      </c>
      <c r="AT228" s="203" t="s">
        <v>359</v>
      </c>
      <c r="AU228" s="203" t="s">
        <v>93</v>
      </c>
      <c r="AY228" s="18" t="s">
        <v>220</v>
      </c>
      <c r="BE228" s="204">
        <f>IF(N228="základní",J228,0)</f>
        <v>0</v>
      </c>
      <c r="BF228" s="204">
        <f>IF(N228="snížená",J228,0)</f>
        <v>0</v>
      </c>
      <c r="BG228" s="204">
        <f>IF(N228="zákl. přenesená",J228,0)</f>
        <v>0</v>
      </c>
      <c r="BH228" s="204">
        <f>IF(N228="sníž. přenesená",J228,0)</f>
        <v>0</v>
      </c>
      <c r="BI228" s="204">
        <f>IF(N228="nulová",J228,0)</f>
        <v>0</v>
      </c>
      <c r="BJ228" s="18" t="s">
        <v>93</v>
      </c>
      <c r="BK228" s="204">
        <f>ROUND(I228*H228,2)</f>
        <v>0</v>
      </c>
      <c r="BL228" s="18" t="s">
        <v>317</v>
      </c>
      <c r="BM228" s="203" t="s">
        <v>363</v>
      </c>
    </row>
    <row r="229" spans="1:65" s="2" customFormat="1" ht="14.45" customHeight="1">
      <c r="A229" s="35"/>
      <c r="B229" s="36"/>
      <c r="C229" s="192" t="s">
        <v>364</v>
      </c>
      <c r="D229" s="192" t="s">
        <v>223</v>
      </c>
      <c r="E229" s="193" t="s">
        <v>365</v>
      </c>
      <c r="F229" s="194" t="s">
        <v>366</v>
      </c>
      <c r="G229" s="195" t="s">
        <v>226</v>
      </c>
      <c r="H229" s="196">
        <v>9.25</v>
      </c>
      <c r="I229" s="197"/>
      <c r="J229" s="198">
        <f>ROUND(I229*H229,2)</f>
        <v>0</v>
      </c>
      <c r="K229" s="194" t="s">
        <v>227</v>
      </c>
      <c r="L229" s="40"/>
      <c r="M229" s="199" t="s">
        <v>1</v>
      </c>
      <c r="N229" s="200" t="s">
        <v>46</v>
      </c>
      <c r="O229" s="72"/>
      <c r="P229" s="201">
        <f>O229*H229</f>
        <v>0</v>
      </c>
      <c r="Q229" s="201">
        <v>0</v>
      </c>
      <c r="R229" s="201">
        <f>Q229*H229</f>
        <v>0</v>
      </c>
      <c r="S229" s="201">
        <v>1.75E-3</v>
      </c>
      <c r="T229" s="202">
        <f>S229*H229</f>
        <v>1.61875E-2</v>
      </c>
      <c r="U229" s="35"/>
      <c r="V229" s="35"/>
      <c r="W229" s="35"/>
      <c r="X229" s="35"/>
      <c r="Y229" s="35"/>
      <c r="Z229" s="35"/>
      <c r="AA229" s="35"/>
      <c r="AB229" s="35"/>
      <c r="AC229" s="35"/>
      <c r="AD229" s="35"/>
      <c r="AE229" s="35"/>
      <c r="AR229" s="203" t="s">
        <v>317</v>
      </c>
      <c r="AT229" s="203" t="s">
        <v>223</v>
      </c>
      <c r="AU229" s="203" t="s">
        <v>93</v>
      </c>
      <c r="AY229" s="18" t="s">
        <v>220</v>
      </c>
      <c r="BE229" s="204">
        <f>IF(N229="základní",J229,0)</f>
        <v>0</v>
      </c>
      <c r="BF229" s="204">
        <f>IF(N229="snížená",J229,0)</f>
        <v>0</v>
      </c>
      <c r="BG229" s="204">
        <f>IF(N229="zákl. přenesená",J229,0)</f>
        <v>0</v>
      </c>
      <c r="BH229" s="204">
        <f>IF(N229="sníž. přenesená",J229,0)</f>
        <v>0</v>
      </c>
      <c r="BI229" s="204">
        <f>IF(N229="nulová",J229,0)</f>
        <v>0</v>
      </c>
      <c r="BJ229" s="18" t="s">
        <v>93</v>
      </c>
      <c r="BK229" s="204">
        <f>ROUND(I229*H229,2)</f>
        <v>0</v>
      </c>
      <c r="BL229" s="18" t="s">
        <v>317</v>
      </c>
      <c r="BM229" s="203" t="s">
        <v>367</v>
      </c>
    </row>
    <row r="230" spans="1:65" s="2" customFormat="1" ht="19.5">
      <c r="A230" s="35"/>
      <c r="B230" s="36"/>
      <c r="C230" s="37"/>
      <c r="D230" s="205" t="s">
        <v>230</v>
      </c>
      <c r="E230" s="37"/>
      <c r="F230" s="206" t="s">
        <v>368</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230</v>
      </c>
      <c r="AU230" s="18" t="s">
        <v>93</v>
      </c>
    </row>
    <row r="231" spans="1:65" s="13" customFormat="1" ht="11.25">
      <c r="B231" s="210"/>
      <c r="C231" s="211"/>
      <c r="D231" s="205" t="s">
        <v>232</v>
      </c>
      <c r="E231" s="212" t="s">
        <v>1</v>
      </c>
      <c r="F231" s="213" t="s">
        <v>348</v>
      </c>
      <c r="G231" s="211"/>
      <c r="H231" s="212" t="s">
        <v>1</v>
      </c>
      <c r="I231" s="214"/>
      <c r="J231" s="211"/>
      <c r="K231" s="211"/>
      <c r="L231" s="215"/>
      <c r="M231" s="216"/>
      <c r="N231" s="217"/>
      <c r="O231" s="217"/>
      <c r="P231" s="217"/>
      <c r="Q231" s="217"/>
      <c r="R231" s="217"/>
      <c r="S231" s="217"/>
      <c r="T231" s="218"/>
      <c r="AT231" s="219" t="s">
        <v>232</v>
      </c>
      <c r="AU231" s="219" t="s">
        <v>93</v>
      </c>
      <c r="AV231" s="13" t="s">
        <v>87</v>
      </c>
      <c r="AW231" s="13" t="s">
        <v>35</v>
      </c>
      <c r="AX231" s="13" t="s">
        <v>80</v>
      </c>
      <c r="AY231" s="219" t="s">
        <v>220</v>
      </c>
    </row>
    <row r="232" spans="1:65" s="14" customFormat="1" ht="11.25">
      <c r="B232" s="220"/>
      <c r="C232" s="221"/>
      <c r="D232" s="205" t="s">
        <v>232</v>
      </c>
      <c r="E232" s="222" t="s">
        <v>1</v>
      </c>
      <c r="F232" s="223" t="s">
        <v>1604</v>
      </c>
      <c r="G232" s="221"/>
      <c r="H232" s="224">
        <v>4.625</v>
      </c>
      <c r="I232" s="225"/>
      <c r="J232" s="221"/>
      <c r="K232" s="221"/>
      <c r="L232" s="226"/>
      <c r="M232" s="227"/>
      <c r="N232" s="228"/>
      <c r="O232" s="228"/>
      <c r="P232" s="228"/>
      <c r="Q232" s="228"/>
      <c r="R232" s="228"/>
      <c r="S232" s="228"/>
      <c r="T232" s="229"/>
      <c r="AT232" s="230" t="s">
        <v>232</v>
      </c>
      <c r="AU232" s="230" t="s">
        <v>93</v>
      </c>
      <c r="AV232" s="14" t="s">
        <v>93</v>
      </c>
      <c r="AW232" s="14" t="s">
        <v>35</v>
      </c>
      <c r="AX232" s="14" t="s">
        <v>80</v>
      </c>
      <c r="AY232" s="230" t="s">
        <v>220</v>
      </c>
    </row>
    <row r="233" spans="1:65" s="14" customFormat="1" ht="11.25">
      <c r="B233" s="220"/>
      <c r="C233" s="221"/>
      <c r="D233" s="205" t="s">
        <v>232</v>
      </c>
      <c r="E233" s="222" t="s">
        <v>1</v>
      </c>
      <c r="F233" s="223" t="s">
        <v>1605</v>
      </c>
      <c r="G233" s="221"/>
      <c r="H233" s="224">
        <v>4.625</v>
      </c>
      <c r="I233" s="225"/>
      <c r="J233" s="221"/>
      <c r="K233" s="221"/>
      <c r="L233" s="226"/>
      <c r="M233" s="227"/>
      <c r="N233" s="228"/>
      <c r="O233" s="228"/>
      <c r="P233" s="228"/>
      <c r="Q233" s="228"/>
      <c r="R233" s="228"/>
      <c r="S233" s="228"/>
      <c r="T233" s="229"/>
      <c r="AT233" s="230" t="s">
        <v>232</v>
      </c>
      <c r="AU233" s="230" t="s">
        <v>93</v>
      </c>
      <c r="AV233" s="14" t="s">
        <v>93</v>
      </c>
      <c r="AW233" s="14" t="s">
        <v>35</v>
      </c>
      <c r="AX233" s="14" t="s">
        <v>80</v>
      </c>
      <c r="AY233" s="230" t="s">
        <v>220</v>
      </c>
    </row>
    <row r="234" spans="1:65" s="15" customFormat="1" ht="11.25">
      <c r="B234" s="231"/>
      <c r="C234" s="232"/>
      <c r="D234" s="205" t="s">
        <v>232</v>
      </c>
      <c r="E234" s="233" t="s">
        <v>1</v>
      </c>
      <c r="F234" s="234" t="s">
        <v>236</v>
      </c>
      <c r="G234" s="232"/>
      <c r="H234" s="235">
        <v>9.25</v>
      </c>
      <c r="I234" s="236"/>
      <c r="J234" s="232"/>
      <c r="K234" s="232"/>
      <c r="L234" s="237"/>
      <c r="M234" s="238"/>
      <c r="N234" s="239"/>
      <c r="O234" s="239"/>
      <c r="P234" s="239"/>
      <c r="Q234" s="239"/>
      <c r="R234" s="239"/>
      <c r="S234" s="239"/>
      <c r="T234" s="240"/>
      <c r="AT234" s="241" t="s">
        <v>232</v>
      </c>
      <c r="AU234" s="241" t="s">
        <v>93</v>
      </c>
      <c r="AV234" s="15" t="s">
        <v>228</v>
      </c>
      <c r="AW234" s="15" t="s">
        <v>35</v>
      </c>
      <c r="AX234" s="15" t="s">
        <v>87</v>
      </c>
      <c r="AY234" s="241" t="s">
        <v>220</v>
      </c>
    </row>
    <row r="235" spans="1:65" s="2" customFormat="1" ht="14.45" customHeight="1">
      <c r="A235" s="35"/>
      <c r="B235" s="36"/>
      <c r="C235" s="192" t="s">
        <v>371</v>
      </c>
      <c r="D235" s="192" t="s">
        <v>223</v>
      </c>
      <c r="E235" s="193" t="s">
        <v>372</v>
      </c>
      <c r="F235" s="194" t="s">
        <v>373</v>
      </c>
      <c r="G235" s="195" t="s">
        <v>226</v>
      </c>
      <c r="H235" s="196">
        <v>91.507999999999996</v>
      </c>
      <c r="I235" s="197"/>
      <c r="J235" s="198">
        <f>ROUND(I235*H235,2)</f>
        <v>0</v>
      </c>
      <c r="K235" s="194" t="s">
        <v>227</v>
      </c>
      <c r="L235" s="40"/>
      <c r="M235" s="199" t="s">
        <v>1</v>
      </c>
      <c r="N235" s="200" t="s">
        <v>46</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317</v>
      </c>
      <c r="AT235" s="203" t="s">
        <v>223</v>
      </c>
      <c r="AU235" s="203" t="s">
        <v>93</v>
      </c>
      <c r="AY235" s="18" t="s">
        <v>220</v>
      </c>
      <c r="BE235" s="204">
        <f>IF(N235="základní",J235,0)</f>
        <v>0</v>
      </c>
      <c r="BF235" s="204">
        <f>IF(N235="snížená",J235,0)</f>
        <v>0</v>
      </c>
      <c r="BG235" s="204">
        <f>IF(N235="zákl. přenesená",J235,0)</f>
        <v>0</v>
      </c>
      <c r="BH235" s="204">
        <f>IF(N235="sníž. přenesená",J235,0)</f>
        <v>0</v>
      </c>
      <c r="BI235" s="204">
        <f>IF(N235="nulová",J235,0)</f>
        <v>0</v>
      </c>
      <c r="BJ235" s="18" t="s">
        <v>93</v>
      </c>
      <c r="BK235" s="204">
        <f>ROUND(I235*H235,2)</f>
        <v>0</v>
      </c>
      <c r="BL235" s="18" t="s">
        <v>317</v>
      </c>
      <c r="BM235" s="203" t="s">
        <v>374</v>
      </c>
    </row>
    <row r="236" spans="1:65" s="2" customFormat="1" ht="11.25">
      <c r="A236" s="35"/>
      <c r="B236" s="36"/>
      <c r="C236" s="37"/>
      <c r="D236" s="205" t="s">
        <v>230</v>
      </c>
      <c r="E236" s="37"/>
      <c r="F236" s="206" t="s">
        <v>375</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230</v>
      </c>
      <c r="AU236" s="18" t="s">
        <v>93</v>
      </c>
    </row>
    <row r="237" spans="1:65" s="13" customFormat="1" ht="11.25">
      <c r="B237" s="210"/>
      <c r="C237" s="211"/>
      <c r="D237" s="205" t="s">
        <v>232</v>
      </c>
      <c r="E237" s="212" t="s">
        <v>1</v>
      </c>
      <c r="F237" s="213" t="s">
        <v>376</v>
      </c>
      <c r="G237" s="211"/>
      <c r="H237" s="212" t="s">
        <v>1</v>
      </c>
      <c r="I237" s="214"/>
      <c r="J237" s="211"/>
      <c r="K237" s="211"/>
      <c r="L237" s="215"/>
      <c r="M237" s="216"/>
      <c r="N237" s="217"/>
      <c r="O237" s="217"/>
      <c r="P237" s="217"/>
      <c r="Q237" s="217"/>
      <c r="R237" s="217"/>
      <c r="S237" s="217"/>
      <c r="T237" s="218"/>
      <c r="AT237" s="219" t="s">
        <v>232</v>
      </c>
      <c r="AU237" s="219" t="s">
        <v>93</v>
      </c>
      <c r="AV237" s="13" t="s">
        <v>87</v>
      </c>
      <c r="AW237" s="13" t="s">
        <v>35</v>
      </c>
      <c r="AX237" s="13" t="s">
        <v>80</v>
      </c>
      <c r="AY237" s="219" t="s">
        <v>220</v>
      </c>
    </row>
    <row r="238" spans="1:65" s="14" customFormat="1" ht="11.25">
      <c r="B238" s="220"/>
      <c r="C238" s="221"/>
      <c r="D238" s="205" t="s">
        <v>232</v>
      </c>
      <c r="E238" s="222" t="s">
        <v>1</v>
      </c>
      <c r="F238" s="223" t="s">
        <v>1606</v>
      </c>
      <c r="G238" s="221"/>
      <c r="H238" s="224">
        <v>91.507999999999996</v>
      </c>
      <c r="I238" s="225"/>
      <c r="J238" s="221"/>
      <c r="K238" s="221"/>
      <c r="L238" s="226"/>
      <c r="M238" s="227"/>
      <c r="N238" s="228"/>
      <c r="O238" s="228"/>
      <c r="P238" s="228"/>
      <c r="Q238" s="228"/>
      <c r="R238" s="228"/>
      <c r="S238" s="228"/>
      <c r="T238" s="229"/>
      <c r="AT238" s="230" t="s">
        <v>232</v>
      </c>
      <c r="AU238" s="230" t="s">
        <v>93</v>
      </c>
      <c r="AV238" s="14" t="s">
        <v>93</v>
      </c>
      <c r="AW238" s="14" t="s">
        <v>35</v>
      </c>
      <c r="AX238" s="14" t="s">
        <v>87</v>
      </c>
      <c r="AY238" s="230" t="s">
        <v>220</v>
      </c>
    </row>
    <row r="239" spans="1:65" s="2" customFormat="1" ht="14.45" customHeight="1">
      <c r="A239" s="35"/>
      <c r="B239" s="36"/>
      <c r="C239" s="243" t="s">
        <v>378</v>
      </c>
      <c r="D239" s="243" t="s">
        <v>359</v>
      </c>
      <c r="E239" s="244" t="s">
        <v>379</v>
      </c>
      <c r="F239" s="245" t="s">
        <v>380</v>
      </c>
      <c r="G239" s="246" t="s">
        <v>226</v>
      </c>
      <c r="H239" s="247">
        <v>93.337999999999994</v>
      </c>
      <c r="I239" s="248"/>
      <c r="J239" s="249">
        <f>ROUND(I239*H239,2)</f>
        <v>0</v>
      </c>
      <c r="K239" s="245" t="s">
        <v>1</v>
      </c>
      <c r="L239" s="250"/>
      <c r="M239" s="251" t="s">
        <v>1</v>
      </c>
      <c r="N239" s="252" t="s">
        <v>46</v>
      </c>
      <c r="O239" s="72"/>
      <c r="P239" s="201">
        <f>O239*H239</f>
        <v>0</v>
      </c>
      <c r="Q239" s="201">
        <v>2.6199999999999999E-3</v>
      </c>
      <c r="R239" s="201">
        <f>Q239*H239</f>
        <v>0.24454555999999997</v>
      </c>
      <c r="S239" s="201">
        <v>0</v>
      </c>
      <c r="T239" s="202">
        <f>S239*H239</f>
        <v>0</v>
      </c>
      <c r="U239" s="35"/>
      <c r="V239" s="35"/>
      <c r="W239" s="35"/>
      <c r="X239" s="35"/>
      <c r="Y239" s="35"/>
      <c r="Z239" s="35"/>
      <c r="AA239" s="35"/>
      <c r="AB239" s="35"/>
      <c r="AC239" s="35"/>
      <c r="AD239" s="35"/>
      <c r="AE239" s="35"/>
      <c r="AR239" s="203" t="s">
        <v>362</v>
      </c>
      <c r="AT239" s="203" t="s">
        <v>359</v>
      </c>
      <c r="AU239" s="203" t="s">
        <v>93</v>
      </c>
      <c r="AY239" s="18" t="s">
        <v>220</v>
      </c>
      <c r="BE239" s="204">
        <f>IF(N239="základní",J239,0)</f>
        <v>0</v>
      </c>
      <c r="BF239" s="204">
        <f>IF(N239="snížená",J239,0)</f>
        <v>0</v>
      </c>
      <c r="BG239" s="204">
        <f>IF(N239="zákl. přenesená",J239,0)</f>
        <v>0</v>
      </c>
      <c r="BH239" s="204">
        <f>IF(N239="sníž. přenesená",J239,0)</f>
        <v>0</v>
      </c>
      <c r="BI239" s="204">
        <f>IF(N239="nulová",J239,0)</f>
        <v>0</v>
      </c>
      <c r="BJ239" s="18" t="s">
        <v>93</v>
      </c>
      <c r="BK239" s="204">
        <f>ROUND(I239*H239,2)</f>
        <v>0</v>
      </c>
      <c r="BL239" s="18" t="s">
        <v>317</v>
      </c>
      <c r="BM239" s="203" t="s">
        <v>381</v>
      </c>
    </row>
    <row r="240" spans="1:65" s="14" customFormat="1" ht="11.25">
      <c r="B240" s="220"/>
      <c r="C240" s="221"/>
      <c r="D240" s="205" t="s">
        <v>232</v>
      </c>
      <c r="E240" s="221"/>
      <c r="F240" s="223" t="s">
        <v>1607</v>
      </c>
      <c r="G240" s="221"/>
      <c r="H240" s="224">
        <v>93.337999999999994</v>
      </c>
      <c r="I240" s="225"/>
      <c r="J240" s="221"/>
      <c r="K240" s="221"/>
      <c r="L240" s="226"/>
      <c r="M240" s="227"/>
      <c r="N240" s="228"/>
      <c r="O240" s="228"/>
      <c r="P240" s="228"/>
      <c r="Q240" s="228"/>
      <c r="R240" s="228"/>
      <c r="S240" s="228"/>
      <c r="T240" s="229"/>
      <c r="AT240" s="230" t="s">
        <v>232</v>
      </c>
      <c r="AU240" s="230" t="s">
        <v>93</v>
      </c>
      <c r="AV240" s="14" t="s">
        <v>93</v>
      </c>
      <c r="AW240" s="14" t="s">
        <v>4</v>
      </c>
      <c r="AX240" s="14" t="s">
        <v>87</v>
      </c>
      <c r="AY240" s="230" t="s">
        <v>220</v>
      </c>
    </row>
    <row r="241" spans="1:65" s="2" customFormat="1" ht="14.45" customHeight="1">
      <c r="A241" s="35"/>
      <c r="B241" s="36"/>
      <c r="C241" s="192" t="s">
        <v>383</v>
      </c>
      <c r="D241" s="192" t="s">
        <v>223</v>
      </c>
      <c r="E241" s="193" t="s">
        <v>384</v>
      </c>
      <c r="F241" s="194" t="s">
        <v>385</v>
      </c>
      <c r="G241" s="195" t="s">
        <v>386</v>
      </c>
      <c r="H241" s="253"/>
      <c r="I241" s="197"/>
      <c r="J241" s="198">
        <f>ROUND(I241*H241,2)</f>
        <v>0</v>
      </c>
      <c r="K241" s="194" t="s">
        <v>227</v>
      </c>
      <c r="L241" s="40"/>
      <c r="M241" s="199" t="s">
        <v>1</v>
      </c>
      <c r="N241" s="200" t="s">
        <v>46</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317</v>
      </c>
      <c r="AT241" s="203" t="s">
        <v>223</v>
      </c>
      <c r="AU241" s="203" t="s">
        <v>93</v>
      </c>
      <c r="AY241" s="18" t="s">
        <v>220</v>
      </c>
      <c r="BE241" s="204">
        <f>IF(N241="základní",J241,0)</f>
        <v>0</v>
      </c>
      <c r="BF241" s="204">
        <f>IF(N241="snížená",J241,0)</f>
        <v>0</v>
      </c>
      <c r="BG241" s="204">
        <f>IF(N241="zákl. přenesená",J241,0)</f>
        <v>0</v>
      </c>
      <c r="BH241" s="204">
        <f>IF(N241="sníž. přenesená",J241,0)</f>
        <v>0</v>
      </c>
      <c r="BI241" s="204">
        <f>IF(N241="nulová",J241,0)</f>
        <v>0</v>
      </c>
      <c r="BJ241" s="18" t="s">
        <v>93</v>
      </c>
      <c r="BK241" s="204">
        <f>ROUND(I241*H241,2)</f>
        <v>0</v>
      </c>
      <c r="BL241" s="18" t="s">
        <v>317</v>
      </c>
      <c r="BM241" s="203" t="s">
        <v>387</v>
      </c>
    </row>
    <row r="242" spans="1:65" s="2" customFormat="1" ht="19.5">
      <c r="A242" s="35"/>
      <c r="B242" s="36"/>
      <c r="C242" s="37"/>
      <c r="D242" s="205" t="s">
        <v>230</v>
      </c>
      <c r="E242" s="37"/>
      <c r="F242" s="206" t="s">
        <v>388</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230</v>
      </c>
      <c r="AU242" s="18" t="s">
        <v>93</v>
      </c>
    </row>
    <row r="243" spans="1:65" s="12" customFormat="1" ht="22.9" customHeight="1">
      <c r="B243" s="176"/>
      <c r="C243" s="177"/>
      <c r="D243" s="178" t="s">
        <v>79</v>
      </c>
      <c r="E243" s="190" t="s">
        <v>389</v>
      </c>
      <c r="F243" s="190" t="s">
        <v>390</v>
      </c>
      <c r="G243" s="177"/>
      <c r="H243" s="177"/>
      <c r="I243" s="180"/>
      <c r="J243" s="191">
        <f>BK243</f>
        <v>0</v>
      </c>
      <c r="K243" s="177"/>
      <c r="L243" s="182"/>
      <c r="M243" s="183"/>
      <c r="N243" s="184"/>
      <c r="O243" s="184"/>
      <c r="P243" s="185">
        <f>SUM(P244:P247)</f>
        <v>0</v>
      </c>
      <c r="Q243" s="184"/>
      <c r="R243" s="185">
        <f>SUM(R244:R247)</f>
        <v>0</v>
      </c>
      <c r="S243" s="184"/>
      <c r="T243" s="186">
        <f>SUM(T244:T247)</f>
        <v>0</v>
      </c>
      <c r="AR243" s="187" t="s">
        <v>93</v>
      </c>
      <c r="AT243" s="188" t="s">
        <v>79</v>
      </c>
      <c r="AU243" s="188" t="s">
        <v>87</v>
      </c>
      <c r="AY243" s="187" t="s">
        <v>220</v>
      </c>
      <c r="BK243" s="189">
        <f>SUM(BK244:BK247)</f>
        <v>0</v>
      </c>
    </row>
    <row r="244" spans="1:65" s="2" customFormat="1" ht="37.9" customHeight="1">
      <c r="A244" s="35"/>
      <c r="B244" s="36"/>
      <c r="C244" s="192" t="s">
        <v>391</v>
      </c>
      <c r="D244" s="192" t="s">
        <v>223</v>
      </c>
      <c r="E244" s="193" t="s">
        <v>392</v>
      </c>
      <c r="F244" s="194" t="s">
        <v>393</v>
      </c>
      <c r="G244" s="195" t="s">
        <v>301</v>
      </c>
      <c r="H244" s="196">
        <v>5</v>
      </c>
      <c r="I244" s="197"/>
      <c r="J244" s="198">
        <f>ROUND(I244*H244,2)</f>
        <v>0</v>
      </c>
      <c r="K244" s="194" t="s">
        <v>1</v>
      </c>
      <c r="L244" s="40"/>
      <c r="M244" s="199" t="s">
        <v>1</v>
      </c>
      <c r="N244" s="200" t="s">
        <v>46</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317</v>
      </c>
      <c r="AT244" s="203" t="s">
        <v>223</v>
      </c>
      <c r="AU244" s="203" t="s">
        <v>93</v>
      </c>
      <c r="AY244" s="18" t="s">
        <v>220</v>
      </c>
      <c r="BE244" s="204">
        <f>IF(N244="základní",J244,0)</f>
        <v>0</v>
      </c>
      <c r="BF244" s="204">
        <f>IF(N244="snížená",J244,0)</f>
        <v>0</v>
      </c>
      <c r="BG244" s="204">
        <f>IF(N244="zákl. přenesená",J244,0)</f>
        <v>0</v>
      </c>
      <c r="BH244" s="204">
        <f>IF(N244="sníž. přenesená",J244,0)</f>
        <v>0</v>
      </c>
      <c r="BI244" s="204">
        <f>IF(N244="nulová",J244,0)</f>
        <v>0</v>
      </c>
      <c r="BJ244" s="18" t="s">
        <v>93</v>
      </c>
      <c r="BK244" s="204">
        <f>ROUND(I244*H244,2)</f>
        <v>0</v>
      </c>
      <c r="BL244" s="18" t="s">
        <v>317</v>
      </c>
      <c r="BM244" s="203" t="s">
        <v>394</v>
      </c>
    </row>
    <row r="245" spans="1:65" s="2" customFormat="1" ht="48.75">
      <c r="A245" s="35"/>
      <c r="B245" s="36"/>
      <c r="C245" s="37"/>
      <c r="D245" s="205" t="s">
        <v>230</v>
      </c>
      <c r="E245" s="37"/>
      <c r="F245" s="206" t="s">
        <v>395</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230</v>
      </c>
      <c r="AU245" s="18" t="s">
        <v>93</v>
      </c>
    </row>
    <row r="246" spans="1:65" s="2" customFormat="1" ht="14.45" customHeight="1">
      <c r="A246" s="35"/>
      <c r="B246" s="36"/>
      <c r="C246" s="192" t="s">
        <v>396</v>
      </c>
      <c r="D246" s="192" t="s">
        <v>223</v>
      </c>
      <c r="E246" s="193" t="s">
        <v>397</v>
      </c>
      <c r="F246" s="194" t="s">
        <v>398</v>
      </c>
      <c r="G246" s="195" t="s">
        <v>386</v>
      </c>
      <c r="H246" s="253"/>
      <c r="I246" s="197"/>
      <c r="J246" s="198">
        <f>ROUND(I246*H246,2)</f>
        <v>0</v>
      </c>
      <c r="K246" s="194" t="s">
        <v>227</v>
      </c>
      <c r="L246" s="40"/>
      <c r="M246" s="199" t="s">
        <v>1</v>
      </c>
      <c r="N246" s="200" t="s">
        <v>46</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317</v>
      </c>
      <c r="AT246" s="203" t="s">
        <v>223</v>
      </c>
      <c r="AU246" s="203" t="s">
        <v>93</v>
      </c>
      <c r="AY246" s="18" t="s">
        <v>220</v>
      </c>
      <c r="BE246" s="204">
        <f>IF(N246="základní",J246,0)</f>
        <v>0</v>
      </c>
      <c r="BF246" s="204">
        <f>IF(N246="snížená",J246,0)</f>
        <v>0</v>
      </c>
      <c r="BG246" s="204">
        <f>IF(N246="zákl. přenesená",J246,0)</f>
        <v>0</v>
      </c>
      <c r="BH246" s="204">
        <f>IF(N246="sníž. přenesená",J246,0)</f>
        <v>0</v>
      </c>
      <c r="BI246" s="204">
        <f>IF(N246="nulová",J246,0)</f>
        <v>0</v>
      </c>
      <c r="BJ246" s="18" t="s">
        <v>93</v>
      </c>
      <c r="BK246" s="204">
        <f>ROUND(I246*H246,2)</f>
        <v>0</v>
      </c>
      <c r="BL246" s="18" t="s">
        <v>317</v>
      </c>
      <c r="BM246" s="203" t="s">
        <v>399</v>
      </c>
    </row>
    <row r="247" spans="1:65" s="2" customFormat="1" ht="19.5">
      <c r="A247" s="35"/>
      <c r="B247" s="36"/>
      <c r="C247" s="37"/>
      <c r="D247" s="205" t="s">
        <v>230</v>
      </c>
      <c r="E247" s="37"/>
      <c r="F247" s="206" t="s">
        <v>400</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230</v>
      </c>
      <c r="AU247" s="18" t="s">
        <v>93</v>
      </c>
    </row>
    <row r="248" spans="1:65" s="12" customFormat="1" ht="22.9" customHeight="1">
      <c r="B248" s="176"/>
      <c r="C248" s="177"/>
      <c r="D248" s="178" t="s">
        <v>79</v>
      </c>
      <c r="E248" s="190" t="s">
        <v>401</v>
      </c>
      <c r="F248" s="190" t="s">
        <v>402</v>
      </c>
      <c r="G248" s="177"/>
      <c r="H248" s="177"/>
      <c r="I248" s="180"/>
      <c r="J248" s="191">
        <f>BK248</f>
        <v>0</v>
      </c>
      <c r="K248" s="177"/>
      <c r="L248" s="182"/>
      <c r="M248" s="183"/>
      <c r="N248" s="184"/>
      <c r="O248" s="184"/>
      <c r="P248" s="185">
        <f>SUM(P249:P281)</f>
        <v>0</v>
      </c>
      <c r="Q248" s="184"/>
      <c r="R248" s="185">
        <f>SUM(R249:R281)</f>
        <v>0</v>
      </c>
      <c r="S248" s="184"/>
      <c r="T248" s="186">
        <f>SUM(T249:T281)</f>
        <v>0.84210410000000002</v>
      </c>
      <c r="AR248" s="187" t="s">
        <v>93</v>
      </c>
      <c r="AT248" s="188" t="s">
        <v>79</v>
      </c>
      <c r="AU248" s="188" t="s">
        <v>87</v>
      </c>
      <c r="AY248" s="187" t="s">
        <v>220</v>
      </c>
      <c r="BK248" s="189">
        <f>SUM(BK249:BK281)</f>
        <v>0</v>
      </c>
    </row>
    <row r="249" spans="1:65" s="2" customFormat="1" ht="14.45" customHeight="1">
      <c r="A249" s="35"/>
      <c r="B249" s="36"/>
      <c r="C249" s="192" t="s">
        <v>403</v>
      </c>
      <c r="D249" s="192" t="s">
        <v>223</v>
      </c>
      <c r="E249" s="193" t="s">
        <v>404</v>
      </c>
      <c r="F249" s="194" t="s">
        <v>405</v>
      </c>
      <c r="G249" s="195" t="s">
        <v>226</v>
      </c>
      <c r="H249" s="196">
        <v>9.25</v>
      </c>
      <c r="I249" s="197"/>
      <c r="J249" s="198">
        <f>ROUND(I249*H249,2)</f>
        <v>0</v>
      </c>
      <c r="K249" s="194" t="s">
        <v>227</v>
      </c>
      <c r="L249" s="40"/>
      <c r="M249" s="199" t="s">
        <v>1</v>
      </c>
      <c r="N249" s="200" t="s">
        <v>46</v>
      </c>
      <c r="O249" s="72"/>
      <c r="P249" s="201">
        <f>O249*H249</f>
        <v>0</v>
      </c>
      <c r="Q249" s="201">
        <v>0</v>
      </c>
      <c r="R249" s="201">
        <f>Q249*H249</f>
        <v>0</v>
      </c>
      <c r="S249" s="201">
        <v>2.1999999999999999E-2</v>
      </c>
      <c r="T249" s="202">
        <f>S249*H249</f>
        <v>0.20349999999999999</v>
      </c>
      <c r="U249" s="35"/>
      <c r="V249" s="35"/>
      <c r="W249" s="35"/>
      <c r="X249" s="35"/>
      <c r="Y249" s="35"/>
      <c r="Z249" s="35"/>
      <c r="AA249" s="35"/>
      <c r="AB249" s="35"/>
      <c r="AC249" s="35"/>
      <c r="AD249" s="35"/>
      <c r="AE249" s="35"/>
      <c r="AR249" s="203" t="s">
        <v>317</v>
      </c>
      <c r="AT249" s="203" t="s">
        <v>223</v>
      </c>
      <c r="AU249" s="203" t="s">
        <v>93</v>
      </c>
      <c r="AY249" s="18" t="s">
        <v>220</v>
      </c>
      <c r="BE249" s="204">
        <f>IF(N249="základní",J249,0)</f>
        <v>0</v>
      </c>
      <c r="BF249" s="204">
        <f>IF(N249="snížená",J249,0)</f>
        <v>0</v>
      </c>
      <c r="BG249" s="204">
        <f>IF(N249="zákl. přenesená",J249,0)</f>
        <v>0</v>
      </c>
      <c r="BH249" s="204">
        <f>IF(N249="sníž. přenesená",J249,0)</f>
        <v>0</v>
      </c>
      <c r="BI249" s="204">
        <f>IF(N249="nulová",J249,0)</f>
        <v>0</v>
      </c>
      <c r="BJ249" s="18" t="s">
        <v>93</v>
      </c>
      <c r="BK249" s="204">
        <f>ROUND(I249*H249,2)</f>
        <v>0</v>
      </c>
      <c r="BL249" s="18" t="s">
        <v>317</v>
      </c>
      <c r="BM249" s="203" t="s">
        <v>406</v>
      </c>
    </row>
    <row r="250" spans="1:65" s="2" customFormat="1" ht="11.25">
      <c r="A250" s="35"/>
      <c r="B250" s="36"/>
      <c r="C250" s="37"/>
      <c r="D250" s="205" t="s">
        <v>230</v>
      </c>
      <c r="E250" s="37"/>
      <c r="F250" s="206" t="s">
        <v>407</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230</v>
      </c>
      <c r="AU250" s="18" t="s">
        <v>93</v>
      </c>
    </row>
    <row r="251" spans="1:65" s="13" customFormat="1" ht="11.25">
      <c r="B251" s="210"/>
      <c r="C251" s="211"/>
      <c r="D251" s="205" t="s">
        <v>232</v>
      </c>
      <c r="E251" s="212" t="s">
        <v>1</v>
      </c>
      <c r="F251" s="213" t="s">
        <v>348</v>
      </c>
      <c r="G251" s="211"/>
      <c r="H251" s="212" t="s">
        <v>1</v>
      </c>
      <c r="I251" s="214"/>
      <c r="J251" s="211"/>
      <c r="K251" s="211"/>
      <c r="L251" s="215"/>
      <c r="M251" s="216"/>
      <c r="N251" s="217"/>
      <c r="O251" s="217"/>
      <c r="P251" s="217"/>
      <c r="Q251" s="217"/>
      <c r="R251" s="217"/>
      <c r="S251" s="217"/>
      <c r="T251" s="218"/>
      <c r="AT251" s="219" t="s">
        <v>232</v>
      </c>
      <c r="AU251" s="219" t="s">
        <v>93</v>
      </c>
      <c r="AV251" s="13" t="s">
        <v>87</v>
      </c>
      <c r="AW251" s="13" t="s">
        <v>35</v>
      </c>
      <c r="AX251" s="13" t="s">
        <v>80</v>
      </c>
      <c r="AY251" s="219" t="s">
        <v>220</v>
      </c>
    </row>
    <row r="252" spans="1:65" s="14" customFormat="1" ht="11.25">
      <c r="B252" s="220"/>
      <c r="C252" s="221"/>
      <c r="D252" s="205" t="s">
        <v>232</v>
      </c>
      <c r="E252" s="222" t="s">
        <v>1</v>
      </c>
      <c r="F252" s="223" t="s">
        <v>1604</v>
      </c>
      <c r="G252" s="221"/>
      <c r="H252" s="224">
        <v>4.625</v>
      </c>
      <c r="I252" s="225"/>
      <c r="J252" s="221"/>
      <c r="K252" s="221"/>
      <c r="L252" s="226"/>
      <c r="M252" s="227"/>
      <c r="N252" s="228"/>
      <c r="O252" s="228"/>
      <c r="P252" s="228"/>
      <c r="Q252" s="228"/>
      <c r="R252" s="228"/>
      <c r="S252" s="228"/>
      <c r="T252" s="229"/>
      <c r="AT252" s="230" t="s">
        <v>232</v>
      </c>
      <c r="AU252" s="230" t="s">
        <v>93</v>
      </c>
      <c r="AV252" s="14" t="s">
        <v>93</v>
      </c>
      <c r="AW252" s="14" t="s">
        <v>35</v>
      </c>
      <c r="AX252" s="14" t="s">
        <v>80</v>
      </c>
      <c r="AY252" s="230" t="s">
        <v>220</v>
      </c>
    </row>
    <row r="253" spans="1:65" s="14" customFormat="1" ht="11.25">
      <c r="B253" s="220"/>
      <c r="C253" s="221"/>
      <c r="D253" s="205" t="s">
        <v>232</v>
      </c>
      <c r="E253" s="222" t="s">
        <v>1</v>
      </c>
      <c r="F253" s="223" t="s">
        <v>1605</v>
      </c>
      <c r="G253" s="221"/>
      <c r="H253" s="224">
        <v>4.625</v>
      </c>
      <c r="I253" s="225"/>
      <c r="J253" s="221"/>
      <c r="K253" s="221"/>
      <c r="L253" s="226"/>
      <c r="M253" s="227"/>
      <c r="N253" s="228"/>
      <c r="O253" s="228"/>
      <c r="P253" s="228"/>
      <c r="Q253" s="228"/>
      <c r="R253" s="228"/>
      <c r="S253" s="228"/>
      <c r="T253" s="229"/>
      <c r="AT253" s="230" t="s">
        <v>232</v>
      </c>
      <c r="AU253" s="230" t="s">
        <v>93</v>
      </c>
      <c r="AV253" s="14" t="s">
        <v>93</v>
      </c>
      <c r="AW253" s="14" t="s">
        <v>35</v>
      </c>
      <c r="AX253" s="14" t="s">
        <v>80</v>
      </c>
      <c r="AY253" s="230" t="s">
        <v>220</v>
      </c>
    </row>
    <row r="254" spans="1:65" s="15" customFormat="1" ht="11.25">
      <c r="B254" s="231"/>
      <c r="C254" s="232"/>
      <c r="D254" s="205" t="s">
        <v>232</v>
      </c>
      <c r="E254" s="233" t="s">
        <v>1</v>
      </c>
      <c r="F254" s="234" t="s">
        <v>236</v>
      </c>
      <c r="G254" s="232"/>
      <c r="H254" s="235">
        <v>9.25</v>
      </c>
      <c r="I254" s="236"/>
      <c r="J254" s="232"/>
      <c r="K254" s="232"/>
      <c r="L254" s="237"/>
      <c r="M254" s="238"/>
      <c r="N254" s="239"/>
      <c r="O254" s="239"/>
      <c r="P254" s="239"/>
      <c r="Q254" s="239"/>
      <c r="R254" s="239"/>
      <c r="S254" s="239"/>
      <c r="T254" s="240"/>
      <c r="AT254" s="241" t="s">
        <v>232</v>
      </c>
      <c r="AU254" s="241" t="s">
        <v>93</v>
      </c>
      <c r="AV254" s="15" t="s">
        <v>228</v>
      </c>
      <c r="AW254" s="15" t="s">
        <v>35</v>
      </c>
      <c r="AX254" s="15" t="s">
        <v>87</v>
      </c>
      <c r="AY254" s="241" t="s">
        <v>220</v>
      </c>
    </row>
    <row r="255" spans="1:65" s="2" customFormat="1" ht="14.45" customHeight="1">
      <c r="A255" s="35"/>
      <c r="B255" s="36"/>
      <c r="C255" s="192" t="s">
        <v>408</v>
      </c>
      <c r="D255" s="192" t="s">
        <v>223</v>
      </c>
      <c r="E255" s="193" t="s">
        <v>409</v>
      </c>
      <c r="F255" s="194" t="s">
        <v>410</v>
      </c>
      <c r="G255" s="195" t="s">
        <v>226</v>
      </c>
      <c r="H255" s="196">
        <v>7.1</v>
      </c>
      <c r="I255" s="197"/>
      <c r="J255" s="198">
        <f>ROUND(I255*H255,2)</f>
        <v>0</v>
      </c>
      <c r="K255" s="194" t="s">
        <v>1</v>
      </c>
      <c r="L255" s="40"/>
      <c r="M255" s="199" t="s">
        <v>1</v>
      </c>
      <c r="N255" s="200" t="s">
        <v>46</v>
      </c>
      <c r="O255" s="72"/>
      <c r="P255" s="201">
        <f>O255*H255</f>
        <v>0</v>
      </c>
      <c r="Q255" s="201">
        <v>0</v>
      </c>
      <c r="R255" s="201">
        <f>Q255*H255</f>
        <v>0</v>
      </c>
      <c r="S255" s="201">
        <v>7.0000000000000001E-3</v>
      </c>
      <c r="T255" s="202">
        <f>S255*H255</f>
        <v>4.9700000000000001E-2</v>
      </c>
      <c r="U255" s="35"/>
      <c r="V255" s="35"/>
      <c r="W255" s="35"/>
      <c r="X255" s="35"/>
      <c r="Y255" s="35"/>
      <c r="Z255" s="35"/>
      <c r="AA255" s="35"/>
      <c r="AB255" s="35"/>
      <c r="AC255" s="35"/>
      <c r="AD255" s="35"/>
      <c r="AE255" s="35"/>
      <c r="AR255" s="203" t="s">
        <v>317</v>
      </c>
      <c r="AT255" s="203" t="s">
        <v>223</v>
      </c>
      <c r="AU255" s="203" t="s">
        <v>93</v>
      </c>
      <c r="AY255" s="18" t="s">
        <v>220</v>
      </c>
      <c r="BE255" s="204">
        <f>IF(N255="základní",J255,0)</f>
        <v>0</v>
      </c>
      <c r="BF255" s="204">
        <f>IF(N255="snížená",J255,0)</f>
        <v>0</v>
      </c>
      <c r="BG255" s="204">
        <f>IF(N255="zákl. přenesená",J255,0)</f>
        <v>0</v>
      </c>
      <c r="BH255" s="204">
        <f>IF(N255="sníž. přenesená",J255,0)</f>
        <v>0</v>
      </c>
      <c r="BI255" s="204">
        <f>IF(N255="nulová",J255,0)</f>
        <v>0</v>
      </c>
      <c r="BJ255" s="18" t="s">
        <v>93</v>
      </c>
      <c r="BK255" s="204">
        <f>ROUND(I255*H255,2)</f>
        <v>0</v>
      </c>
      <c r="BL255" s="18" t="s">
        <v>317</v>
      </c>
      <c r="BM255" s="203" t="s">
        <v>411</v>
      </c>
    </row>
    <row r="256" spans="1:65" s="14" customFormat="1" ht="11.25">
      <c r="B256" s="220"/>
      <c r="C256" s="221"/>
      <c r="D256" s="205" t="s">
        <v>232</v>
      </c>
      <c r="E256" s="222" t="s">
        <v>1</v>
      </c>
      <c r="F256" s="223" t="s">
        <v>1608</v>
      </c>
      <c r="G256" s="221"/>
      <c r="H256" s="224">
        <v>7.1</v>
      </c>
      <c r="I256" s="225"/>
      <c r="J256" s="221"/>
      <c r="K256" s="221"/>
      <c r="L256" s="226"/>
      <c r="M256" s="227"/>
      <c r="N256" s="228"/>
      <c r="O256" s="228"/>
      <c r="P256" s="228"/>
      <c r="Q256" s="228"/>
      <c r="R256" s="228"/>
      <c r="S256" s="228"/>
      <c r="T256" s="229"/>
      <c r="AT256" s="230" t="s">
        <v>232</v>
      </c>
      <c r="AU256" s="230" t="s">
        <v>93</v>
      </c>
      <c r="AV256" s="14" t="s">
        <v>93</v>
      </c>
      <c r="AW256" s="14" t="s">
        <v>35</v>
      </c>
      <c r="AX256" s="14" t="s">
        <v>87</v>
      </c>
      <c r="AY256" s="230" t="s">
        <v>220</v>
      </c>
    </row>
    <row r="257" spans="1:65" s="2" customFormat="1" ht="14.45" customHeight="1">
      <c r="A257" s="35"/>
      <c r="B257" s="36"/>
      <c r="C257" s="192" t="s">
        <v>413</v>
      </c>
      <c r="D257" s="192" t="s">
        <v>223</v>
      </c>
      <c r="E257" s="193" t="s">
        <v>414</v>
      </c>
      <c r="F257" s="194" t="s">
        <v>415</v>
      </c>
      <c r="G257" s="195" t="s">
        <v>226</v>
      </c>
      <c r="H257" s="196">
        <v>9.25</v>
      </c>
      <c r="I257" s="197"/>
      <c r="J257" s="198">
        <f>ROUND(I257*H257,2)</f>
        <v>0</v>
      </c>
      <c r="K257" s="194" t="s">
        <v>1</v>
      </c>
      <c r="L257" s="40"/>
      <c r="M257" s="199" t="s">
        <v>1</v>
      </c>
      <c r="N257" s="200" t="s">
        <v>46</v>
      </c>
      <c r="O257" s="72"/>
      <c r="P257" s="201">
        <f>O257*H257</f>
        <v>0</v>
      </c>
      <c r="Q257" s="201">
        <v>0</v>
      </c>
      <c r="R257" s="201">
        <f>Q257*H257</f>
        <v>0</v>
      </c>
      <c r="S257" s="201">
        <v>2.3689999999999999E-2</v>
      </c>
      <c r="T257" s="202">
        <f>S257*H257</f>
        <v>0.21913249999999998</v>
      </c>
      <c r="U257" s="35"/>
      <c r="V257" s="35"/>
      <c r="W257" s="35"/>
      <c r="X257" s="35"/>
      <c r="Y257" s="35"/>
      <c r="Z257" s="35"/>
      <c r="AA257" s="35"/>
      <c r="AB257" s="35"/>
      <c r="AC257" s="35"/>
      <c r="AD257" s="35"/>
      <c r="AE257" s="35"/>
      <c r="AR257" s="203" t="s">
        <v>317</v>
      </c>
      <c r="AT257" s="203" t="s">
        <v>223</v>
      </c>
      <c r="AU257" s="203" t="s">
        <v>93</v>
      </c>
      <c r="AY257" s="18" t="s">
        <v>220</v>
      </c>
      <c r="BE257" s="204">
        <f>IF(N257="základní",J257,0)</f>
        <v>0</v>
      </c>
      <c r="BF257" s="204">
        <f>IF(N257="snížená",J257,0)</f>
        <v>0</v>
      </c>
      <c r="BG257" s="204">
        <f>IF(N257="zákl. přenesená",J257,0)</f>
        <v>0</v>
      </c>
      <c r="BH257" s="204">
        <f>IF(N257="sníž. přenesená",J257,0)</f>
        <v>0</v>
      </c>
      <c r="BI257" s="204">
        <f>IF(N257="nulová",J257,0)</f>
        <v>0</v>
      </c>
      <c r="BJ257" s="18" t="s">
        <v>93</v>
      </c>
      <c r="BK257" s="204">
        <f>ROUND(I257*H257,2)</f>
        <v>0</v>
      </c>
      <c r="BL257" s="18" t="s">
        <v>317</v>
      </c>
      <c r="BM257" s="203" t="s">
        <v>416</v>
      </c>
    </row>
    <row r="258" spans="1:65" s="13" customFormat="1" ht="11.25">
      <c r="B258" s="210"/>
      <c r="C258" s="211"/>
      <c r="D258" s="205" t="s">
        <v>232</v>
      </c>
      <c r="E258" s="212" t="s">
        <v>1</v>
      </c>
      <c r="F258" s="213" t="s">
        <v>348</v>
      </c>
      <c r="G258" s="211"/>
      <c r="H258" s="212" t="s">
        <v>1</v>
      </c>
      <c r="I258" s="214"/>
      <c r="J258" s="211"/>
      <c r="K258" s="211"/>
      <c r="L258" s="215"/>
      <c r="M258" s="216"/>
      <c r="N258" s="217"/>
      <c r="O258" s="217"/>
      <c r="P258" s="217"/>
      <c r="Q258" s="217"/>
      <c r="R258" s="217"/>
      <c r="S258" s="217"/>
      <c r="T258" s="218"/>
      <c r="AT258" s="219" t="s">
        <v>232</v>
      </c>
      <c r="AU258" s="219" t="s">
        <v>93</v>
      </c>
      <c r="AV258" s="13" t="s">
        <v>87</v>
      </c>
      <c r="AW258" s="13" t="s">
        <v>35</v>
      </c>
      <c r="AX258" s="13" t="s">
        <v>80</v>
      </c>
      <c r="AY258" s="219" t="s">
        <v>220</v>
      </c>
    </row>
    <row r="259" spans="1:65" s="14" customFormat="1" ht="11.25">
      <c r="B259" s="220"/>
      <c r="C259" s="221"/>
      <c r="D259" s="205" t="s">
        <v>232</v>
      </c>
      <c r="E259" s="222" t="s">
        <v>1</v>
      </c>
      <c r="F259" s="223" t="s">
        <v>1604</v>
      </c>
      <c r="G259" s="221"/>
      <c r="H259" s="224">
        <v>4.625</v>
      </c>
      <c r="I259" s="225"/>
      <c r="J259" s="221"/>
      <c r="K259" s="221"/>
      <c r="L259" s="226"/>
      <c r="M259" s="227"/>
      <c r="N259" s="228"/>
      <c r="O259" s="228"/>
      <c r="P259" s="228"/>
      <c r="Q259" s="228"/>
      <c r="R259" s="228"/>
      <c r="S259" s="228"/>
      <c r="T259" s="229"/>
      <c r="AT259" s="230" t="s">
        <v>232</v>
      </c>
      <c r="AU259" s="230" t="s">
        <v>93</v>
      </c>
      <c r="AV259" s="14" t="s">
        <v>93</v>
      </c>
      <c r="AW259" s="14" t="s">
        <v>35</v>
      </c>
      <c r="AX259" s="14" t="s">
        <v>80</v>
      </c>
      <c r="AY259" s="230" t="s">
        <v>220</v>
      </c>
    </row>
    <row r="260" spans="1:65" s="14" customFormat="1" ht="11.25">
      <c r="B260" s="220"/>
      <c r="C260" s="221"/>
      <c r="D260" s="205" t="s">
        <v>232</v>
      </c>
      <c r="E260" s="222" t="s">
        <v>1</v>
      </c>
      <c r="F260" s="223" t="s">
        <v>1605</v>
      </c>
      <c r="G260" s="221"/>
      <c r="H260" s="224">
        <v>4.625</v>
      </c>
      <c r="I260" s="225"/>
      <c r="J260" s="221"/>
      <c r="K260" s="221"/>
      <c r="L260" s="226"/>
      <c r="M260" s="227"/>
      <c r="N260" s="228"/>
      <c r="O260" s="228"/>
      <c r="P260" s="228"/>
      <c r="Q260" s="228"/>
      <c r="R260" s="228"/>
      <c r="S260" s="228"/>
      <c r="T260" s="229"/>
      <c r="AT260" s="230" t="s">
        <v>232</v>
      </c>
      <c r="AU260" s="230" t="s">
        <v>93</v>
      </c>
      <c r="AV260" s="14" t="s">
        <v>93</v>
      </c>
      <c r="AW260" s="14" t="s">
        <v>35</v>
      </c>
      <c r="AX260" s="14" t="s">
        <v>80</v>
      </c>
      <c r="AY260" s="230" t="s">
        <v>220</v>
      </c>
    </row>
    <row r="261" spans="1:65" s="15" customFormat="1" ht="11.25">
      <c r="B261" s="231"/>
      <c r="C261" s="232"/>
      <c r="D261" s="205" t="s">
        <v>232</v>
      </c>
      <c r="E261" s="233" t="s">
        <v>1</v>
      </c>
      <c r="F261" s="234" t="s">
        <v>236</v>
      </c>
      <c r="G261" s="232"/>
      <c r="H261" s="235">
        <v>9.25</v>
      </c>
      <c r="I261" s="236"/>
      <c r="J261" s="232"/>
      <c r="K261" s="232"/>
      <c r="L261" s="237"/>
      <c r="M261" s="238"/>
      <c r="N261" s="239"/>
      <c r="O261" s="239"/>
      <c r="P261" s="239"/>
      <c r="Q261" s="239"/>
      <c r="R261" s="239"/>
      <c r="S261" s="239"/>
      <c r="T261" s="240"/>
      <c r="AT261" s="241" t="s">
        <v>232</v>
      </c>
      <c r="AU261" s="241" t="s">
        <v>93</v>
      </c>
      <c r="AV261" s="15" t="s">
        <v>228</v>
      </c>
      <c r="AW261" s="15" t="s">
        <v>35</v>
      </c>
      <c r="AX261" s="15" t="s">
        <v>87</v>
      </c>
      <c r="AY261" s="241" t="s">
        <v>220</v>
      </c>
    </row>
    <row r="262" spans="1:65" s="2" customFormat="1" ht="14.45" customHeight="1">
      <c r="A262" s="35"/>
      <c r="B262" s="36"/>
      <c r="C262" s="192" t="s">
        <v>362</v>
      </c>
      <c r="D262" s="192" t="s">
        <v>223</v>
      </c>
      <c r="E262" s="193" t="s">
        <v>417</v>
      </c>
      <c r="F262" s="194" t="s">
        <v>418</v>
      </c>
      <c r="G262" s="195" t="s">
        <v>226</v>
      </c>
      <c r="H262" s="196">
        <v>9.25</v>
      </c>
      <c r="I262" s="197"/>
      <c r="J262" s="198">
        <f>ROUND(I262*H262,2)</f>
        <v>0</v>
      </c>
      <c r="K262" s="194" t="s">
        <v>1</v>
      </c>
      <c r="L262" s="40"/>
      <c r="M262" s="199" t="s">
        <v>1</v>
      </c>
      <c r="N262" s="200" t="s">
        <v>46</v>
      </c>
      <c r="O262" s="72"/>
      <c r="P262" s="201">
        <f>O262*H262</f>
        <v>0</v>
      </c>
      <c r="Q262" s="201">
        <v>0</v>
      </c>
      <c r="R262" s="201">
        <f>Q262*H262</f>
        <v>0</v>
      </c>
      <c r="S262" s="201">
        <v>9.4800000000000006E-3</v>
      </c>
      <c r="T262" s="202">
        <f>S262*H262</f>
        <v>8.7690000000000004E-2</v>
      </c>
      <c r="U262" s="35"/>
      <c r="V262" s="35"/>
      <c r="W262" s="35"/>
      <c r="X262" s="35"/>
      <c r="Y262" s="35"/>
      <c r="Z262" s="35"/>
      <c r="AA262" s="35"/>
      <c r="AB262" s="35"/>
      <c r="AC262" s="35"/>
      <c r="AD262" s="35"/>
      <c r="AE262" s="35"/>
      <c r="AR262" s="203" t="s">
        <v>317</v>
      </c>
      <c r="AT262" s="203" t="s">
        <v>223</v>
      </c>
      <c r="AU262" s="203" t="s">
        <v>93</v>
      </c>
      <c r="AY262" s="18" t="s">
        <v>220</v>
      </c>
      <c r="BE262" s="204">
        <f>IF(N262="základní",J262,0)</f>
        <v>0</v>
      </c>
      <c r="BF262" s="204">
        <f>IF(N262="snížená",J262,0)</f>
        <v>0</v>
      </c>
      <c r="BG262" s="204">
        <f>IF(N262="zákl. přenesená",J262,0)</f>
        <v>0</v>
      </c>
      <c r="BH262" s="204">
        <f>IF(N262="sníž. přenesená",J262,0)</f>
        <v>0</v>
      </c>
      <c r="BI262" s="204">
        <f>IF(N262="nulová",J262,0)</f>
        <v>0</v>
      </c>
      <c r="BJ262" s="18" t="s">
        <v>93</v>
      </c>
      <c r="BK262" s="204">
        <f>ROUND(I262*H262,2)</f>
        <v>0</v>
      </c>
      <c r="BL262" s="18" t="s">
        <v>317</v>
      </c>
      <c r="BM262" s="203" t="s">
        <v>419</v>
      </c>
    </row>
    <row r="263" spans="1:65" s="13" customFormat="1" ht="11.25">
      <c r="B263" s="210"/>
      <c r="C263" s="211"/>
      <c r="D263" s="205" t="s">
        <v>232</v>
      </c>
      <c r="E263" s="212" t="s">
        <v>1</v>
      </c>
      <c r="F263" s="213" t="s">
        <v>348</v>
      </c>
      <c r="G263" s="211"/>
      <c r="H263" s="212" t="s">
        <v>1</v>
      </c>
      <c r="I263" s="214"/>
      <c r="J263" s="211"/>
      <c r="K263" s="211"/>
      <c r="L263" s="215"/>
      <c r="M263" s="216"/>
      <c r="N263" s="217"/>
      <c r="O263" s="217"/>
      <c r="P263" s="217"/>
      <c r="Q263" s="217"/>
      <c r="R263" s="217"/>
      <c r="S263" s="217"/>
      <c r="T263" s="218"/>
      <c r="AT263" s="219" t="s">
        <v>232</v>
      </c>
      <c r="AU263" s="219" t="s">
        <v>93</v>
      </c>
      <c r="AV263" s="13" t="s">
        <v>87</v>
      </c>
      <c r="AW263" s="13" t="s">
        <v>35</v>
      </c>
      <c r="AX263" s="13" t="s">
        <v>80</v>
      </c>
      <c r="AY263" s="219" t="s">
        <v>220</v>
      </c>
    </row>
    <row r="264" spans="1:65" s="14" customFormat="1" ht="11.25">
      <c r="B264" s="220"/>
      <c r="C264" s="221"/>
      <c r="D264" s="205" t="s">
        <v>232</v>
      </c>
      <c r="E264" s="222" t="s">
        <v>1</v>
      </c>
      <c r="F264" s="223" t="s">
        <v>1604</v>
      </c>
      <c r="G264" s="221"/>
      <c r="H264" s="224">
        <v>4.625</v>
      </c>
      <c r="I264" s="225"/>
      <c r="J264" s="221"/>
      <c r="K264" s="221"/>
      <c r="L264" s="226"/>
      <c r="M264" s="227"/>
      <c r="N264" s="228"/>
      <c r="O264" s="228"/>
      <c r="P264" s="228"/>
      <c r="Q264" s="228"/>
      <c r="R264" s="228"/>
      <c r="S264" s="228"/>
      <c r="T264" s="229"/>
      <c r="AT264" s="230" t="s">
        <v>232</v>
      </c>
      <c r="AU264" s="230" t="s">
        <v>93</v>
      </c>
      <c r="AV264" s="14" t="s">
        <v>93</v>
      </c>
      <c r="AW264" s="14" t="s">
        <v>35</v>
      </c>
      <c r="AX264" s="14" t="s">
        <v>80</v>
      </c>
      <c r="AY264" s="230" t="s">
        <v>220</v>
      </c>
    </row>
    <row r="265" spans="1:65" s="14" customFormat="1" ht="11.25">
      <c r="B265" s="220"/>
      <c r="C265" s="221"/>
      <c r="D265" s="205" t="s">
        <v>232</v>
      </c>
      <c r="E265" s="222" t="s">
        <v>1</v>
      </c>
      <c r="F265" s="223" t="s">
        <v>1605</v>
      </c>
      <c r="G265" s="221"/>
      <c r="H265" s="224">
        <v>4.625</v>
      </c>
      <c r="I265" s="225"/>
      <c r="J265" s="221"/>
      <c r="K265" s="221"/>
      <c r="L265" s="226"/>
      <c r="M265" s="227"/>
      <c r="N265" s="228"/>
      <c r="O265" s="228"/>
      <c r="P265" s="228"/>
      <c r="Q265" s="228"/>
      <c r="R265" s="228"/>
      <c r="S265" s="228"/>
      <c r="T265" s="229"/>
      <c r="AT265" s="230" t="s">
        <v>232</v>
      </c>
      <c r="AU265" s="230" t="s">
        <v>93</v>
      </c>
      <c r="AV265" s="14" t="s">
        <v>93</v>
      </c>
      <c r="AW265" s="14" t="s">
        <v>35</v>
      </c>
      <c r="AX265" s="14" t="s">
        <v>80</v>
      </c>
      <c r="AY265" s="230" t="s">
        <v>220</v>
      </c>
    </row>
    <row r="266" spans="1:65" s="15" customFormat="1" ht="11.25">
      <c r="B266" s="231"/>
      <c r="C266" s="232"/>
      <c r="D266" s="205" t="s">
        <v>232</v>
      </c>
      <c r="E266" s="233" t="s">
        <v>1</v>
      </c>
      <c r="F266" s="234" t="s">
        <v>236</v>
      </c>
      <c r="G266" s="232"/>
      <c r="H266" s="235">
        <v>9.25</v>
      </c>
      <c r="I266" s="236"/>
      <c r="J266" s="232"/>
      <c r="K266" s="232"/>
      <c r="L266" s="237"/>
      <c r="M266" s="238"/>
      <c r="N266" s="239"/>
      <c r="O266" s="239"/>
      <c r="P266" s="239"/>
      <c r="Q266" s="239"/>
      <c r="R266" s="239"/>
      <c r="S266" s="239"/>
      <c r="T266" s="240"/>
      <c r="AT266" s="241" t="s">
        <v>232</v>
      </c>
      <c r="AU266" s="241" t="s">
        <v>93</v>
      </c>
      <c r="AV266" s="15" t="s">
        <v>228</v>
      </c>
      <c r="AW266" s="15" t="s">
        <v>35</v>
      </c>
      <c r="AX266" s="15" t="s">
        <v>87</v>
      </c>
      <c r="AY266" s="241" t="s">
        <v>220</v>
      </c>
    </row>
    <row r="267" spans="1:65" s="2" customFormat="1" ht="14.45" customHeight="1">
      <c r="A267" s="35"/>
      <c r="B267" s="36"/>
      <c r="C267" s="192" t="s">
        <v>420</v>
      </c>
      <c r="D267" s="192" t="s">
        <v>223</v>
      </c>
      <c r="E267" s="193" t="s">
        <v>421</v>
      </c>
      <c r="F267" s="194" t="s">
        <v>422</v>
      </c>
      <c r="G267" s="195" t="s">
        <v>226</v>
      </c>
      <c r="H267" s="196">
        <v>16.495999999999999</v>
      </c>
      <c r="I267" s="197"/>
      <c r="J267" s="198">
        <f>ROUND(I267*H267,2)</f>
        <v>0</v>
      </c>
      <c r="K267" s="194" t="s">
        <v>1</v>
      </c>
      <c r="L267" s="40"/>
      <c r="M267" s="199" t="s">
        <v>1</v>
      </c>
      <c r="N267" s="200" t="s">
        <v>46</v>
      </c>
      <c r="O267" s="72"/>
      <c r="P267" s="201">
        <f>O267*H267</f>
        <v>0</v>
      </c>
      <c r="Q267" s="201">
        <v>0</v>
      </c>
      <c r="R267" s="201">
        <f>Q267*H267</f>
        <v>0</v>
      </c>
      <c r="S267" s="201">
        <v>1.5779999999999999E-2</v>
      </c>
      <c r="T267" s="202">
        <f>S267*H267</f>
        <v>0.26030687999999996</v>
      </c>
      <c r="U267" s="35"/>
      <c r="V267" s="35"/>
      <c r="W267" s="35"/>
      <c r="X267" s="35"/>
      <c r="Y267" s="35"/>
      <c r="Z267" s="35"/>
      <c r="AA267" s="35"/>
      <c r="AB267" s="35"/>
      <c r="AC267" s="35"/>
      <c r="AD267" s="35"/>
      <c r="AE267" s="35"/>
      <c r="AR267" s="203" t="s">
        <v>317</v>
      </c>
      <c r="AT267" s="203" t="s">
        <v>223</v>
      </c>
      <c r="AU267" s="203" t="s">
        <v>93</v>
      </c>
      <c r="AY267" s="18" t="s">
        <v>220</v>
      </c>
      <c r="BE267" s="204">
        <f>IF(N267="základní",J267,0)</f>
        <v>0</v>
      </c>
      <c r="BF267" s="204">
        <f>IF(N267="snížená",J267,0)</f>
        <v>0</v>
      </c>
      <c r="BG267" s="204">
        <f>IF(N267="zákl. přenesená",J267,0)</f>
        <v>0</v>
      </c>
      <c r="BH267" s="204">
        <f>IF(N267="sníž. přenesená",J267,0)</f>
        <v>0</v>
      </c>
      <c r="BI267" s="204">
        <f>IF(N267="nulová",J267,0)</f>
        <v>0</v>
      </c>
      <c r="BJ267" s="18" t="s">
        <v>93</v>
      </c>
      <c r="BK267" s="204">
        <f>ROUND(I267*H267,2)</f>
        <v>0</v>
      </c>
      <c r="BL267" s="18" t="s">
        <v>317</v>
      </c>
      <c r="BM267" s="203" t="s">
        <v>423</v>
      </c>
    </row>
    <row r="268" spans="1:65" s="13" customFormat="1" ht="11.25">
      <c r="B268" s="210"/>
      <c r="C268" s="211"/>
      <c r="D268" s="205" t="s">
        <v>232</v>
      </c>
      <c r="E268" s="212" t="s">
        <v>1</v>
      </c>
      <c r="F268" s="213" t="s">
        <v>348</v>
      </c>
      <c r="G268" s="211"/>
      <c r="H268" s="212" t="s">
        <v>1</v>
      </c>
      <c r="I268" s="214"/>
      <c r="J268" s="211"/>
      <c r="K268" s="211"/>
      <c r="L268" s="215"/>
      <c r="M268" s="216"/>
      <c r="N268" s="217"/>
      <c r="O268" s="217"/>
      <c r="P268" s="217"/>
      <c r="Q268" s="217"/>
      <c r="R268" s="217"/>
      <c r="S268" s="217"/>
      <c r="T268" s="218"/>
      <c r="AT268" s="219" t="s">
        <v>232</v>
      </c>
      <c r="AU268" s="219" t="s">
        <v>93</v>
      </c>
      <c r="AV268" s="13" t="s">
        <v>87</v>
      </c>
      <c r="AW268" s="13" t="s">
        <v>35</v>
      </c>
      <c r="AX268" s="13" t="s">
        <v>80</v>
      </c>
      <c r="AY268" s="219" t="s">
        <v>220</v>
      </c>
    </row>
    <row r="269" spans="1:65" s="14" customFormat="1" ht="11.25">
      <c r="B269" s="220"/>
      <c r="C269" s="221"/>
      <c r="D269" s="205" t="s">
        <v>232</v>
      </c>
      <c r="E269" s="222" t="s">
        <v>1</v>
      </c>
      <c r="F269" s="223" t="s">
        <v>1609</v>
      </c>
      <c r="G269" s="221"/>
      <c r="H269" s="224">
        <v>8.9550000000000001</v>
      </c>
      <c r="I269" s="225"/>
      <c r="J269" s="221"/>
      <c r="K269" s="221"/>
      <c r="L269" s="226"/>
      <c r="M269" s="227"/>
      <c r="N269" s="228"/>
      <c r="O269" s="228"/>
      <c r="P269" s="228"/>
      <c r="Q269" s="228"/>
      <c r="R269" s="228"/>
      <c r="S269" s="228"/>
      <c r="T269" s="229"/>
      <c r="AT269" s="230" t="s">
        <v>232</v>
      </c>
      <c r="AU269" s="230" t="s">
        <v>93</v>
      </c>
      <c r="AV269" s="14" t="s">
        <v>93</v>
      </c>
      <c r="AW269" s="14" t="s">
        <v>35</v>
      </c>
      <c r="AX269" s="14" t="s">
        <v>80</v>
      </c>
      <c r="AY269" s="230" t="s">
        <v>220</v>
      </c>
    </row>
    <row r="270" spans="1:65" s="14" customFormat="1" ht="11.25">
      <c r="B270" s="220"/>
      <c r="C270" s="221"/>
      <c r="D270" s="205" t="s">
        <v>232</v>
      </c>
      <c r="E270" s="222" t="s">
        <v>1</v>
      </c>
      <c r="F270" s="223" t="s">
        <v>1610</v>
      </c>
      <c r="G270" s="221"/>
      <c r="H270" s="224">
        <v>7.5410000000000004</v>
      </c>
      <c r="I270" s="225"/>
      <c r="J270" s="221"/>
      <c r="K270" s="221"/>
      <c r="L270" s="226"/>
      <c r="M270" s="227"/>
      <c r="N270" s="228"/>
      <c r="O270" s="228"/>
      <c r="P270" s="228"/>
      <c r="Q270" s="228"/>
      <c r="R270" s="228"/>
      <c r="S270" s="228"/>
      <c r="T270" s="229"/>
      <c r="AT270" s="230" t="s">
        <v>232</v>
      </c>
      <c r="AU270" s="230" t="s">
        <v>93</v>
      </c>
      <c r="AV270" s="14" t="s">
        <v>93</v>
      </c>
      <c r="AW270" s="14" t="s">
        <v>35</v>
      </c>
      <c r="AX270" s="14" t="s">
        <v>80</v>
      </c>
      <c r="AY270" s="230" t="s">
        <v>220</v>
      </c>
    </row>
    <row r="271" spans="1:65" s="15" customFormat="1" ht="11.25">
      <c r="B271" s="231"/>
      <c r="C271" s="232"/>
      <c r="D271" s="205" t="s">
        <v>232</v>
      </c>
      <c r="E271" s="233" t="s">
        <v>1</v>
      </c>
      <c r="F271" s="234" t="s">
        <v>236</v>
      </c>
      <c r="G271" s="232"/>
      <c r="H271" s="235">
        <v>16.496000000000002</v>
      </c>
      <c r="I271" s="236"/>
      <c r="J271" s="232"/>
      <c r="K271" s="232"/>
      <c r="L271" s="237"/>
      <c r="M271" s="238"/>
      <c r="N271" s="239"/>
      <c r="O271" s="239"/>
      <c r="P271" s="239"/>
      <c r="Q271" s="239"/>
      <c r="R271" s="239"/>
      <c r="S271" s="239"/>
      <c r="T271" s="240"/>
      <c r="AT271" s="241" t="s">
        <v>232</v>
      </c>
      <c r="AU271" s="241" t="s">
        <v>93</v>
      </c>
      <c r="AV271" s="15" t="s">
        <v>228</v>
      </c>
      <c r="AW271" s="15" t="s">
        <v>35</v>
      </c>
      <c r="AX271" s="15" t="s">
        <v>87</v>
      </c>
      <c r="AY271" s="241" t="s">
        <v>220</v>
      </c>
    </row>
    <row r="272" spans="1:65" s="2" customFormat="1" ht="14.45" customHeight="1">
      <c r="A272" s="35"/>
      <c r="B272" s="36"/>
      <c r="C272" s="192" t="s">
        <v>426</v>
      </c>
      <c r="D272" s="192" t="s">
        <v>223</v>
      </c>
      <c r="E272" s="193" t="s">
        <v>427</v>
      </c>
      <c r="F272" s="194" t="s">
        <v>428</v>
      </c>
      <c r="G272" s="195" t="s">
        <v>226</v>
      </c>
      <c r="H272" s="196">
        <v>16.495999999999999</v>
      </c>
      <c r="I272" s="197"/>
      <c r="J272" s="198">
        <f>ROUND(I272*H272,2)</f>
        <v>0</v>
      </c>
      <c r="K272" s="194" t="s">
        <v>227</v>
      </c>
      <c r="L272" s="40"/>
      <c r="M272" s="199" t="s">
        <v>1</v>
      </c>
      <c r="N272" s="200" t="s">
        <v>46</v>
      </c>
      <c r="O272" s="72"/>
      <c r="P272" s="201">
        <f>O272*H272</f>
        <v>0</v>
      </c>
      <c r="Q272" s="201">
        <v>0</v>
      </c>
      <c r="R272" s="201">
        <f>Q272*H272</f>
        <v>0</v>
      </c>
      <c r="S272" s="201">
        <v>1.32E-3</v>
      </c>
      <c r="T272" s="202">
        <f>S272*H272</f>
        <v>2.1774719999999997E-2</v>
      </c>
      <c r="U272" s="35"/>
      <c r="V272" s="35"/>
      <c r="W272" s="35"/>
      <c r="X272" s="35"/>
      <c r="Y272" s="35"/>
      <c r="Z272" s="35"/>
      <c r="AA272" s="35"/>
      <c r="AB272" s="35"/>
      <c r="AC272" s="35"/>
      <c r="AD272" s="35"/>
      <c r="AE272" s="35"/>
      <c r="AR272" s="203" t="s">
        <v>317</v>
      </c>
      <c r="AT272" s="203" t="s">
        <v>223</v>
      </c>
      <c r="AU272" s="203" t="s">
        <v>93</v>
      </c>
      <c r="AY272" s="18" t="s">
        <v>220</v>
      </c>
      <c r="BE272" s="204">
        <f>IF(N272="základní",J272,0)</f>
        <v>0</v>
      </c>
      <c r="BF272" s="204">
        <f>IF(N272="snížená",J272,0)</f>
        <v>0</v>
      </c>
      <c r="BG272" s="204">
        <f>IF(N272="zákl. přenesená",J272,0)</f>
        <v>0</v>
      </c>
      <c r="BH272" s="204">
        <f>IF(N272="sníž. přenesená",J272,0)</f>
        <v>0</v>
      </c>
      <c r="BI272" s="204">
        <f>IF(N272="nulová",J272,0)</f>
        <v>0</v>
      </c>
      <c r="BJ272" s="18" t="s">
        <v>93</v>
      </c>
      <c r="BK272" s="204">
        <f>ROUND(I272*H272,2)</f>
        <v>0</v>
      </c>
      <c r="BL272" s="18" t="s">
        <v>317</v>
      </c>
      <c r="BM272" s="203" t="s">
        <v>429</v>
      </c>
    </row>
    <row r="273" spans="1:65" s="2" customFormat="1" ht="11.25">
      <c r="A273" s="35"/>
      <c r="B273" s="36"/>
      <c r="C273" s="37"/>
      <c r="D273" s="205" t="s">
        <v>230</v>
      </c>
      <c r="E273" s="37"/>
      <c r="F273" s="206" t="s">
        <v>430</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230</v>
      </c>
      <c r="AU273" s="18" t="s">
        <v>93</v>
      </c>
    </row>
    <row r="274" spans="1:65" s="13" customFormat="1" ht="11.25">
      <c r="B274" s="210"/>
      <c r="C274" s="211"/>
      <c r="D274" s="205" t="s">
        <v>232</v>
      </c>
      <c r="E274" s="212" t="s">
        <v>1</v>
      </c>
      <c r="F274" s="213" t="s">
        <v>348</v>
      </c>
      <c r="G274" s="211"/>
      <c r="H274" s="212" t="s">
        <v>1</v>
      </c>
      <c r="I274" s="214"/>
      <c r="J274" s="211"/>
      <c r="K274" s="211"/>
      <c r="L274" s="215"/>
      <c r="M274" s="216"/>
      <c r="N274" s="217"/>
      <c r="O274" s="217"/>
      <c r="P274" s="217"/>
      <c r="Q274" s="217"/>
      <c r="R274" s="217"/>
      <c r="S274" s="217"/>
      <c r="T274" s="218"/>
      <c r="AT274" s="219" t="s">
        <v>232</v>
      </c>
      <c r="AU274" s="219" t="s">
        <v>93</v>
      </c>
      <c r="AV274" s="13" t="s">
        <v>87</v>
      </c>
      <c r="AW274" s="13" t="s">
        <v>35</v>
      </c>
      <c r="AX274" s="13" t="s">
        <v>80</v>
      </c>
      <c r="AY274" s="219" t="s">
        <v>220</v>
      </c>
    </row>
    <row r="275" spans="1:65" s="14" customFormat="1" ht="11.25">
      <c r="B275" s="220"/>
      <c r="C275" s="221"/>
      <c r="D275" s="205" t="s">
        <v>232</v>
      </c>
      <c r="E275" s="222" t="s">
        <v>1</v>
      </c>
      <c r="F275" s="223" t="s">
        <v>1609</v>
      </c>
      <c r="G275" s="221"/>
      <c r="H275" s="224">
        <v>8.9550000000000001</v>
      </c>
      <c r="I275" s="225"/>
      <c r="J275" s="221"/>
      <c r="K275" s="221"/>
      <c r="L275" s="226"/>
      <c r="M275" s="227"/>
      <c r="N275" s="228"/>
      <c r="O275" s="228"/>
      <c r="P275" s="228"/>
      <c r="Q275" s="228"/>
      <c r="R275" s="228"/>
      <c r="S275" s="228"/>
      <c r="T275" s="229"/>
      <c r="AT275" s="230" t="s">
        <v>232</v>
      </c>
      <c r="AU275" s="230" t="s">
        <v>93</v>
      </c>
      <c r="AV275" s="14" t="s">
        <v>93</v>
      </c>
      <c r="AW275" s="14" t="s">
        <v>35</v>
      </c>
      <c r="AX275" s="14" t="s">
        <v>80</v>
      </c>
      <c r="AY275" s="230" t="s">
        <v>220</v>
      </c>
    </row>
    <row r="276" spans="1:65" s="14" customFormat="1" ht="11.25">
      <c r="B276" s="220"/>
      <c r="C276" s="221"/>
      <c r="D276" s="205" t="s">
        <v>232</v>
      </c>
      <c r="E276" s="222" t="s">
        <v>1</v>
      </c>
      <c r="F276" s="223" t="s">
        <v>1610</v>
      </c>
      <c r="G276" s="221"/>
      <c r="H276" s="224">
        <v>7.5410000000000004</v>
      </c>
      <c r="I276" s="225"/>
      <c r="J276" s="221"/>
      <c r="K276" s="221"/>
      <c r="L276" s="226"/>
      <c r="M276" s="227"/>
      <c r="N276" s="228"/>
      <c r="O276" s="228"/>
      <c r="P276" s="228"/>
      <c r="Q276" s="228"/>
      <c r="R276" s="228"/>
      <c r="S276" s="228"/>
      <c r="T276" s="229"/>
      <c r="AT276" s="230" t="s">
        <v>232</v>
      </c>
      <c r="AU276" s="230" t="s">
        <v>93</v>
      </c>
      <c r="AV276" s="14" t="s">
        <v>93</v>
      </c>
      <c r="AW276" s="14" t="s">
        <v>35</v>
      </c>
      <c r="AX276" s="14" t="s">
        <v>80</v>
      </c>
      <c r="AY276" s="230" t="s">
        <v>220</v>
      </c>
    </row>
    <row r="277" spans="1:65" s="15" customFormat="1" ht="11.25">
      <c r="B277" s="231"/>
      <c r="C277" s="232"/>
      <c r="D277" s="205" t="s">
        <v>232</v>
      </c>
      <c r="E277" s="233" t="s">
        <v>1</v>
      </c>
      <c r="F277" s="234" t="s">
        <v>236</v>
      </c>
      <c r="G277" s="232"/>
      <c r="H277" s="235">
        <v>16.496000000000002</v>
      </c>
      <c r="I277" s="236"/>
      <c r="J277" s="232"/>
      <c r="K277" s="232"/>
      <c r="L277" s="237"/>
      <c r="M277" s="238"/>
      <c r="N277" s="239"/>
      <c r="O277" s="239"/>
      <c r="P277" s="239"/>
      <c r="Q277" s="239"/>
      <c r="R277" s="239"/>
      <c r="S277" s="239"/>
      <c r="T277" s="240"/>
      <c r="AT277" s="241" t="s">
        <v>232</v>
      </c>
      <c r="AU277" s="241" t="s">
        <v>93</v>
      </c>
      <c r="AV277" s="15" t="s">
        <v>228</v>
      </c>
      <c r="AW277" s="15" t="s">
        <v>35</v>
      </c>
      <c r="AX277" s="15" t="s">
        <v>87</v>
      </c>
      <c r="AY277" s="241" t="s">
        <v>220</v>
      </c>
    </row>
    <row r="278" spans="1:65" s="2" customFormat="1" ht="24.2" customHeight="1">
      <c r="A278" s="35"/>
      <c r="B278" s="36"/>
      <c r="C278" s="192" t="s">
        <v>431</v>
      </c>
      <c r="D278" s="192" t="s">
        <v>223</v>
      </c>
      <c r="E278" s="193" t="s">
        <v>432</v>
      </c>
      <c r="F278" s="194" t="s">
        <v>433</v>
      </c>
      <c r="G278" s="195" t="s">
        <v>301</v>
      </c>
      <c r="H278" s="196">
        <v>1</v>
      </c>
      <c r="I278" s="197"/>
      <c r="J278" s="198">
        <f>ROUND(I278*H278,2)</f>
        <v>0</v>
      </c>
      <c r="K278" s="194" t="s">
        <v>1</v>
      </c>
      <c r="L278" s="40"/>
      <c r="M278" s="199" t="s">
        <v>1</v>
      </c>
      <c r="N278" s="200" t="s">
        <v>46</v>
      </c>
      <c r="O278" s="72"/>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317</v>
      </c>
      <c r="AT278" s="203" t="s">
        <v>223</v>
      </c>
      <c r="AU278" s="203" t="s">
        <v>93</v>
      </c>
      <c r="AY278" s="18" t="s">
        <v>220</v>
      </c>
      <c r="BE278" s="204">
        <f>IF(N278="základní",J278,0)</f>
        <v>0</v>
      </c>
      <c r="BF278" s="204">
        <f>IF(N278="snížená",J278,0)</f>
        <v>0</v>
      </c>
      <c r="BG278" s="204">
        <f>IF(N278="zákl. přenesená",J278,0)</f>
        <v>0</v>
      </c>
      <c r="BH278" s="204">
        <f>IF(N278="sníž. přenesená",J278,0)</f>
        <v>0</v>
      </c>
      <c r="BI278" s="204">
        <f>IF(N278="nulová",J278,0)</f>
        <v>0</v>
      </c>
      <c r="BJ278" s="18" t="s">
        <v>93</v>
      </c>
      <c r="BK278" s="204">
        <f>ROUND(I278*H278,2)</f>
        <v>0</v>
      </c>
      <c r="BL278" s="18" t="s">
        <v>317</v>
      </c>
      <c r="BM278" s="203" t="s">
        <v>434</v>
      </c>
    </row>
    <row r="279" spans="1:65" s="2" customFormat="1" ht="11.25">
      <c r="A279" s="35"/>
      <c r="B279" s="36"/>
      <c r="C279" s="37"/>
      <c r="D279" s="205" t="s">
        <v>230</v>
      </c>
      <c r="E279" s="37"/>
      <c r="F279" s="206" t="s">
        <v>433</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230</v>
      </c>
      <c r="AU279" s="18" t="s">
        <v>93</v>
      </c>
    </row>
    <row r="280" spans="1:65" s="2" customFormat="1" ht="14.45" customHeight="1">
      <c r="A280" s="35"/>
      <c r="B280" s="36"/>
      <c r="C280" s="192" t="s">
        <v>435</v>
      </c>
      <c r="D280" s="192" t="s">
        <v>223</v>
      </c>
      <c r="E280" s="193" t="s">
        <v>436</v>
      </c>
      <c r="F280" s="194" t="s">
        <v>437</v>
      </c>
      <c r="G280" s="195" t="s">
        <v>386</v>
      </c>
      <c r="H280" s="253"/>
      <c r="I280" s="197"/>
      <c r="J280" s="198">
        <f>ROUND(I280*H280,2)</f>
        <v>0</v>
      </c>
      <c r="K280" s="194" t="s">
        <v>227</v>
      </c>
      <c r="L280" s="40"/>
      <c r="M280" s="199" t="s">
        <v>1</v>
      </c>
      <c r="N280" s="200" t="s">
        <v>46</v>
      </c>
      <c r="O280" s="72"/>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317</v>
      </c>
      <c r="AT280" s="203" t="s">
        <v>223</v>
      </c>
      <c r="AU280" s="203" t="s">
        <v>93</v>
      </c>
      <c r="AY280" s="18" t="s">
        <v>220</v>
      </c>
      <c r="BE280" s="204">
        <f>IF(N280="základní",J280,0)</f>
        <v>0</v>
      </c>
      <c r="BF280" s="204">
        <f>IF(N280="snížená",J280,0)</f>
        <v>0</v>
      </c>
      <c r="BG280" s="204">
        <f>IF(N280="zákl. přenesená",J280,0)</f>
        <v>0</v>
      </c>
      <c r="BH280" s="204">
        <f>IF(N280="sníž. přenesená",J280,0)</f>
        <v>0</v>
      </c>
      <c r="BI280" s="204">
        <f>IF(N280="nulová",J280,0)</f>
        <v>0</v>
      </c>
      <c r="BJ280" s="18" t="s">
        <v>93</v>
      </c>
      <c r="BK280" s="204">
        <f>ROUND(I280*H280,2)</f>
        <v>0</v>
      </c>
      <c r="BL280" s="18" t="s">
        <v>317</v>
      </c>
      <c r="BM280" s="203" t="s">
        <v>438</v>
      </c>
    </row>
    <row r="281" spans="1:65" s="2" customFormat="1" ht="19.5">
      <c r="A281" s="35"/>
      <c r="B281" s="36"/>
      <c r="C281" s="37"/>
      <c r="D281" s="205" t="s">
        <v>230</v>
      </c>
      <c r="E281" s="37"/>
      <c r="F281" s="206" t="s">
        <v>439</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230</v>
      </c>
      <c r="AU281" s="18" t="s">
        <v>93</v>
      </c>
    </row>
    <row r="282" spans="1:65" s="12" customFormat="1" ht="22.9" customHeight="1">
      <c r="B282" s="176"/>
      <c r="C282" s="177"/>
      <c r="D282" s="178" t="s">
        <v>79</v>
      </c>
      <c r="E282" s="190" t="s">
        <v>440</v>
      </c>
      <c r="F282" s="190" t="s">
        <v>441</v>
      </c>
      <c r="G282" s="177"/>
      <c r="H282" s="177"/>
      <c r="I282" s="180"/>
      <c r="J282" s="191">
        <f>BK282</f>
        <v>0</v>
      </c>
      <c r="K282" s="177"/>
      <c r="L282" s="182"/>
      <c r="M282" s="183"/>
      <c r="N282" s="184"/>
      <c r="O282" s="184"/>
      <c r="P282" s="185">
        <f>SUM(P283:P463)</f>
        <v>0</v>
      </c>
      <c r="Q282" s="184"/>
      <c r="R282" s="185">
        <f>SUM(R283:R463)</f>
        <v>21.572763821399999</v>
      </c>
      <c r="S282" s="184"/>
      <c r="T282" s="186">
        <f>SUM(T283:T463)</f>
        <v>0</v>
      </c>
      <c r="AR282" s="187" t="s">
        <v>93</v>
      </c>
      <c r="AT282" s="188" t="s">
        <v>79</v>
      </c>
      <c r="AU282" s="188" t="s">
        <v>87</v>
      </c>
      <c r="AY282" s="187" t="s">
        <v>220</v>
      </c>
      <c r="BK282" s="189">
        <f>SUM(BK283:BK463)</f>
        <v>0</v>
      </c>
    </row>
    <row r="283" spans="1:65" s="2" customFormat="1" ht="14.45" customHeight="1">
      <c r="A283" s="35"/>
      <c r="B283" s="36"/>
      <c r="C283" s="192" t="s">
        <v>442</v>
      </c>
      <c r="D283" s="192" t="s">
        <v>223</v>
      </c>
      <c r="E283" s="193" t="s">
        <v>443</v>
      </c>
      <c r="F283" s="194" t="s">
        <v>444</v>
      </c>
      <c r="G283" s="195" t="s">
        <v>226</v>
      </c>
      <c r="H283" s="196">
        <v>72.998999999999995</v>
      </c>
      <c r="I283" s="197"/>
      <c r="J283" s="198">
        <f>ROUND(I283*H283,2)</f>
        <v>0</v>
      </c>
      <c r="K283" s="194" t="s">
        <v>227</v>
      </c>
      <c r="L283" s="40"/>
      <c r="M283" s="199" t="s">
        <v>1</v>
      </c>
      <c r="N283" s="200" t="s">
        <v>46</v>
      </c>
      <c r="O283" s="72"/>
      <c r="P283" s="201">
        <f>O283*H283</f>
        <v>0</v>
      </c>
      <c r="Q283" s="201">
        <v>2.5510000000000001E-2</v>
      </c>
      <c r="R283" s="201">
        <f>Q283*H283</f>
        <v>1.8622044899999999</v>
      </c>
      <c r="S283" s="201">
        <v>0</v>
      </c>
      <c r="T283" s="202">
        <f>S283*H283</f>
        <v>0</v>
      </c>
      <c r="U283" s="35"/>
      <c r="V283" s="35"/>
      <c r="W283" s="35"/>
      <c r="X283" s="35"/>
      <c r="Y283" s="35"/>
      <c r="Z283" s="35"/>
      <c r="AA283" s="35"/>
      <c r="AB283" s="35"/>
      <c r="AC283" s="35"/>
      <c r="AD283" s="35"/>
      <c r="AE283" s="35"/>
      <c r="AR283" s="203" t="s">
        <v>317</v>
      </c>
      <c r="AT283" s="203" t="s">
        <v>223</v>
      </c>
      <c r="AU283" s="203" t="s">
        <v>93</v>
      </c>
      <c r="AY283" s="18" t="s">
        <v>220</v>
      </c>
      <c r="BE283" s="204">
        <f>IF(N283="základní",J283,0)</f>
        <v>0</v>
      </c>
      <c r="BF283" s="204">
        <f>IF(N283="snížená",J283,0)</f>
        <v>0</v>
      </c>
      <c r="BG283" s="204">
        <f>IF(N283="zákl. přenesená",J283,0)</f>
        <v>0</v>
      </c>
      <c r="BH283" s="204">
        <f>IF(N283="sníž. přenesená",J283,0)</f>
        <v>0</v>
      </c>
      <c r="BI283" s="204">
        <f>IF(N283="nulová",J283,0)</f>
        <v>0</v>
      </c>
      <c r="BJ283" s="18" t="s">
        <v>93</v>
      </c>
      <c r="BK283" s="204">
        <f>ROUND(I283*H283,2)</f>
        <v>0</v>
      </c>
      <c r="BL283" s="18" t="s">
        <v>317</v>
      </c>
      <c r="BM283" s="203" t="s">
        <v>445</v>
      </c>
    </row>
    <row r="284" spans="1:65" s="2" customFormat="1" ht="19.5">
      <c r="A284" s="35"/>
      <c r="B284" s="36"/>
      <c r="C284" s="37"/>
      <c r="D284" s="205" t="s">
        <v>230</v>
      </c>
      <c r="E284" s="37"/>
      <c r="F284" s="206" t="s">
        <v>446</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230</v>
      </c>
      <c r="AU284" s="18" t="s">
        <v>93</v>
      </c>
    </row>
    <row r="285" spans="1:65" s="13" customFormat="1" ht="11.25">
      <c r="B285" s="210"/>
      <c r="C285" s="211"/>
      <c r="D285" s="205" t="s">
        <v>232</v>
      </c>
      <c r="E285" s="212" t="s">
        <v>1</v>
      </c>
      <c r="F285" s="213" t="s">
        <v>271</v>
      </c>
      <c r="G285" s="211"/>
      <c r="H285" s="212" t="s">
        <v>1</v>
      </c>
      <c r="I285" s="214"/>
      <c r="J285" s="211"/>
      <c r="K285" s="211"/>
      <c r="L285" s="215"/>
      <c r="M285" s="216"/>
      <c r="N285" s="217"/>
      <c r="O285" s="217"/>
      <c r="P285" s="217"/>
      <c r="Q285" s="217"/>
      <c r="R285" s="217"/>
      <c r="S285" s="217"/>
      <c r="T285" s="218"/>
      <c r="AT285" s="219" t="s">
        <v>232</v>
      </c>
      <c r="AU285" s="219" t="s">
        <v>93</v>
      </c>
      <c r="AV285" s="13" t="s">
        <v>87</v>
      </c>
      <c r="AW285" s="13" t="s">
        <v>35</v>
      </c>
      <c r="AX285" s="13" t="s">
        <v>80</v>
      </c>
      <c r="AY285" s="219" t="s">
        <v>220</v>
      </c>
    </row>
    <row r="286" spans="1:65" s="14" customFormat="1" ht="11.25">
      <c r="B286" s="220"/>
      <c r="C286" s="221"/>
      <c r="D286" s="205" t="s">
        <v>232</v>
      </c>
      <c r="E286" s="222" t="s">
        <v>1</v>
      </c>
      <c r="F286" s="223" t="s">
        <v>1611</v>
      </c>
      <c r="G286" s="221"/>
      <c r="H286" s="224">
        <v>12.302</v>
      </c>
      <c r="I286" s="225"/>
      <c r="J286" s="221"/>
      <c r="K286" s="221"/>
      <c r="L286" s="226"/>
      <c r="M286" s="227"/>
      <c r="N286" s="228"/>
      <c r="O286" s="228"/>
      <c r="P286" s="228"/>
      <c r="Q286" s="228"/>
      <c r="R286" s="228"/>
      <c r="S286" s="228"/>
      <c r="T286" s="229"/>
      <c r="AT286" s="230" t="s">
        <v>232</v>
      </c>
      <c r="AU286" s="230" t="s">
        <v>93</v>
      </c>
      <c r="AV286" s="14" t="s">
        <v>93</v>
      </c>
      <c r="AW286" s="14" t="s">
        <v>35</v>
      </c>
      <c r="AX286" s="14" t="s">
        <v>80</v>
      </c>
      <c r="AY286" s="230" t="s">
        <v>220</v>
      </c>
    </row>
    <row r="287" spans="1:65" s="14" customFormat="1" ht="11.25">
      <c r="B287" s="220"/>
      <c r="C287" s="221"/>
      <c r="D287" s="205" t="s">
        <v>232</v>
      </c>
      <c r="E287" s="222" t="s">
        <v>1</v>
      </c>
      <c r="F287" s="223" t="s">
        <v>1612</v>
      </c>
      <c r="G287" s="221"/>
      <c r="H287" s="224">
        <v>60.697000000000003</v>
      </c>
      <c r="I287" s="225"/>
      <c r="J287" s="221"/>
      <c r="K287" s="221"/>
      <c r="L287" s="226"/>
      <c r="M287" s="227"/>
      <c r="N287" s="228"/>
      <c r="O287" s="228"/>
      <c r="P287" s="228"/>
      <c r="Q287" s="228"/>
      <c r="R287" s="228"/>
      <c r="S287" s="228"/>
      <c r="T287" s="229"/>
      <c r="AT287" s="230" t="s">
        <v>232</v>
      </c>
      <c r="AU287" s="230" t="s">
        <v>93</v>
      </c>
      <c r="AV287" s="14" t="s">
        <v>93</v>
      </c>
      <c r="AW287" s="14" t="s">
        <v>35</v>
      </c>
      <c r="AX287" s="14" t="s">
        <v>80</v>
      </c>
      <c r="AY287" s="230" t="s">
        <v>220</v>
      </c>
    </row>
    <row r="288" spans="1:65" s="15" customFormat="1" ht="11.25">
      <c r="B288" s="231"/>
      <c r="C288" s="232"/>
      <c r="D288" s="205" t="s">
        <v>232</v>
      </c>
      <c r="E288" s="233" t="s">
        <v>1</v>
      </c>
      <c r="F288" s="234" t="s">
        <v>236</v>
      </c>
      <c r="G288" s="232"/>
      <c r="H288" s="235">
        <v>72.998999999999995</v>
      </c>
      <c r="I288" s="236"/>
      <c r="J288" s="232"/>
      <c r="K288" s="232"/>
      <c r="L288" s="237"/>
      <c r="M288" s="238"/>
      <c r="N288" s="239"/>
      <c r="O288" s="239"/>
      <c r="P288" s="239"/>
      <c r="Q288" s="239"/>
      <c r="R288" s="239"/>
      <c r="S288" s="239"/>
      <c r="T288" s="240"/>
      <c r="AT288" s="241" t="s">
        <v>232</v>
      </c>
      <c r="AU288" s="241" t="s">
        <v>93</v>
      </c>
      <c r="AV288" s="15" t="s">
        <v>228</v>
      </c>
      <c r="AW288" s="15" t="s">
        <v>35</v>
      </c>
      <c r="AX288" s="15" t="s">
        <v>87</v>
      </c>
      <c r="AY288" s="241" t="s">
        <v>220</v>
      </c>
    </row>
    <row r="289" spans="1:65" s="2" customFormat="1" ht="14.45" customHeight="1">
      <c r="A289" s="35"/>
      <c r="B289" s="36"/>
      <c r="C289" s="192" t="s">
        <v>449</v>
      </c>
      <c r="D289" s="192" t="s">
        <v>223</v>
      </c>
      <c r="E289" s="193" t="s">
        <v>450</v>
      </c>
      <c r="F289" s="194" t="s">
        <v>451</v>
      </c>
      <c r="G289" s="195" t="s">
        <v>226</v>
      </c>
      <c r="H289" s="196">
        <v>20.951000000000001</v>
      </c>
      <c r="I289" s="197"/>
      <c r="J289" s="198">
        <f>ROUND(I289*H289,2)</f>
        <v>0</v>
      </c>
      <c r="K289" s="194" t="s">
        <v>227</v>
      </c>
      <c r="L289" s="40"/>
      <c r="M289" s="199" t="s">
        <v>1</v>
      </c>
      <c r="N289" s="200" t="s">
        <v>46</v>
      </c>
      <c r="O289" s="72"/>
      <c r="P289" s="201">
        <f>O289*H289</f>
        <v>0</v>
      </c>
      <c r="Q289" s="201">
        <v>2.614E-2</v>
      </c>
      <c r="R289" s="201">
        <f>Q289*H289</f>
        <v>0.54765914000000004</v>
      </c>
      <c r="S289" s="201">
        <v>0</v>
      </c>
      <c r="T289" s="202">
        <f>S289*H289</f>
        <v>0</v>
      </c>
      <c r="U289" s="35"/>
      <c r="V289" s="35"/>
      <c r="W289" s="35"/>
      <c r="X289" s="35"/>
      <c r="Y289" s="35"/>
      <c r="Z289" s="35"/>
      <c r="AA289" s="35"/>
      <c r="AB289" s="35"/>
      <c r="AC289" s="35"/>
      <c r="AD289" s="35"/>
      <c r="AE289" s="35"/>
      <c r="AR289" s="203" t="s">
        <v>317</v>
      </c>
      <c r="AT289" s="203" t="s">
        <v>223</v>
      </c>
      <c r="AU289" s="203" t="s">
        <v>93</v>
      </c>
      <c r="AY289" s="18" t="s">
        <v>220</v>
      </c>
      <c r="BE289" s="204">
        <f>IF(N289="základní",J289,0)</f>
        <v>0</v>
      </c>
      <c r="BF289" s="204">
        <f>IF(N289="snížená",J289,0)</f>
        <v>0</v>
      </c>
      <c r="BG289" s="204">
        <f>IF(N289="zákl. přenesená",J289,0)</f>
        <v>0</v>
      </c>
      <c r="BH289" s="204">
        <f>IF(N289="sníž. přenesená",J289,0)</f>
        <v>0</v>
      </c>
      <c r="BI289" s="204">
        <f>IF(N289="nulová",J289,0)</f>
        <v>0</v>
      </c>
      <c r="BJ289" s="18" t="s">
        <v>93</v>
      </c>
      <c r="BK289" s="204">
        <f>ROUND(I289*H289,2)</f>
        <v>0</v>
      </c>
      <c r="BL289" s="18" t="s">
        <v>317</v>
      </c>
      <c r="BM289" s="203" t="s">
        <v>452</v>
      </c>
    </row>
    <row r="290" spans="1:65" s="2" customFormat="1" ht="19.5">
      <c r="A290" s="35"/>
      <c r="B290" s="36"/>
      <c r="C290" s="37"/>
      <c r="D290" s="205" t="s">
        <v>230</v>
      </c>
      <c r="E290" s="37"/>
      <c r="F290" s="206" t="s">
        <v>453</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230</v>
      </c>
      <c r="AU290" s="18" t="s">
        <v>93</v>
      </c>
    </row>
    <row r="291" spans="1:65" s="13" customFormat="1" ht="11.25">
      <c r="B291" s="210"/>
      <c r="C291" s="211"/>
      <c r="D291" s="205" t="s">
        <v>232</v>
      </c>
      <c r="E291" s="212" t="s">
        <v>1</v>
      </c>
      <c r="F291" s="213" t="s">
        <v>271</v>
      </c>
      <c r="G291" s="211"/>
      <c r="H291" s="212" t="s">
        <v>1</v>
      </c>
      <c r="I291" s="214"/>
      <c r="J291" s="211"/>
      <c r="K291" s="211"/>
      <c r="L291" s="215"/>
      <c r="M291" s="216"/>
      <c r="N291" s="217"/>
      <c r="O291" s="217"/>
      <c r="P291" s="217"/>
      <c r="Q291" s="217"/>
      <c r="R291" s="217"/>
      <c r="S291" s="217"/>
      <c r="T291" s="218"/>
      <c r="AT291" s="219" t="s">
        <v>232</v>
      </c>
      <c r="AU291" s="219" t="s">
        <v>93</v>
      </c>
      <c r="AV291" s="13" t="s">
        <v>87</v>
      </c>
      <c r="AW291" s="13" t="s">
        <v>35</v>
      </c>
      <c r="AX291" s="13" t="s">
        <v>80</v>
      </c>
      <c r="AY291" s="219" t="s">
        <v>220</v>
      </c>
    </row>
    <row r="292" spans="1:65" s="14" customFormat="1" ht="11.25">
      <c r="B292" s="220"/>
      <c r="C292" s="221"/>
      <c r="D292" s="205" t="s">
        <v>232</v>
      </c>
      <c r="E292" s="222" t="s">
        <v>1</v>
      </c>
      <c r="F292" s="223" t="s">
        <v>1613</v>
      </c>
      <c r="G292" s="221"/>
      <c r="H292" s="224">
        <v>7.8840000000000003</v>
      </c>
      <c r="I292" s="225"/>
      <c r="J292" s="221"/>
      <c r="K292" s="221"/>
      <c r="L292" s="226"/>
      <c r="M292" s="227"/>
      <c r="N292" s="228"/>
      <c r="O292" s="228"/>
      <c r="P292" s="228"/>
      <c r="Q292" s="228"/>
      <c r="R292" s="228"/>
      <c r="S292" s="228"/>
      <c r="T292" s="229"/>
      <c r="AT292" s="230" t="s">
        <v>232</v>
      </c>
      <c r="AU292" s="230" t="s">
        <v>93</v>
      </c>
      <c r="AV292" s="14" t="s">
        <v>93</v>
      </c>
      <c r="AW292" s="14" t="s">
        <v>35</v>
      </c>
      <c r="AX292" s="14" t="s">
        <v>80</v>
      </c>
      <c r="AY292" s="230" t="s">
        <v>220</v>
      </c>
    </row>
    <row r="293" spans="1:65" s="14" customFormat="1" ht="11.25">
      <c r="B293" s="220"/>
      <c r="C293" s="221"/>
      <c r="D293" s="205" t="s">
        <v>232</v>
      </c>
      <c r="E293" s="222" t="s">
        <v>1</v>
      </c>
      <c r="F293" s="223" t="s">
        <v>1614</v>
      </c>
      <c r="G293" s="221"/>
      <c r="H293" s="224">
        <v>13.067</v>
      </c>
      <c r="I293" s="225"/>
      <c r="J293" s="221"/>
      <c r="K293" s="221"/>
      <c r="L293" s="226"/>
      <c r="M293" s="227"/>
      <c r="N293" s="228"/>
      <c r="O293" s="228"/>
      <c r="P293" s="228"/>
      <c r="Q293" s="228"/>
      <c r="R293" s="228"/>
      <c r="S293" s="228"/>
      <c r="T293" s="229"/>
      <c r="AT293" s="230" t="s">
        <v>232</v>
      </c>
      <c r="AU293" s="230" t="s">
        <v>93</v>
      </c>
      <c r="AV293" s="14" t="s">
        <v>93</v>
      </c>
      <c r="AW293" s="14" t="s">
        <v>35</v>
      </c>
      <c r="AX293" s="14" t="s">
        <v>80</v>
      </c>
      <c r="AY293" s="230" t="s">
        <v>220</v>
      </c>
    </row>
    <row r="294" spans="1:65" s="15" customFormat="1" ht="11.25">
      <c r="B294" s="231"/>
      <c r="C294" s="232"/>
      <c r="D294" s="205" t="s">
        <v>232</v>
      </c>
      <c r="E294" s="233" t="s">
        <v>1</v>
      </c>
      <c r="F294" s="234" t="s">
        <v>236</v>
      </c>
      <c r="G294" s="232"/>
      <c r="H294" s="235">
        <v>20.951000000000001</v>
      </c>
      <c r="I294" s="236"/>
      <c r="J294" s="232"/>
      <c r="K294" s="232"/>
      <c r="L294" s="237"/>
      <c r="M294" s="238"/>
      <c r="N294" s="239"/>
      <c r="O294" s="239"/>
      <c r="P294" s="239"/>
      <c r="Q294" s="239"/>
      <c r="R294" s="239"/>
      <c r="S294" s="239"/>
      <c r="T294" s="240"/>
      <c r="AT294" s="241" t="s">
        <v>232</v>
      </c>
      <c r="AU294" s="241" t="s">
        <v>93</v>
      </c>
      <c r="AV294" s="15" t="s">
        <v>228</v>
      </c>
      <c r="AW294" s="15" t="s">
        <v>35</v>
      </c>
      <c r="AX294" s="15" t="s">
        <v>87</v>
      </c>
      <c r="AY294" s="241" t="s">
        <v>220</v>
      </c>
    </row>
    <row r="295" spans="1:65" s="2" customFormat="1" ht="14.45" customHeight="1">
      <c r="A295" s="35"/>
      <c r="B295" s="36"/>
      <c r="C295" s="192" t="s">
        <v>456</v>
      </c>
      <c r="D295" s="192" t="s">
        <v>223</v>
      </c>
      <c r="E295" s="193" t="s">
        <v>1615</v>
      </c>
      <c r="F295" s="194" t="s">
        <v>1616</v>
      </c>
      <c r="G295" s="195" t="s">
        <v>226</v>
      </c>
      <c r="H295" s="196">
        <v>10.507</v>
      </c>
      <c r="I295" s="197"/>
      <c r="J295" s="198">
        <f>ROUND(I295*H295,2)</f>
        <v>0</v>
      </c>
      <c r="K295" s="194" t="s">
        <v>1</v>
      </c>
      <c r="L295" s="40"/>
      <c r="M295" s="199" t="s">
        <v>1</v>
      </c>
      <c r="N295" s="200" t="s">
        <v>46</v>
      </c>
      <c r="O295" s="72"/>
      <c r="P295" s="201">
        <f>O295*H295</f>
        <v>0</v>
      </c>
      <c r="Q295" s="201">
        <v>4.5699999999999998E-2</v>
      </c>
      <c r="R295" s="201">
        <f>Q295*H295</f>
        <v>0.48016989999999998</v>
      </c>
      <c r="S295" s="201">
        <v>0</v>
      </c>
      <c r="T295" s="202">
        <f>S295*H295</f>
        <v>0</v>
      </c>
      <c r="U295" s="35"/>
      <c r="V295" s="35"/>
      <c r="W295" s="35"/>
      <c r="X295" s="35"/>
      <c r="Y295" s="35"/>
      <c r="Z295" s="35"/>
      <c r="AA295" s="35"/>
      <c r="AB295" s="35"/>
      <c r="AC295" s="35"/>
      <c r="AD295" s="35"/>
      <c r="AE295" s="35"/>
      <c r="AR295" s="203" t="s">
        <v>317</v>
      </c>
      <c r="AT295" s="203" t="s">
        <v>223</v>
      </c>
      <c r="AU295" s="203" t="s">
        <v>93</v>
      </c>
      <c r="AY295" s="18" t="s">
        <v>220</v>
      </c>
      <c r="BE295" s="204">
        <f>IF(N295="základní",J295,0)</f>
        <v>0</v>
      </c>
      <c r="BF295" s="204">
        <f>IF(N295="snížená",J295,0)</f>
        <v>0</v>
      </c>
      <c r="BG295" s="204">
        <f>IF(N295="zákl. přenesená",J295,0)</f>
        <v>0</v>
      </c>
      <c r="BH295" s="204">
        <f>IF(N295="sníž. přenesená",J295,0)</f>
        <v>0</v>
      </c>
      <c r="BI295" s="204">
        <f>IF(N295="nulová",J295,0)</f>
        <v>0</v>
      </c>
      <c r="BJ295" s="18" t="s">
        <v>93</v>
      </c>
      <c r="BK295" s="204">
        <f>ROUND(I295*H295,2)</f>
        <v>0</v>
      </c>
      <c r="BL295" s="18" t="s">
        <v>317</v>
      </c>
      <c r="BM295" s="203" t="s">
        <v>1617</v>
      </c>
    </row>
    <row r="296" spans="1:65" s="2" customFormat="1" ht="19.5">
      <c r="A296" s="35"/>
      <c r="B296" s="36"/>
      <c r="C296" s="37"/>
      <c r="D296" s="205" t="s">
        <v>230</v>
      </c>
      <c r="E296" s="37"/>
      <c r="F296" s="206" t="s">
        <v>1618</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230</v>
      </c>
      <c r="AU296" s="18" t="s">
        <v>93</v>
      </c>
    </row>
    <row r="297" spans="1:65" s="13" customFormat="1" ht="11.25">
      <c r="B297" s="210"/>
      <c r="C297" s="211"/>
      <c r="D297" s="205" t="s">
        <v>232</v>
      </c>
      <c r="E297" s="212" t="s">
        <v>1</v>
      </c>
      <c r="F297" s="213" t="s">
        <v>271</v>
      </c>
      <c r="G297" s="211"/>
      <c r="H297" s="212" t="s">
        <v>1</v>
      </c>
      <c r="I297" s="214"/>
      <c r="J297" s="211"/>
      <c r="K297" s="211"/>
      <c r="L297" s="215"/>
      <c r="M297" s="216"/>
      <c r="N297" s="217"/>
      <c r="O297" s="217"/>
      <c r="P297" s="217"/>
      <c r="Q297" s="217"/>
      <c r="R297" s="217"/>
      <c r="S297" s="217"/>
      <c r="T297" s="218"/>
      <c r="AT297" s="219" t="s">
        <v>232</v>
      </c>
      <c r="AU297" s="219" t="s">
        <v>93</v>
      </c>
      <c r="AV297" s="13" t="s">
        <v>87</v>
      </c>
      <c r="AW297" s="13" t="s">
        <v>35</v>
      </c>
      <c r="AX297" s="13" t="s">
        <v>80</v>
      </c>
      <c r="AY297" s="219" t="s">
        <v>220</v>
      </c>
    </row>
    <row r="298" spans="1:65" s="14" customFormat="1" ht="11.25">
      <c r="B298" s="220"/>
      <c r="C298" s="221"/>
      <c r="D298" s="205" t="s">
        <v>232</v>
      </c>
      <c r="E298" s="222" t="s">
        <v>1</v>
      </c>
      <c r="F298" s="223" t="s">
        <v>1619</v>
      </c>
      <c r="G298" s="221"/>
      <c r="H298" s="224">
        <v>10.507</v>
      </c>
      <c r="I298" s="225"/>
      <c r="J298" s="221"/>
      <c r="K298" s="221"/>
      <c r="L298" s="226"/>
      <c r="M298" s="227"/>
      <c r="N298" s="228"/>
      <c r="O298" s="228"/>
      <c r="P298" s="228"/>
      <c r="Q298" s="228"/>
      <c r="R298" s="228"/>
      <c r="S298" s="228"/>
      <c r="T298" s="229"/>
      <c r="AT298" s="230" t="s">
        <v>232</v>
      </c>
      <c r="AU298" s="230" t="s">
        <v>93</v>
      </c>
      <c r="AV298" s="14" t="s">
        <v>93</v>
      </c>
      <c r="AW298" s="14" t="s">
        <v>35</v>
      </c>
      <c r="AX298" s="14" t="s">
        <v>87</v>
      </c>
      <c r="AY298" s="230" t="s">
        <v>220</v>
      </c>
    </row>
    <row r="299" spans="1:65" s="2" customFormat="1" ht="14.45" customHeight="1">
      <c r="A299" s="35"/>
      <c r="B299" s="36"/>
      <c r="C299" s="192" t="s">
        <v>462</v>
      </c>
      <c r="D299" s="192" t="s">
        <v>223</v>
      </c>
      <c r="E299" s="193" t="s">
        <v>463</v>
      </c>
      <c r="F299" s="194" t="s">
        <v>464</v>
      </c>
      <c r="G299" s="195" t="s">
        <v>226</v>
      </c>
      <c r="H299" s="196">
        <v>208.916</v>
      </c>
      <c r="I299" s="197"/>
      <c r="J299" s="198">
        <f>ROUND(I299*H299,2)</f>
        <v>0</v>
      </c>
      <c r="K299" s="194" t="s">
        <v>227</v>
      </c>
      <c r="L299" s="40"/>
      <c r="M299" s="199" t="s">
        <v>1</v>
      </c>
      <c r="N299" s="200" t="s">
        <v>46</v>
      </c>
      <c r="O299" s="72"/>
      <c r="P299" s="201">
        <f>O299*H299</f>
        <v>0</v>
      </c>
      <c r="Q299" s="201">
        <v>2.0000000000000001E-4</v>
      </c>
      <c r="R299" s="201">
        <f>Q299*H299</f>
        <v>4.17832E-2</v>
      </c>
      <c r="S299" s="201">
        <v>0</v>
      </c>
      <c r="T299" s="202">
        <f>S299*H299</f>
        <v>0</v>
      </c>
      <c r="U299" s="35"/>
      <c r="V299" s="35"/>
      <c r="W299" s="35"/>
      <c r="X299" s="35"/>
      <c r="Y299" s="35"/>
      <c r="Z299" s="35"/>
      <c r="AA299" s="35"/>
      <c r="AB299" s="35"/>
      <c r="AC299" s="35"/>
      <c r="AD299" s="35"/>
      <c r="AE299" s="35"/>
      <c r="AR299" s="203" t="s">
        <v>317</v>
      </c>
      <c r="AT299" s="203" t="s">
        <v>223</v>
      </c>
      <c r="AU299" s="203" t="s">
        <v>93</v>
      </c>
      <c r="AY299" s="18" t="s">
        <v>220</v>
      </c>
      <c r="BE299" s="204">
        <f>IF(N299="základní",J299,0)</f>
        <v>0</v>
      </c>
      <c r="BF299" s="204">
        <f>IF(N299="snížená",J299,0)</f>
        <v>0</v>
      </c>
      <c r="BG299" s="204">
        <f>IF(N299="zákl. přenesená",J299,0)</f>
        <v>0</v>
      </c>
      <c r="BH299" s="204">
        <f>IF(N299="sníž. přenesená",J299,0)</f>
        <v>0</v>
      </c>
      <c r="BI299" s="204">
        <f>IF(N299="nulová",J299,0)</f>
        <v>0</v>
      </c>
      <c r="BJ299" s="18" t="s">
        <v>93</v>
      </c>
      <c r="BK299" s="204">
        <f>ROUND(I299*H299,2)</f>
        <v>0</v>
      </c>
      <c r="BL299" s="18" t="s">
        <v>317</v>
      </c>
      <c r="BM299" s="203" t="s">
        <v>465</v>
      </c>
    </row>
    <row r="300" spans="1:65" s="2" customFormat="1" ht="19.5">
      <c r="A300" s="35"/>
      <c r="B300" s="36"/>
      <c r="C300" s="37"/>
      <c r="D300" s="205" t="s">
        <v>230</v>
      </c>
      <c r="E300" s="37"/>
      <c r="F300" s="206" t="s">
        <v>466</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230</v>
      </c>
      <c r="AU300" s="18" t="s">
        <v>93</v>
      </c>
    </row>
    <row r="301" spans="1:65" s="13" customFormat="1" ht="11.25">
      <c r="B301" s="210"/>
      <c r="C301" s="211"/>
      <c r="D301" s="205" t="s">
        <v>232</v>
      </c>
      <c r="E301" s="212" t="s">
        <v>1</v>
      </c>
      <c r="F301" s="213" t="s">
        <v>467</v>
      </c>
      <c r="G301" s="211"/>
      <c r="H301" s="212" t="s">
        <v>1</v>
      </c>
      <c r="I301" s="214"/>
      <c r="J301" s="211"/>
      <c r="K301" s="211"/>
      <c r="L301" s="215"/>
      <c r="M301" s="216"/>
      <c r="N301" s="217"/>
      <c r="O301" s="217"/>
      <c r="P301" s="217"/>
      <c r="Q301" s="217"/>
      <c r="R301" s="217"/>
      <c r="S301" s="217"/>
      <c r="T301" s="218"/>
      <c r="AT301" s="219" t="s">
        <v>232</v>
      </c>
      <c r="AU301" s="219" t="s">
        <v>93</v>
      </c>
      <c r="AV301" s="13" t="s">
        <v>87</v>
      </c>
      <c r="AW301" s="13" t="s">
        <v>35</v>
      </c>
      <c r="AX301" s="13" t="s">
        <v>80</v>
      </c>
      <c r="AY301" s="219" t="s">
        <v>220</v>
      </c>
    </row>
    <row r="302" spans="1:65" s="14" customFormat="1" ht="11.25">
      <c r="B302" s="220"/>
      <c r="C302" s="221"/>
      <c r="D302" s="205" t="s">
        <v>232</v>
      </c>
      <c r="E302" s="222" t="s">
        <v>1</v>
      </c>
      <c r="F302" s="223" t="s">
        <v>1620</v>
      </c>
      <c r="G302" s="221"/>
      <c r="H302" s="224">
        <v>24.605</v>
      </c>
      <c r="I302" s="225"/>
      <c r="J302" s="221"/>
      <c r="K302" s="221"/>
      <c r="L302" s="226"/>
      <c r="M302" s="227"/>
      <c r="N302" s="228"/>
      <c r="O302" s="228"/>
      <c r="P302" s="228"/>
      <c r="Q302" s="228"/>
      <c r="R302" s="228"/>
      <c r="S302" s="228"/>
      <c r="T302" s="229"/>
      <c r="AT302" s="230" t="s">
        <v>232</v>
      </c>
      <c r="AU302" s="230" t="s">
        <v>93</v>
      </c>
      <c r="AV302" s="14" t="s">
        <v>93</v>
      </c>
      <c r="AW302" s="14" t="s">
        <v>35</v>
      </c>
      <c r="AX302" s="14" t="s">
        <v>80</v>
      </c>
      <c r="AY302" s="230" t="s">
        <v>220</v>
      </c>
    </row>
    <row r="303" spans="1:65" s="14" customFormat="1" ht="11.25">
      <c r="B303" s="220"/>
      <c r="C303" s="221"/>
      <c r="D303" s="205" t="s">
        <v>232</v>
      </c>
      <c r="E303" s="222" t="s">
        <v>1</v>
      </c>
      <c r="F303" s="223" t="s">
        <v>1621</v>
      </c>
      <c r="G303" s="221"/>
      <c r="H303" s="224">
        <v>121.39400000000001</v>
      </c>
      <c r="I303" s="225"/>
      <c r="J303" s="221"/>
      <c r="K303" s="221"/>
      <c r="L303" s="226"/>
      <c r="M303" s="227"/>
      <c r="N303" s="228"/>
      <c r="O303" s="228"/>
      <c r="P303" s="228"/>
      <c r="Q303" s="228"/>
      <c r="R303" s="228"/>
      <c r="S303" s="228"/>
      <c r="T303" s="229"/>
      <c r="AT303" s="230" t="s">
        <v>232</v>
      </c>
      <c r="AU303" s="230" t="s">
        <v>93</v>
      </c>
      <c r="AV303" s="14" t="s">
        <v>93</v>
      </c>
      <c r="AW303" s="14" t="s">
        <v>35</v>
      </c>
      <c r="AX303" s="14" t="s">
        <v>80</v>
      </c>
      <c r="AY303" s="230" t="s">
        <v>220</v>
      </c>
    </row>
    <row r="304" spans="1:65" s="14" customFormat="1" ht="11.25">
      <c r="B304" s="220"/>
      <c r="C304" s="221"/>
      <c r="D304" s="205" t="s">
        <v>232</v>
      </c>
      <c r="E304" s="222" t="s">
        <v>1</v>
      </c>
      <c r="F304" s="223" t="s">
        <v>1622</v>
      </c>
      <c r="G304" s="221"/>
      <c r="H304" s="224">
        <v>15.768000000000001</v>
      </c>
      <c r="I304" s="225"/>
      <c r="J304" s="221"/>
      <c r="K304" s="221"/>
      <c r="L304" s="226"/>
      <c r="M304" s="227"/>
      <c r="N304" s="228"/>
      <c r="O304" s="228"/>
      <c r="P304" s="228"/>
      <c r="Q304" s="228"/>
      <c r="R304" s="228"/>
      <c r="S304" s="228"/>
      <c r="T304" s="229"/>
      <c r="AT304" s="230" t="s">
        <v>232</v>
      </c>
      <c r="AU304" s="230" t="s">
        <v>93</v>
      </c>
      <c r="AV304" s="14" t="s">
        <v>93</v>
      </c>
      <c r="AW304" s="14" t="s">
        <v>35</v>
      </c>
      <c r="AX304" s="14" t="s">
        <v>80</v>
      </c>
      <c r="AY304" s="230" t="s">
        <v>220</v>
      </c>
    </row>
    <row r="305" spans="1:65" s="14" customFormat="1" ht="11.25">
      <c r="B305" s="220"/>
      <c r="C305" s="221"/>
      <c r="D305" s="205" t="s">
        <v>232</v>
      </c>
      <c r="E305" s="222" t="s">
        <v>1</v>
      </c>
      <c r="F305" s="223" t="s">
        <v>1623</v>
      </c>
      <c r="G305" s="221"/>
      <c r="H305" s="224">
        <v>26.135000000000002</v>
      </c>
      <c r="I305" s="225"/>
      <c r="J305" s="221"/>
      <c r="K305" s="221"/>
      <c r="L305" s="226"/>
      <c r="M305" s="227"/>
      <c r="N305" s="228"/>
      <c r="O305" s="228"/>
      <c r="P305" s="228"/>
      <c r="Q305" s="228"/>
      <c r="R305" s="228"/>
      <c r="S305" s="228"/>
      <c r="T305" s="229"/>
      <c r="AT305" s="230" t="s">
        <v>232</v>
      </c>
      <c r="AU305" s="230" t="s">
        <v>93</v>
      </c>
      <c r="AV305" s="14" t="s">
        <v>93</v>
      </c>
      <c r="AW305" s="14" t="s">
        <v>35</v>
      </c>
      <c r="AX305" s="14" t="s">
        <v>80</v>
      </c>
      <c r="AY305" s="230" t="s">
        <v>220</v>
      </c>
    </row>
    <row r="306" spans="1:65" s="14" customFormat="1" ht="11.25">
      <c r="B306" s="220"/>
      <c r="C306" s="221"/>
      <c r="D306" s="205" t="s">
        <v>232</v>
      </c>
      <c r="E306" s="222" t="s">
        <v>1</v>
      </c>
      <c r="F306" s="223" t="s">
        <v>1624</v>
      </c>
      <c r="G306" s="221"/>
      <c r="H306" s="224">
        <v>21.013999999999999</v>
      </c>
      <c r="I306" s="225"/>
      <c r="J306" s="221"/>
      <c r="K306" s="221"/>
      <c r="L306" s="226"/>
      <c r="M306" s="227"/>
      <c r="N306" s="228"/>
      <c r="O306" s="228"/>
      <c r="P306" s="228"/>
      <c r="Q306" s="228"/>
      <c r="R306" s="228"/>
      <c r="S306" s="228"/>
      <c r="T306" s="229"/>
      <c r="AT306" s="230" t="s">
        <v>232</v>
      </c>
      <c r="AU306" s="230" t="s">
        <v>93</v>
      </c>
      <c r="AV306" s="14" t="s">
        <v>93</v>
      </c>
      <c r="AW306" s="14" t="s">
        <v>35</v>
      </c>
      <c r="AX306" s="14" t="s">
        <v>80</v>
      </c>
      <c r="AY306" s="230" t="s">
        <v>220</v>
      </c>
    </row>
    <row r="307" spans="1:65" s="15" customFormat="1" ht="11.25">
      <c r="B307" s="231"/>
      <c r="C307" s="232"/>
      <c r="D307" s="205" t="s">
        <v>232</v>
      </c>
      <c r="E307" s="233" t="s">
        <v>1</v>
      </c>
      <c r="F307" s="234" t="s">
        <v>236</v>
      </c>
      <c r="G307" s="232"/>
      <c r="H307" s="235">
        <v>208.916</v>
      </c>
      <c r="I307" s="236"/>
      <c r="J307" s="232"/>
      <c r="K307" s="232"/>
      <c r="L307" s="237"/>
      <c r="M307" s="238"/>
      <c r="N307" s="239"/>
      <c r="O307" s="239"/>
      <c r="P307" s="239"/>
      <c r="Q307" s="239"/>
      <c r="R307" s="239"/>
      <c r="S307" s="239"/>
      <c r="T307" s="240"/>
      <c r="AT307" s="241" t="s">
        <v>232</v>
      </c>
      <c r="AU307" s="241" t="s">
        <v>93</v>
      </c>
      <c r="AV307" s="15" t="s">
        <v>228</v>
      </c>
      <c r="AW307" s="15" t="s">
        <v>35</v>
      </c>
      <c r="AX307" s="15" t="s">
        <v>87</v>
      </c>
      <c r="AY307" s="241" t="s">
        <v>220</v>
      </c>
    </row>
    <row r="308" spans="1:65" s="2" customFormat="1" ht="14.45" customHeight="1">
      <c r="A308" s="35"/>
      <c r="B308" s="36"/>
      <c r="C308" s="192" t="s">
        <v>473</v>
      </c>
      <c r="D308" s="192" t="s">
        <v>223</v>
      </c>
      <c r="E308" s="193" t="s">
        <v>474</v>
      </c>
      <c r="F308" s="194" t="s">
        <v>475</v>
      </c>
      <c r="G308" s="195" t="s">
        <v>226</v>
      </c>
      <c r="H308" s="196">
        <v>208.916</v>
      </c>
      <c r="I308" s="197"/>
      <c r="J308" s="198">
        <f>ROUND(I308*H308,2)</f>
        <v>0</v>
      </c>
      <c r="K308" s="194" t="s">
        <v>227</v>
      </c>
      <c r="L308" s="40"/>
      <c r="M308" s="199" t="s">
        <v>1</v>
      </c>
      <c r="N308" s="200" t="s">
        <v>46</v>
      </c>
      <c r="O308" s="72"/>
      <c r="P308" s="201">
        <f>O308*H308</f>
        <v>0</v>
      </c>
      <c r="Q308" s="201">
        <v>3.2000000000000002E-3</v>
      </c>
      <c r="R308" s="201">
        <f>Q308*H308</f>
        <v>0.66853119999999999</v>
      </c>
      <c r="S308" s="201">
        <v>0</v>
      </c>
      <c r="T308" s="202">
        <f>S308*H308</f>
        <v>0</v>
      </c>
      <c r="U308" s="35"/>
      <c r="V308" s="35"/>
      <c r="W308" s="35"/>
      <c r="X308" s="35"/>
      <c r="Y308" s="35"/>
      <c r="Z308" s="35"/>
      <c r="AA308" s="35"/>
      <c r="AB308" s="35"/>
      <c r="AC308" s="35"/>
      <c r="AD308" s="35"/>
      <c r="AE308" s="35"/>
      <c r="AR308" s="203" t="s">
        <v>317</v>
      </c>
      <c r="AT308" s="203" t="s">
        <v>223</v>
      </c>
      <c r="AU308" s="203" t="s">
        <v>93</v>
      </c>
      <c r="AY308" s="18" t="s">
        <v>220</v>
      </c>
      <c r="BE308" s="204">
        <f>IF(N308="základní",J308,0)</f>
        <v>0</v>
      </c>
      <c r="BF308" s="204">
        <f>IF(N308="snížená",J308,0)</f>
        <v>0</v>
      </c>
      <c r="BG308" s="204">
        <f>IF(N308="zákl. přenesená",J308,0)</f>
        <v>0</v>
      </c>
      <c r="BH308" s="204">
        <f>IF(N308="sníž. přenesená",J308,0)</f>
        <v>0</v>
      </c>
      <c r="BI308" s="204">
        <f>IF(N308="nulová",J308,0)</f>
        <v>0</v>
      </c>
      <c r="BJ308" s="18" t="s">
        <v>93</v>
      </c>
      <c r="BK308" s="204">
        <f>ROUND(I308*H308,2)</f>
        <v>0</v>
      </c>
      <c r="BL308" s="18" t="s">
        <v>317</v>
      </c>
      <c r="BM308" s="203" t="s">
        <v>1625</v>
      </c>
    </row>
    <row r="309" spans="1:65" s="2" customFormat="1" ht="11.25">
      <c r="A309" s="35"/>
      <c r="B309" s="36"/>
      <c r="C309" s="37"/>
      <c r="D309" s="205" t="s">
        <v>230</v>
      </c>
      <c r="E309" s="37"/>
      <c r="F309" s="206" t="s">
        <v>477</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230</v>
      </c>
      <c r="AU309" s="18" t="s">
        <v>93</v>
      </c>
    </row>
    <row r="310" spans="1:65" s="13" customFormat="1" ht="11.25">
      <c r="B310" s="210"/>
      <c r="C310" s="211"/>
      <c r="D310" s="205" t="s">
        <v>232</v>
      </c>
      <c r="E310" s="212" t="s">
        <v>1</v>
      </c>
      <c r="F310" s="213" t="s">
        <v>467</v>
      </c>
      <c r="G310" s="211"/>
      <c r="H310" s="212" t="s">
        <v>1</v>
      </c>
      <c r="I310" s="214"/>
      <c r="J310" s="211"/>
      <c r="K310" s="211"/>
      <c r="L310" s="215"/>
      <c r="M310" s="216"/>
      <c r="N310" s="217"/>
      <c r="O310" s="217"/>
      <c r="P310" s="217"/>
      <c r="Q310" s="217"/>
      <c r="R310" s="217"/>
      <c r="S310" s="217"/>
      <c r="T310" s="218"/>
      <c r="AT310" s="219" t="s">
        <v>232</v>
      </c>
      <c r="AU310" s="219" t="s">
        <v>93</v>
      </c>
      <c r="AV310" s="13" t="s">
        <v>87</v>
      </c>
      <c r="AW310" s="13" t="s">
        <v>35</v>
      </c>
      <c r="AX310" s="13" t="s">
        <v>80</v>
      </c>
      <c r="AY310" s="219" t="s">
        <v>220</v>
      </c>
    </row>
    <row r="311" spans="1:65" s="14" customFormat="1" ht="11.25">
      <c r="B311" s="220"/>
      <c r="C311" s="221"/>
      <c r="D311" s="205" t="s">
        <v>232</v>
      </c>
      <c r="E311" s="222" t="s">
        <v>1</v>
      </c>
      <c r="F311" s="223" t="s">
        <v>1620</v>
      </c>
      <c r="G311" s="221"/>
      <c r="H311" s="224">
        <v>24.605</v>
      </c>
      <c r="I311" s="225"/>
      <c r="J311" s="221"/>
      <c r="K311" s="221"/>
      <c r="L311" s="226"/>
      <c r="M311" s="227"/>
      <c r="N311" s="228"/>
      <c r="O311" s="228"/>
      <c r="P311" s="228"/>
      <c r="Q311" s="228"/>
      <c r="R311" s="228"/>
      <c r="S311" s="228"/>
      <c r="T311" s="229"/>
      <c r="AT311" s="230" t="s">
        <v>232</v>
      </c>
      <c r="AU311" s="230" t="s">
        <v>93</v>
      </c>
      <c r="AV311" s="14" t="s">
        <v>93</v>
      </c>
      <c r="AW311" s="14" t="s">
        <v>35</v>
      </c>
      <c r="AX311" s="14" t="s">
        <v>80</v>
      </c>
      <c r="AY311" s="230" t="s">
        <v>220</v>
      </c>
    </row>
    <row r="312" spans="1:65" s="14" customFormat="1" ht="11.25">
      <c r="B312" s="220"/>
      <c r="C312" s="221"/>
      <c r="D312" s="205" t="s">
        <v>232</v>
      </c>
      <c r="E312" s="222" t="s">
        <v>1</v>
      </c>
      <c r="F312" s="223" t="s">
        <v>1621</v>
      </c>
      <c r="G312" s="221"/>
      <c r="H312" s="224">
        <v>121.39400000000001</v>
      </c>
      <c r="I312" s="225"/>
      <c r="J312" s="221"/>
      <c r="K312" s="221"/>
      <c r="L312" s="226"/>
      <c r="M312" s="227"/>
      <c r="N312" s="228"/>
      <c r="O312" s="228"/>
      <c r="P312" s="228"/>
      <c r="Q312" s="228"/>
      <c r="R312" s="228"/>
      <c r="S312" s="228"/>
      <c r="T312" s="229"/>
      <c r="AT312" s="230" t="s">
        <v>232</v>
      </c>
      <c r="AU312" s="230" t="s">
        <v>93</v>
      </c>
      <c r="AV312" s="14" t="s">
        <v>93</v>
      </c>
      <c r="AW312" s="14" t="s">
        <v>35</v>
      </c>
      <c r="AX312" s="14" t="s">
        <v>80</v>
      </c>
      <c r="AY312" s="230" t="s">
        <v>220</v>
      </c>
    </row>
    <row r="313" spans="1:65" s="14" customFormat="1" ht="11.25">
      <c r="B313" s="220"/>
      <c r="C313" s="221"/>
      <c r="D313" s="205" t="s">
        <v>232</v>
      </c>
      <c r="E313" s="222" t="s">
        <v>1</v>
      </c>
      <c r="F313" s="223" t="s">
        <v>1622</v>
      </c>
      <c r="G313" s="221"/>
      <c r="H313" s="224">
        <v>15.768000000000001</v>
      </c>
      <c r="I313" s="225"/>
      <c r="J313" s="221"/>
      <c r="K313" s="221"/>
      <c r="L313" s="226"/>
      <c r="M313" s="227"/>
      <c r="N313" s="228"/>
      <c r="O313" s="228"/>
      <c r="P313" s="228"/>
      <c r="Q313" s="228"/>
      <c r="R313" s="228"/>
      <c r="S313" s="228"/>
      <c r="T313" s="229"/>
      <c r="AT313" s="230" t="s">
        <v>232</v>
      </c>
      <c r="AU313" s="230" t="s">
        <v>93</v>
      </c>
      <c r="AV313" s="14" t="s">
        <v>93</v>
      </c>
      <c r="AW313" s="14" t="s">
        <v>35</v>
      </c>
      <c r="AX313" s="14" t="s">
        <v>80</v>
      </c>
      <c r="AY313" s="230" t="s">
        <v>220</v>
      </c>
    </row>
    <row r="314" spans="1:65" s="14" customFormat="1" ht="11.25">
      <c r="B314" s="220"/>
      <c r="C314" s="221"/>
      <c r="D314" s="205" t="s">
        <v>232</v>
      </c>
      <c r="E314" s="222" t="s">
        <v>1</v>
      </c>
      <c r="F314" s="223" t="s">
        <v>1623</v>
      </c>
      <c r="G314" s="221"/>
      <c r="H314" s="224">
        <v>26.135000000000002</v>
      </c>
      <c r="I314" s="225"/>
      <c r="J314" s="221"/>
      <c r="K314" s="221"/>
      <c r="L314" s="226"/>
      <c r="M314" s="227"/>
      <c r="N314" s="228"/>
      <c r="O314" s="228"/>
      <c r="P314" s="228"/>
      <c r="Q314" s="228"/>
      <c r="R314" s="228"/>
      <c r="S314" s="228"/>
      <c r="T314" s="229"/>
      <c r="AT314" s="230" t="s">
        <v>232</v>
      </c>
      <c r="AU314" s="230" t="s">
        <v>93</v>
      </c>
      <c r="AV314" s="14" t="s">
        <v>93</v>
      </c>
      <c r="AW314" s="14" t="s">
        <v>35</v>
      </c>
      <c r="AX314" s="14" t="s">
        <v>80</v>
      </c>
      <c r="AY314" s="230" t="s">
        <v>220</v>
      </c>
    </row>
    <row r="315" spans="1:65" s="14" customFormat="1" ht="11.25">
      <c r="B315" s="220"/>
      <c r="C315" s="221"/>
      <c r="D315" s="205" t="s">
        <v>232</v>
      </c>
      <c r="E315" s="222" t="s">
        <v>1</v>
      </c>
      <c r="F315" s="223" t="s">
        <v>1624</v>
      </c>
      <c r="G315" s="221"/>
      <c r="H315" s="224">
        <v>21.013999999999999</v>
      </c>
      <c r="I315" s="225"/>
      <c r="J315" s="221"/>
      <c r="K315" s="221"/>
      <c r="L315" s="226"/>
      <c r="M315" s="227"/>
      <c r="N315" s="228"/>
      <c r="O315" s="228"/>
      <c r="P315" s="228"/>
      <c r="Q315" s="228"/>
      <c r="R315" s="228"/>
      <c r="S315" s="228"/>
      <c r="T315" s="229"/>
      <c r="AT315" s="230" t="s">
        <v>232</v>
      </c>
      <c r="AU315" s="230" t="s">
        <v>93</v>
      </c>
      <c r="AV315" s="14" t="s">
        <v>93</v>
      </c>
      <c r="AW315" s="14" t="s">
        <v>35</v>
      </c>
      <c r="AX315" s="14" t="s">
        <v>80</v>
      </c>
      <c r="AY315" s="230" t="s">
        <v>220</v>
      </c>
    </row>
    <row r="316" spans="1:65" s="15" customFormat="1" ht="11.25">
      <c r="B316" s="231"/>
      <c r="C316" s="232"/>
      <c r="D316" s="205" t="s">
        <v>232</v>
      </c>
      <c r="E316" s="233" t="s">
        <v>1</v>
      </c>
      <c r="F316" s="234" t="s">
        <v>236</v>
      </c>
      <c r="G316" s="232"/>
      <c r="H316" s="235">
        <v>208.916</v>
      </c>
      <c r="I316" s="236"/>
      <c r="J316" s="232"/>
      <c r="K316" s="232"/>
      <c r="L316" s="237"/>
      <c r="M316" s="238"/>
      <c r="N316" s="239"/>
      <c r="O316" s="239"/>
      <c r="P316" s="239"/>
      <c r="Q316" s="239"/>
      <c r="R316" s="239"/>
      <c r="S316" s="239"/>
      <c r="T316" s="240"/>
      <c r="AT316" s="241" t="s">
        <v>232</v>
      </c>
      <c r="AU316" s="241" t="s">
        <v>93</v>
      </c>
      <c r="AV316" s="15" t="s">
        <v>228</v>
      </c>
      <c r="AW316" s="15" t="s">
        <v>35</v>
      </c>
      <c r="AX316" s="15" t="s">
        <v>87</v>
      </c>
      <c r="AY316" s="241" t="s">
        <v>220</v>
      </c>
    </row>
    <row r="317" spans="1:65" s="2" customFormat="1" ht="14.45" customHeight="1">
      <c r="A317" s="35"/>
      <c r="B317" s="36"/>
      <c r="C317" s="192" t="s">
        <v>478</v>
      </c>
      <c r="D317" s="192" t="s">
        <v>223</v>
      </c>
      <c r="E317" s="193" t="s">
        <v>479</v>
      </c>
      <c r="F317" s="194" t="s">
        <v>480</v>
      </c>
      <c r="G317" s="195" t="s">
        <v>226</v>
      </c>
      <c r="H317" s="196">
        <v>21.300999999999998</v>
      </c>
      <c r="I317" s="197"/>
      <c r="J317" s="198">
        <f>ROUND(I317*H317,2)</f>
        <v>0</v>
      </c>
      <c r="K317" s="194" t="s">
        <v>1</v>
      </c>
      <c r="L317" s="40"/>
      <c r="M317" s="199" t="s">
        <v>1</v>
      </c>
      <c r="N317" s="200" t="s">
        <v>46</v>
      </c>
      <c r="O317" s="72"/>
      <c r="P317" s="201">
        <f>O317*H317</f>
        <v>0</v>
      </c>
      <c r="Q317" s="201">
        <v>1.4800000000000001E-2</v>
      </c>
      <c r="R317" s="201">
        <f>Q317*H317</f>
        <v>0.3152548</v>
      </c>
      <c r="S317" s="201">
        <v>0</v>
      </c>
      <c r="T317" s="202">
        <f>S317*H317</f>
        <v>0</v>
      </c>
      <c r="U317" s="35"/>
      <c r="V317" s="35"/>
      <c r="W317" s="35"/>
      <c r="X317" s="35"/>
      <c r="Y317" s="35"/>
      <c r="Z317" s="35"/>
      <c r="AA317" s="35"/>
      <c r="AB317" s="35"/>
      <c r="AC317" s="35"/>
      <c r="AD317" s="35"/>
      <c r="AE317" s="35"/>
      <c r="AR317" s="203" t="s">
        <v>317</v>
      </c>
      <c r="AT317" s="203" t="s">
        <v>223</v>
      </c>
      <c r="AU317" s="203" t="s">
        <v>93</v>
      </c>
      <c r="AY317" s="18" t="s">
        <v>220</v>
      </c>
      <c r="BE317" s="204">
        <f>IF(N317="základní",J317,0)</f>
        <v>0</v>
      </c>
      <c r="BF317" s="204">
        <f>IF(N317="snížená",J317,0)</f>
        <v>0</v>
      </c>
      <c r="BG317" s="204">
        <f>IF(N317="zákl. přenesená",J317,0)</f>
        <v>0</v>
      </c>
      <c r="BH317" s="204">
        <f>IF(N317="sníž. přenesená",J317,0)</f>
        <v>0</v>
      </c>
      <c r="BI317" s="204">
        <f>IF(N317="nulová",J317,0)</f>
        <v>0</v>
      </c>
      <c r="BJ317" s="18" t="s">
        <v>93</v>
      </c>
      <c r="BK317" s="204">
        <f>ROUND(I317*H317,2)</f>
        <v>0</v>
      </c>
      <c r="BL317" s="18" t="s">
        <v>317</v>
      </c>
      <c r="BM317" s="203" t="s">
        <v>481</v>
      </c>
    </row>
    <row r="318" spans="1:65" s="13" customFormat="1" ht="11.25">
      <c r="B318" s="210"/>
      <c r="C318" s="211"/>
      <c r="D318" s="205" t="s">
        <v>232</v>
      </c>
      <c r="E318" s="212" t="s">
        <v>1</v>
      </c>
      <c r="F318" s="213" t="s">
        <v>271</v>
      </c>
      <c r="G318" s="211"/>
      <c r="H318" s="212" t="s">
        <v>1</v>
      </c>
      <c r="I318" s="214"/>
      <c r="J318" s="211"/>
      <c r="K318" s="211"/>
      <c r="L318" s="215"/>
      <c r="M318" s="216"/>
      <c r="N318" s="217"/>
      <c r="O318" s="217"/>
      <c r="P318" s="217"/>
      <c r="Q318" s="217"/>
      <c r="R318" s="217"/>
      <c r="S318" s="217"/>
      <c r="T318" s="218"/>
      <c r="AT318" s="219" t="s">
        <v>232</v>
      </c>
      <c r="AU318" s="219" t="s">
        <v>93</v>
      </c>
      <c r="AV318" s="13" t="s">
        <v>87</v>
      </c>
      <c r="AW318" s="13" t="s">
        <v>35</v>
      </c>
      <c r="AX318" s="13" t="s">
        <v>80</v>
      </c>
      <c r="AY318" s="219" t="s">
        <v>220</v>
      </c>
    </row>
    <row r="319" spans="1:65" s="14" customFormat="1" ht="11.25">
      <c r="B319" s="220"/>
      <c r="C319" s="221"/>
      <c r="D319" s="205" t="s">
        <v>232</v>
      </c>
      <c r="E319" s="222" t="s">
        <v>1</v>
      </c>
      <c r="F319" s="223" t="s">
        <v>1626</v>
      </c>
      <c r="G319" s="221"/>
      <c r="H319" s="224">
        <v>7.8979999999999997</v>
      </c>
      <c r="I319" s="225"/>
      <c r="J319" s="221"/>
      <c r="K319" s="221"/>
      <c r="L319" s="226"/>
      <c r="M319" s="227"/>
      <c r="N319" s="228"/>
      <c r="O319" s="228"/>
      <c r="P319" s="228"/>
      <c r="Q319" s="228"/>
      <c r="R319" s="228"/>
      <c r="S319" s="228"/>
      <c r="T319" s="229"/>
      <c r="AT319" s="230" t="s">
        <v>232</v>
      </c>
      <c r="AU319" s="230" t="s">
        <v>93</v>
      </c>
      <c r="AV319" s="14" t="s">
        <v>93</v>
      </c>
      <c r="AW319" s="14" t="s">
        <v>35</v>
      </c>
      <c r="AX319" s="14" t="s">
        <v>80</v>
      </c>
      <c r="AY319" s="230" t="s">
        <v>220</v>
      </c>
    </row>
    <row r="320" spans="1:65" s="14" customFormat="1" ht="11.25">
      <c r="B320" s="220"/>
      <c r="C320" s="221"/>
      <c r="D320" s="205" t="s">
        <v>232</v>
      </c>
      <c r="E320" s="222" t="s">
        <v>1</v>
      </c>
      <c r="F320" s="223" t="s">
        <v>1627</v>
      </c>
      <c r="G320" s="221"/>
      <c r="H320" s="224">
        <v>13.403</v>
      </c>
      <c r="I320" s="225"/>
      <c r="J320" s="221"/>
      <c r="K320" s="221"/>
      <c r="L320" s="226"/>
      <c r="M320" s="227"/>
      <c r="N320" s="228"/>
      <c r="O320" s="228"/>
      <c r="P320" s="228"/>
      <c r="Q320" s="228"/>
      <c r="R320" s="228"/>
      <c r="S320" s="228"/>
      <c r="T320" s="229"/>
      <c r="AT320" s="230" t="s">
        <v>232</v>
      </c>
      <c r="AU320" s="230" t="s">
        <v>93</v>
      </c>
      <c r="AV320" s="14" t="s">
        <v>93</v>
      </c>
      <c r="AW320" s="14" t="s">
        <v>35</v>
      </c>
      <c r="AX320" s="14" t="s">
        <v>80</v>
      </c>
      <c r="AY320" s="230" t="s">
        <v>220</v>
      </c>
    </row>
    <row r="321" spans="1:65" s="15" customFormat="1" ht="11.25">
      <c r="B321" s="231"/>
      <c r="C321" s="232"/>
      <c r="D321" s="205" t="s">
        <v>232</v>
      </c>
      <c r="E321" s="233" t="s">
        <v>1</v>
      </c>
      <c r="F321" s="234" t="s">
        <v>236</v>
      </c>
      <c r="G321" s="232"/>
      <c r="H321" s="235">
        <v>21.301000000000002</v>
      </c>
      <c r="I321" s="236"/>
      <c r="J321" s="232"/>
      <c r="K321" s="232"/>
      <c r="L321" s="237"/>
      <c r="M321" s="238"/>
      <c r="N321" s="239"/>
      <c r="O321" s="239"/>
      <c r="P321" s="239"/>
      <c r="Q321" s="239"/>
      <c r="R321" s="239"/>
      <c r="S321" s="239"/>
      <c r="T321" s="240"/>
      <c r="AT321" s="241" t="s">
        <v>232</v>
      </c>
      <c r="AU321" s="241" t="s">
        <v>93</v>
      </c>
      <c r="AV321" s="15" t="s">
        <v>228</v>
      </c>
      <c r="AW321" s="15" t="s">
        <v>35</v>
      </c>
      <c r="AX321" s="15" t="s">
        <v>87</v>
      </c>
      <c r="AY321" s="241" t="s">
        <v>220</v>
      </c>
    </row>
    <row r="322" spans="1:65" s="2" customFormat="1" ht="14.45" customHeight="1">
      <c r="A322" s="35"/>
      <c r="B322" s="36"/>
      <c r="C322" s="192" t="s">
        <v>484</v>
      </c>
      <c r="D322" s="192" t="s">
        <v>223</v>
      </c>
      <c r="E322" s="193" t="s">
        <v>485</v>
      </c>
      <c r="F322" s="194" t="s">
        <v>486</v>
      </c>
      <c r="G322" s="195" t="s">
        <v>226</v>
      </c>
      <c r="H322" s="196">
        <v>37.719000000000001</v>
      </c>
      <c r="I322" s="197"/>
      <c r="J322" s="198">
        <f>ROUND(I322*H322,2)</f>
        <v>0</v>
      </c>
      <c r="K322" s="194" t="s">
        <v>1</v>
      </c>
      <c r="L322" s="40"/>
      <c r="M322" s="199" t="s">
        <v>1</v>
      </c>
      <c r="N322" s="200" t="s">
        <v>46</v>
      </c>
      <c r="O322" s="72"/>
      <c r="P322" s="201">
        <f>O322*H322</f>
        <v>0</v>
      </c>
      <c r="Q322" s="201">
        <v>1.481E-2</v>
      </c>
      <c r="R322" s="201">
        <f>Q322*H322</f>
        <v>0.55861839000000002</v>
      </c>
      <c r="S322" s="201">
        <v>0</v>
      </c>
      <c r="T322" s="202">
        <f>S322*H322</f>
        <v>0</v>
      </c>
      <c r="U322" s="35"/>
      <c r="V322" s="35"/>
      <c r="W322" s="35"/>
      <c r="X322" s="35"/>
      <c r="Y322" s="35"/>
      <c r="Z322" s="35"/>
      <c r="AA322" s="35"/>
      <c r="AB322" s="35"/>
      <c r="AC322" s="35"/>
      <c r="AD322" s="35"/>
      <c r="AE322" s="35"/>
      <c r="AR322" s="203" t="s">
        <v>317</v>
      </c>
      <c r="AT322" s="203" t="s">
        <v>223</v>
      </c>
      <c r="AU322" s="203" t="s">
        <v>93</v>
      </c>
      <c r="AY322" s="18" t="s">
        <v>220</v>
      </c>
      <c r="BE322" s="204">
        <f>IF(N322="základní",J322,0)</f>
        <v>0</v>
      </c>
      <c r="BF322" s="204">
        <f>IF(N322="snížená",J322,0)</f>
        <v>0</v>
      </c>
      <c r="BG322" s="204">
        <f>IF(N322="zákl. přenesená",J322,0)</f>
        <v>0</v>
      </c>
      <c r="BH322" s="204">
        <f>IF(N322="sníž. přenesená",J322,0)</f>
        <v>0</v>
      </c>
      <c r="BI322" s="204">
        <f>IF(N322="nulová",J322,0)</f>
        <v>0</v>
      </c>
      <c r="BJ322" s="18" t="s">
        <v>93</v>
      </c>
      <c r="BK322" s="204">
        <f>ROUND(I322*H322,2)</f>
        <v>0</v>
      </c>
      <c r="BL322" s="18" t="s">
        <v>317</v>
      </c>
      <c r="BM322" s="203" t="s">
        <v>487</v>
      </c>
    </row>
    <row r="323" spans="1:65" s="13" customFormat="1" ht="11.25">
      <c r="B323" s="210"/>
      <c r="C323" s="211"/>
      <c r="D323" s="205" t="s">
        <v>232</v>
      </c>
      <c r="E323" s="212" t="s">
        <v>1</v>
      </c>
      <c r="F323" s="213" t="s">
        <v>271</v>
      </c>
      <c r="G323" s="211"/>
      <c r="H323" s="212" t="s">
        <v>1</v>
      </c>
      <c r="I323" s="214"/>
      <c r="J323" s="211"/>
      <c r="K323" s="211"/>
      <c r="L323" s="215"/>
      <c r="M323" s="216"/>
      <c r="N323" s="217"/>
      <c r="O323" s="217"/>
      <c r="P323" s="217"/>
      <c r="Q323" s="217"/>
      <c r="R323" s="217"/>
      <c r="S323" s="217"/>
      <c r="T323" s="218"/>
      <c r="AT323" s="219" t="s">
        <v>232</v>
      </c>
      <c r="AU323" s="219" t="s">
        <v>93</v>
      </c>
      <c r="AV323" s="13" t="s">
        <v>87</v>
      </c>
      <c r="AW323" s="13" t="s">
        <v>35</v>
      </c>
      <c r="AX323" s="13" t="s">
        <v>80</v>
      </c>
      <c r="AY323" s="219" t="s">
        <v>220</v>
      </c>
    </row>
    <row r="324" spans="1:65" s="14" customFormat="1" ht="11.25">
      <c r="B324" s="220"/>
      <c r="C324" s="221"/>
      <c r="D324" s="205" t="s">
        <v>232</v>
      </c>
      <c r="E324" s="222" t="s">
        <v>1</v>
      </c>
      <c r="F324" s="223" t="s">
        <v>1628</v>
      </c>
      <c r="G324" s="221"/>
      <c r="H324" s="224">
        <v>17.498999999999999</v>
      </c>
      <c r="I324" s="225"/>
      <c r="J324" s="221"/>
      <c r="K324" s="221"/>
      <c r="L324" s="226"/>
      <c r="M324" s="227"/>
      <c r="N324" s="228"/>
      <c r="O324" s="228"/>
      <c r="P324" s="228"/>
      <c r="Q324" s="228"/>
      <c r="R324" s="228"/>
      <c r="S324" s="228"/>
      <c r="T324" s="229"/>
      <c r="AT324" s="230" t="s">
        <v>232</v>
      </c>
      <c r="AU324" s="230" t="s">
        <v>93</v>
      </c>
      <c r="AV324" s="14" t="s">
        <v>93</v>
      </c>
      <c r="AW324" s="14" t="s">
        <v>35</v>
      </c>
      <c r="AX324" s="14" t="s">
        <v>80</v>
      </c>
      <c r="AY324" s="230" t="s">
        <v>220</v>
      </c>
    </row>
    <row r="325" spans="1:65" s="14" customFormat="1" ht="11.25">
      <c r="B325" s="220"/>
      <c r="C325" s="221"/>
      <c r="D325" s="205" t="s">
        <v>232</v>
      </c>
      <c r="E325" s="222" t="s">
        <v>1</v>
      </c>
      <c r="F325" s="223" t="s">
        <v>1629</v>
      </c>
      <c r="G325" s="221"/>
      <c r="H325" s="224">
        <v>20.22</v>
      </c>
      <c r="I325" s="225"/>
      <c r="J325" s="221"/>
      <c r="K325" s="221"/>
      <c r="L325" s="226"/>
      <c r="M325" s="227"/>
      <c r="N325" s="228"/>
      <c r="O325" s="228"/>
      <c r="P325" s="228"/>
      <c r="Q325" s="228"/>
      <c r="R325" s="228"/>
      <c r="S325" s="228"/>
      <c r="T325" s="229"/>
      <c r="AT325" s="230" t="s">
        <v>232</v>
      </c>
      <c r="AU325" s="230" t="s">
        <v>93</v>
      </c>
      <c r="AV325" s="14" t="s">
        <v>93</v>
      </c>
      <c r="AW325" s="14" t="s">
        <v>35</v>
      </c>
      <c r="AX325" s="14" t="s">
        <v>80</v>
      </c>
      <c r="AY325" s="230" t="s">
        <v>220</v>
      </c>
    </row>
    <row r="326" spans="1:65" s="15" customFormat="1" ht="11.25">
      <c r="B326" s="231"/>
      <c r="C326" s="232"/>
      <c r="D326" s="205" t="s">
        <v>232</v>
      </c>
      <c r="E326" s="233" t="s">
        <v>1</v>
      </c>
      <c r="F326" s="234" t="s">
        <v>236</v>
      </c>
      <c r="G326" s="232"/>
      <c r="H326" s="235">
        <v>37.718999999999994</v>
      </c>
      <c r="I326" s="236"/>
      <c r="J326" s="232"/>
      <c r="K326" s="232"/>
      <c r="L326" s="237"/>
      <c r="M326" s="238"/>
      <c r="N326" s="239"/>
      <c r="O326" s="239"/>
      <c r="P326" s="239"/>
      <c r="Q326" s="239"/>
      <c r="R326" s="239"/>
      <c r="S326" s="239"/>
      <c r="T326" s="240"/>
      <c r="AT326" s="241" t="s">
        <v>232</v>
      </c>
      <c r="AU326" s="241" t="s">
        <v>93</v>
      </c>
      <c r="AV326" s="15" t="s">
        <v>228</v>
      </c>
      <c r="AW326" s="15" t="s">
        <v>35</v>
      </c>
      <c r="AX326" s="15" t="s">
        <v>87</v>
      </c>
      <c r="AY326" s="241" t="s">
        <v>220</v>
      </c>
    </row>
    <row r="327" spans="1:65" s="2" customFormat="1" ht="14.45" customHeight="1">
      <c r="A327" s="35"/>
      <c r="B327" s="36"/>
      <c r="C327" s="192" t="s">
        <v>490</v>
      </c>
      <c r="D327" s="192" t="s">
        <v>223</v>
      </c>
      <c r="E327" s="193" t="s">
        <v>491</v>
      </c>
      <c r="F327" s="194" t="s">
        <v>492</v>
      </c>
      <c r="G327" s="195" t="s">
        <v>226</v>
      </c>
      <c r="H327" s="196">
        <v>17.959</v>
      </c>
      <c r="I327" s="197"/>
      <c r="J327" s="198">
        <f>ROUND(I327*H327,2)</f>
        <v>0</v>
      </c>
      <c r="K327" s="194" t="s">
        <v>1</v>
      </c>
      <c r="L327" s="40"/>
      <c r="M327" s="199" t="s">
        <v>1</v>
      </c>
      <c r="N327" s="200" t="s">
        <v>46</v>
      </c>
      <c r="O327" s="72"/>
      <c r="P327" s="201">
        <f>O327*H327</f>
        <v>0</v>
      </c>
      <c r="Q327" s="201">
        <v>1.481E-2</v>
      </c>
      <c r="R327" s="201">
        <f>Q327*H327</f>
        <v>0.26597279000000001</v>
      </c>
      <c r="S327" s="201">
        <v>0</v>
      </c>
      <c r="T327" s="202">
        <f>S327*H327</f>
        <v>0</v>
      </c>
      <c r="U327" s="35"/>
      <c r="V327" s="35"/>
      <c r="W327" s="35"/>
      <c r="X327" s="35"/>
      <c r="Y327" s="35"/>
      <c r="Z327" s="35"/>
      <c r="AA327" s="35"/>
      <c r="AB327" s="35"/>
      <c r="AC327" s="35"/>
      <c r="AD327" s="35"/>
      <c r="AE327" s="35"/>
      <c r="AR327" s="203" t="s">
        <v>317</v>
      </c>
      <c r="AT327" s="203" t="s">
        <v>223</v>
      </c>
      <c r="AU327" s="203" t="s">
        <v>93</v>
      </c>
      <c r="AY327" s="18" t="s">
        <v>220</v>
      </c>
      <c r="BE327" s="204">
        <f>IF(N327="základní",J327,0)</f>
        <v>0</v>
      </c>
      <c r="BF327" s="204">
        <f>IF(N327="snížená",J327,0)</f>
        <v>0</v>
      </c>
      <c r="BG327" s="204">
        <f>IF(N327="zákl. přenesená",J327,0)</f>
        <v>0</v>
      </c>
      <c r="BH327" s="204">
        <f>IF(N327="sníž. přenesená",J327,0)</f>
        <v>0</v>
      </c>
      <c r="BI327" s="204">
        <f>IF(N327="nulová",J327,0)</f>
        <v>0</v>
      </c>
      <c r="BJ327" s="18" t="s">
        <v>93</v>
      </c>
      <c r="BK327" s="204">
        <f>ROUND(I327*H327,2)</f>
        <v>0</v>
      </c>
      <c r="BL327" s="18" t="s">
        <v>317</v>
      </c>
      <c r="BM327" s="203" t="s">
        <v>493</v>
      </c>
    </row>
    <row r="328" spans="1:65" s="13" customFormat="1" ht="11.25">
      <c r="B328" s="210"/>
      <c r="C328" s="211"/>
      <c r="D328" s="205" t="s">
        <v>232</v>
      </c>
      <c r="E328" s="212" t="s">
        <v>1</v>
      </c>
      <c r="F328" s="213" t="s">
        <v>271</v>
      </c>
      <c r="G328" s="211"/>
      <c r="H328" s="212" t="s">
        <v>1</v>
      </c>
      <c r="I328" s="214"/>
      <c r="J328" s="211"/>
      <c r="K328" s="211"/>
      <c r="L328" s="215"/>
      <c r="M328" s="216"/>
      <c r="N328" s="217"/>
      <c r="O328" s="217"/>
      <c r="P328" s="217"/>
      <c r="Q328" s="217"/>
      <c r="R328" s="217"/>
      <c r="S328" s="217"/>
      <c r="T328" s="218"/>
      <c r="AT328" s="219" t="s">
        <v>232</v>
      </c>
      <c r="AU328" s="219" t="s">
        <v>93</v>
      </c>
      <c r="AV328" s="13" t="s">
        <v>87</v>
      </c>
      <c r="AW328" s="13" t="s">
        <v>35</v>
      </c>
      <c r="AX328" s="13" t="s">
        <v>80</v>
      </c>
      <c r="AY328" s="219" t="s">
        <v>220</v>
      </c>
    </row>
    <row r="329" spans="1:65" s="14" customFormat="1" ht="11.25">
      <c r="B329" s="220"/>
      <c r="C329" s="221"/>
      <c r="D329" s="205" t="s">
        <v>232</v>
      </c>
      <c r="E329" s="222" t="s">
        <v>1</v>
      </c>
      <c r="F329" s="223" t="s">
        <v>1630</v>
      </c>
      <c r="G329" s="221"/>
      <c r="H329" s="224">
        <v>7.056</v>
      </c>
      <c r="I329" s="225"/>
      <c r="J329" s="221"/>
      <c r="K329" s="221"/>
      <c r="L329" s="226"/>
      <c r="M329" s="227"/>
      <c r="N329" s="228"/>
      <c r="O329" s="228"/>
      <c r="P329" s="228"/>
      <c r="Q329" s="228"/>
      <c r="R329" s="228"/>
      <c r="S329" s="228"/>
      <c r="T329" s="229"/>
      <c r="AT329" s="230" t="s">
        <v>232</v>
      </c>
      <c r="AU329" s="230" t="s">
        <v>93</v>
      </c>
      <c r="AV329" s="14" t="s">
        <v>93</v>
      </c>
      <c r="AW329" s="14" t="s">
        <v>35</v>
      </c>
      <c r="AX329" s="14" t="s">
        <v>80</v>
      </c>
      <c r="AY329" s="230" t="s">
        <v>220</v>
      </c>
    </row>
    <row r="330" spans="1:65" s="14" customFormat="1" ht="11.25">
      <c r="B330" s="220"/>
      <c r="C330" s="221"/>
      <c r="D330" s="205" t="s">
        <v>232</v>
      </c>
      <c r="E330" s="222" t="s">
        <v>1</v>
      </c>
      <c r="F330" s="223" t="s">
        <v>1631</v>
      </c>
      <c r="G330" s="221"/>
      <c r="H330" s="224">
        <v>10.903</v>
      </c>
      <c r="I330" s="225"/>
      <c r="J330" s="221"/>
      <c r="K330" s="221"/>
      <c r="L330" s="226"/>
      <c r="M330" s="227"/>
      <c r="N330" s="228"/>
      <c r="O330" s="228"/>
      <c r="P330" s="228"/>
      <c r="Q330" s="228"/>
      <c r="R330" s="228"/>
      <c r="S330" s="228"/>
      <c r="T330" s="229"/>
      <c r="AT330" s="230" t="s">
        <v>232</v>
      </c>
      <c r="AU330" s="230" t="s">
        <v>93</v>
      </c>
      <c r="AV330" s="14" t="s">
        <v>93</v>
      </c>
      <c r="AW330" s="14" t="s">
        <v>35</v>
      </c>
      <c r="AX330" s="14" t="s">
        <v>80</v>
      </c>
      <c r="AY330" s="230" t="s">
        <v>220</v>
      </c>
    </row>
    <row r="331" spans="1:65" s="15" customFormat="1" ht="11.25">
      <c r="B331" s="231"/>
      <c r="C331" s="232"/>
      <c r="D331" s="205" t="s">
        <v>232</v>
      </c>
      <c r="E331" s="233" t="s">
        <v>1</v>
      </c>
      <c r="F331" s="234" t="s">
        <v>236</v>
      </c>
      <c r="G331" s="232"/>
      <c r="H331" s="235">
        <v>17.959</v>
      </c>
      <c r="I331" s="236"/>
      <c r="J331" s="232"/>
      <c r="K331" s="232"/>
      <c r="L331" s="237"/>
      <c r="M331" s="238"/>
      <c r="N331" s="239"/>
      <c r="O331" s="239"/>
      <c r="P331" s="239"/>
      <c r="Q331" s="239"/>
      <c r="R331" s="239"/>
      <c r="S331" s="239"/>
      <c r="T331" s="240"/>
      <c r="AT331" s="241" t="s">
        <v>232</v>
      </c>
      <c r="AU331" s="241" t="s">
        <v>93</v>
      </c>
      <c r="AV331" s="15" t="s">
        <v>228</v>
      </c>
      <c r="AW331" s="15" t="s">
        <v>35</v>
      </c>
      <c r="AX331" s="15" t="s">
        <v>87</v>
      </c>
      <c r="AY331" s="241" t="s">
        <v>220</v>
      </c>
    </row>
    <row r="332" spans="1:65" s="2" customFormat="1" ht="14.45" customHeight="1">
      <c r="A332" s="35"/>
      <c r="B332" s="36"/>
      <c r="C332" s="192" t="s">
        <v>496</v>
      </c>
      <c r="D332" s="192" t="s">
        <v>223</v>
      </c>
      <c r="E332" s="193" t="s">
        <v>1632</v>
      </c>
      <c r="F332" s="194" t="s">
        <v>1633</v>
      </c>
      <c r="G332" s="195" t="s">
        <v>226</v>
      </c>
      <c r="H332" s="196">
        <v>16.484000000000002</v>
      </c>
      <c r="I332" s="197"/>
      <c r="J332" s="198">
        <f>ROUND(I332*H332,2)</f>
        <v>0</v>
      </c>
      <c r="K332" s="194" t="s">
        <v>1</v>
      </c>
      <c r="L332" s="40"/>
      <c r="M332" s="199" t="s">
        <v>1</v>
      </c>
      <c r="N332" s="200" t="s">
        <v>46</v>
      </c>
      <c r="O332" s="72"/>
      <c r="P332" s="201">
        <f>O332*H332</f>
        <v>0</v>
      </c>
      <c r="Q332" s="201">
        <v>1.481E-2</v>
      </c>
      <c r="R332" s="201">
        <f>Q332*H332</f>
        <v>0.24412804000000002</v>
      </c>
      <c r="S332" s="201">
        <v>0</v>
      </c>
      <c r="T332" s="202">
        <f>S332*H332</f>
        <v>0</v>
      </c>
      <c r="U332" s="35"/>
      <c r="V332" s="35"/>
      <c r="W332" s="35"/>
      <c r="X332" s="35"/>
      <c r="Y332" s="35"/>
      <c r="Z332" s="35"/>
      <c r="AA332" s="35"/>
      <c r="AB332" s="35"/>
      <c r="AC332" s="35"/>
      <c r="AD332" s="35"/>
      <c r="AE332" s="35"/>
      <c r="AR332" s="203" t="s">
        <v>317</v>
      </c>
      <c r="AT332" s="203" t="s">
        <v>223</v>
      </c>
      <c r="AU332" s="203" t="s">
        <v>93</v>
      </c>
      <c r="AY332" s="18" t="s">
        <v>220</v>
      </c>
      <c r="BE332" s="204">
        <f>IF(N332="základní",J332,0)</f>
        <v>0</v>
      </c>
      <c r="BF332" s="204">
        <f>IF(N332="snížená",J332,0)</f>
        <v>0</v>
      </c>
      <c r="BG332" s="204">
        <f>IF(N332="zákl. přenesená",J332,0)</f>
        <v>0</v>
      </c>
      <c r="BH332" s="204">
        <f>IF(N332="sníž. přenesená",J332,0)</f>
        <v>0</v>
      </c>
      <c r="BI332" s="204">
        <f>IF(N332="nulová",J332,0)</f>
        <v>0</v>
      </c>
      <c r="BJ332" s="18" t="s">
        <v>93</v>
      </c>
      <c r="BK332" s="204">
        <f>ROUND(I332*H332,2)</f>
        <v>0</v>
      </c>
      <c r="BL332" s="18" t="s">
        <v>317</v>
      </c>
      <c r="BM332" s="203" t="s">
        <v>1634</v>
      </c>
    </row>
    <row r="333" spans="1:65" s="13" customFormat="1" ht="11.25">
      <c r="B333" s="210"/>
      <c r="C333" s="211"/>
      <c r="D333" s="205" t="s">
        <v>232</v>
      </c>
      <c r="E333" s="212" t="s">
        <v>1</v>
      </c>
      <c r="F333" s="213" t="s">
        <v>271</v>
      </c>
      <c r="G333" s="211"/>
      <c r="H333" s="212" t="s">
        <v>1</v>
      </c>
      <c r="I333" s="214"/>
      <c r="J333" s="211"/>
      <c r="K333" s="211"/>
      <c r="L333" s="215"/>
      <c r="M333" s="216"/>
      <c r="N333" s="217"/>
      <c r="O333" s="217"/>
      <c r="P333" s="217"/>
      <c r="Q333" s="217"/>
      <c r="R333" s="217"/>
      <c r="S333" s="217"/>
      <c r="T333" s="218"/>
      <c r="AT333" s="219" t="s">
        <v>232</v>
      </c>
      <c r="AU333" s="219" t="s">
        <v>93</v>
      </c>
      <c r="AV333" s="13" t="s">
        <v>87</v>
      </c>
      <c r="AW333" s="13" t="s">
        <v>35</v>
      </c>
      <c r="AX333" s="13" t="s">
        <v>80</v>
      </c>
      <c r="AY333" s="219" t="s">
        <v>220</v>
      </c>
    </row>
    <row r="334" spans="1:65" s="14" customFormat="1" ht="11.25">
      <c r="B334" s="220"/>
      <c r="C334" s="221"/>
      <c r="D334" s="205" t="s">
        <v>232</v>
      </c>
      <c r="E334" s="222" t="s">
        <v>1</v>
      </c>
      <c r="F334" s="223" t="s">
        <v>1635</v>
      </c>
      <c r="G334" s="221"/>
      <c r="H334" s="224">
        <v>16.484000000000002</v>
      </c>
      <c r="I334" s="225"/>
      <c r="J334" s="221"/>
      <c r="K334" s="221"/>
      <c r="L334" s="226"/>
      <c r="M334" s="227"/>
      <c r="N334" s="228"/>
      <c r="O334" s="228"/>
      <c r="P334" s="228"/>
      <c r="Q334" s="228"/>
      <c r="R334" s="228"/>
      <c r="S334" s="228"/>
      <c r="T334" s="229"/>
      <c r="AT334" s="230" t="s">
        <v>232</v>
      </c>
      <c r="AU334" s="230" t="s">
        <v>93</v>
      </c>
      <c r="AV334" s="14" t="s">
        <v>93</v>
      </c>
      <c r="AW334" s="14" t="s">
        <v>35</v>
      </c>
      <c r="AX334" s="14" t="s">
        <v>80</v>
      </c>
      <c r="AY334" s="230" t="s">
        <v>220</v>
      </c>
    </row>
    <row r="335" spans="1:65" s="13" customFormat="1" ht="11.25">
      <c r="B335" s="210"/>
      <c r="C335" s="211"/>
      <c r="D335" s="205" t="s">
        <v>232</v>
      </c>
      <c r="E335" s="212" t="s">
        <v>1</v>
      </c>
      <c r="F335" s="213" t="s">
        <v>461</v>
      </c>
      <c r="G335" s="211"/>
      <c r="H335" s="212" t="s">
        <v>1</v>
      </c>
      <c r="I335" s="214"/>
      <c r="J335" s="211"/>
      <c r="K335" s="211"/>
      <c r="L335" s="215"/>
      <c r="M335" s="216"/>
      <c r="N335" s="217"/>
      <c r="O335" s="217"/>
      <c r="P335" s="217"/>
      <c r="Q335" s="217"/>
      <c r="R335" s="217"/>
      <c r="S335" s="217"/>
      <c r="T335" s="218"/>
      <c r="AT335" s="219" t="s">
        <v>232</v>
      </c>
      <c r="AU335" s="219" t="s">
        <v>93</v>
      </c>
      <c r="AV335" s="13" t="s">
        <v>87</v>
      </c>
      <c r="AW335" s="13" t="s">
        <v>35</v>
      </c>
      <c r="AX335" s="13" t="s">
        <v>80</v>
      </c>
      <c r="AY335" s="219" t="s">
        <v>220</v>
      </c>
    </row>
    <row r="336" spans="1:65" s="15" customFormat="1" ht="11.25">
      <c r="B336" s="231"/>
      <c r="C336" s="232"/>
      <c r="D336" s="205" t="s">
        <v>232</v>
      </c>
      <c r="E336" s="233" t="s">
        <v>1</v>
      </c>
      <c r="F336" s="234" t="s">
        <v>236</v>
      </c>
      <c r="G336" s="232"/>
      <c r="H336" s="235">
        <v>16.484000000000002</v>
      </c>
      <c r="I336" s="236"/>
      <c r="J336" s="232"/>
      <c r="K336" s="232"/>
      <c r="L336" s="237"/>
      <c r="M336" s="238"/>
      <c r="N336" s="239"/>
      <c r="O336" s="239"/>
      <c r="P336" s="239"/>
      <c r="Q336" s="239"/>
      <c r="R336" s="239"/>
      <c r="S336" s="239"/>
      <c r="T336" s="240"/>
      <c r="AT336" s="241" t="s">
        <v>232</v>
      </c>
      <c r="AU336" s="241" t="s">
        <v>93</v>
      </c>
      <c r="AV336" s="15" t="s">
        <v>228</v>
      </c>
      <c r="AW336" s="15" t="s">
        <v>35</v>
      </c>
      <c r="AX336" s="15" t="s">
        <v>87</v>
      </c>
      <c r="AY336" s="241" t="s">
        <v>220</v>
      </c>
    </row>
    <row r="337" spans="1:65" s="2" customFormat="1" ht="14.45" customHeight="1">
      <c r="A337" s="35"/>
      <c r="B337" s="36"/>
      <c r="C337" s="192" t="s">
        <v>501</v>
      </c>
      <c r="D337" s="192" t="s">
        <v>223</v>
      </c>
      <c r="E337" s="193" t="s">
        <v>1636</v>
      </c>
      <c r="F337" s="194" t="s">
        <v>1637</v>
      </c>
      <c r="G337" s="195" t="s">
        <v>226</v>
      </c>
      <c r="H337" s="196">
        <v>5.5759999999999996</v>
      </c>
      <c r="I337" s="197"/>
      <c r="J337" s="198">
        <f>ROUND(I337*H337,2)</f>
        <v>0</v>
      </c>
      <c r="K337" s="194" t="s">
        <v>1</v>
      </c>
      <c r="L337" s="40"/>
      <c r="M337" s="199" t="s">
        <v>1</v>
      </c>
      <c r="N337" s="200" t="s">
        <v>46</v>
      </c>
      <c r="O337" s="72"/>
      <c r="P337" s="201">
        <f>O337*H337</f>
        <v>0</v>
      </c>
      <c r="Q337" s="201">
        <v>1.481E-2</v>
      </c>
      <c r="R337" s="201">
        <f>Q337*H337</f>
        <v>8.2580559999999997E-2</v>
      </c>
      <c r="S337" s="201">
        <v>0</v>
      </c>
      <c r="T337" s="202">
        <f>S337*H337</f>
        <v>0</v>
      </c>
      <c r="U337" s="35"/>
      <c r="V337" s="35"/>
      <c r="W337" s="35"/>
      <c r="X337" s="35"/>
      <c r="Y337" s="35"/>
      <c r="Z337" s="35"/>
      <c r="AA337" s="35"/>
      <c r="AB337" s="35"/>
      <c r="AC337" s="35"/>
      <c r="AD337" s="35"/>
      <c r="AE337" s="35"/>
      <c r="AR337" s="203" t="s">
        <v>317</v>
      </c>
      <c r="AT337" s="203" t="s">
        <v>223</v>
      </c>
      <c r="AU337" s="203" t="s">
        <v>93</v>
      </c>
      <c r="AY337" s="18" t="s">
        <v>220</v>
      </c>
      <c r="BE337" s="204">
        <f>IF(N337="základní",J337,0)</f>
        <v>0</v>
      </c>
      <c r="BF337" s="204">
        <f>IF(N337="snížená",J337,0)</f>
        <v>0</v>
      </c>
      <c r="BG337" s="204">
        <f>IF(N337="zákl. přenesená",J337,0)</f>
        <v>0</v>
      </c>
      <c r="BH337" s="204">
        <f>IF(N337="sníž. přenesená",J337,0)</f>
        <v>0</v>
      </c>
      <c r="BI337" s="204">
        <f>IF(N337="nulová",J337,0)</f>
        <v>0</v>
      </c>
      <c r="BJ337" s="18" t="s">
        <v>93</v>
      </c>
      <c r="BK337" s="204">
        <f>ROUND(I337*H337,2)</f>
        <v>0</v>
      </c>
      <c r="BL337" s="18" t="s">
        <v>317</v>
      </c>
      <c r="BM337" s="203" t="s">
        <v>1638</v>
      </c>
    </row>
    <row r="338" spans="1:65" s="13" customFormat="1" ht="11.25">
      <c r="B338" s="210"/>
      <c r="C338" s="211"/>
      <c r="D338" s="205" t="s">
        <v>232</v>
      </c>
      <c r="E338" s="212" t="s">
        <v>1</v>
      </c>
      <c r="F338" s="213" t="s">
        <v>271</v>
      </c>
      <c r="G338" s="211"/>
      <c r="H338" s="212" t="s">
        <v>1</v>
      </c>
      <c r="I338" s="214"/>
      <c r="J338" s="211"/>
      <c r="K338" s="211"/>
      <c r="L338" s="215"/>
      <c r="M338" s="216"/>
      <c r="N338" s="217"/>
      <c r="O338" s="217"/>
      <c r="P338" s="217"/>
      <c r="Q338" s="217"/>
      <c r="R338" s="217"/>
      <c r="S338" s="217"/>
      <c r="T338" s="218"/>
      <c r="AT338" s="219" t="s">
        <v>232</v>
      </c>
      <c r="AU338" s="219" t="s">
        <v>93</v>
      </c>
      <c r="AV338" s="13" t="s">
        <v>87</v>
      </c>
      <c r="AW338" s="13" t="s">
        <v>35</v>
      </c>
      <c r="AX338" s="13" t="s">
        <v>80</v>
      </c>
      <c r="AY338" s="219" t="s">
        <v>220</v>
      </c>
    </row>
    <row r="339" spans="1:65" s="14" customFormat="1" ht="11.25">
      <c r="B339" s="220"/>
      <c r="C339" s="221"/>
      <c r="D339" s="205" t="s">
        <v>232</v>
      </c>
      <c r="E339" s="222" t="s">
        <v>1</v>
      </c>
      <c r="F339" s="223" t="s">
        <v>1639</v>
      </c>
      <c r="G339" s="221"/>
      <c r="H339" s="224">
        <v>5.5759999999999996</v>
      </c>
      <c r="I339" s="225"/>
      <c r="J339" s="221"/>
      <c r="K339" s="221"/>
      <c r="L339" s="226"/>
      <c r="M339" s="227"/>
      <c r="N339" s="228"/>
      <c r="O339" s="228"/>
      <c r="P339" s="228"/>
      <c r="Q339" s="228"/>
      <c r="R339" s="228"/>
      <c r="S339" s="228"/>
      <c r="T339" s="229"/>
      <c r="AT339" s="230" t="s">
        <v>232</v>
      </c>
      <c r="AU339" s="230" t="s">
        <v>93</v>
      </c>
      <c r="AV339" s="14" t="s">
        <v>93</v>
      </c>
      <c r="AW339" s="14" t="s">
        <v>35</v>
      </c>
      <c r="AX339" s="14" t="s">
        <v>87</v>
      </c>
      <c r="AY339" s="230" t="s">
        <v>220</v>
      </c>
    </row>
    <row r="340" spans="1:65" s="2" customFormat="1" ht="14.45" customHeight="1">
      <c r="A340" s="35"/>
      <c r="B340" s="36"/>
      <c r="C340" s="192" t="s">
        <v>512</v>
      </c>
      <c r="D340" s="192" t="s">
        <v>223</v>
      </c>
      <c r="E340" s="193" t="s">
        <v>497</v>
      </c>
      <c r="F340" s="194" t="s">
        <v>498</v>
      </c>
      <c r="G340" s="195" t="s">
        <v>226</v>
      </c>
      <c r="H340" s="196">
        <v>6.7149999999999999</v>
      </c>
      <c r="I340" s="197"/>
      <c r="J340" s="198">
        <f>ROUND(I340*H340,2)</f>
        <v>0</v>
      </c>
      <c r="K340" s="194" t="s">
        <v>1</v>
      </c>
      <c r="L340" s="40"/>
      <c r="M340" s="199" t="s">
        <v>1</v>
      </c>
      <c r="N340" s="200" t="s">
        <v>46</v>
      </c>
      <c r="O340" s="72"/>
      <c r="P340" s="201">
        <f>O340*H340</f>
        <v>0</v>
      </c>
      <c r="Q340" s="201">
        <v>1.28764E-2</v>
      </c>
      <c r="R340" s="201">
        <f>Q340*H340</f>
        <v>8.6465026E-2</v>
      </c>
      <c r="S340" s="201">
        <v>0</v>
      </c>
      <c r="T340" s="202">
        <f>S340*H340</f>
        <v>0</v>
      </c>
      <c r="U340" s="35"/>
      <c r="V340" s="35"/>
      <c r="W340" s="35"/>
      <c r="X340" s="35"/>
      <c r="Y340" s="35"/>
      <c r="Z340" s="35"/>
      <c r="AA340" s="35"/>
      <c r="AB340" s="35"/>
      <c r="AC340" s="35"/>
      <c r="AD340" s="35"/>
      <c r="AE340" s="35"/>
      <c r="AR340" s="203" t="s">
        <v>317</v>
      </c>
      <c r="AT340" s="203" t="s">
        <v>223</v>
      </c>
      <c r="AU340" s="203" t="s">
        <v>93</v>
      </c>
      <c r="AY340" s="18" t="s">
        <v>220</v>
      </c>
      <c r="BE340" s="204">
        <f>IF(N340="základní",J340,0)</f>
        <v>0</v>
      </c>
      <c r="BF340" s="204">
        <f>IF(N340="snížená",J340,0)</f>
        <v>0</v>
      </c>
      <c r="BG340" s="204">
        <f>IF(N340="zákl. přenesená",J340,0)</f>
        <v>0</v>
      </c>
      <c r="BH340" s="204">
        <f>IF(N340="sníž. přenesená",J340,0)</f>
        <v>0</v>
      </c>
      <c r="BI340" s="204">
        <f>IF(N340="nulová",J340,0)</f>
        <v>0</v>
      </c>
      <c r="BJ340" s="18" t="s">
        <v>93</v>
      </c>
      <c r="BK340" s="204">
        <f>ROUND(I340*H340,2)</f>
        <v>0</v>
      </c>
      <c r="BL340" s="18" t="s">
        <v>317</v>
      </c>
      <c r="BM340" s="203" t="s">
        <v>499</v>
      </c>
    </row>
    <row r="341" spans="1:65" s="13" customFormat="1" ht="11.25">
      <c r="B341" s="210"/>
      <c r="C341" s="211"/>
      <c r="D341" s="205" t="s">
        <v>232</v>
      </c>
      <c r="E341" s="212" t="s">
        <v>1</v>
      </c>
      <c r="F341" s="213" t="s">
        <v>271</v>
      </c>
      <c r="G341" s="211"/>
      <c r="H341" s="212" t="s">
        <v>1</v>
      </c>
      <c r="I341" s="214"/>
      <c r="J341" s="211"/>
      <c r="K341" s="211"/>
      <c r="L341" s="215"/>
      <c r="M341" s="216"/>
      <c r="N341" s="217"/>
      <c r="O341" s="217"/>
      <c r="P341" s="217"/>
      <c r="Q341" s="217"/>
      <c r="R341" s="217"/>
      <c r="S341" s="217"/>
      <c r="T341" s="218"/>
      <c r="AT341" s="219" t="s">
        <v>232</v>
      </c>
      <c r="AU341" s="219" t="s">
        <v>93</v>
      </c>
      <c r="AV341" s="13" t="s">
        <v>87</v>
      </c>
      <c r="AW341" s="13" t="s">
        <v>35</v>
      </c>
      <c r="AX341" s="13" t="s">
        <v>80</v>
      </c>
      <c r="AY341" s="219" t="s">
        <v>220</v>
      </c>
    </row>
    <row r="342" spans="1:65" s="14" customFormat="1" ht="11.25">
      <c r="B342" s="220"/>
      <c r="C342" s="221"/>
      <c r="D342" s="205" t="s">
        <v>232</v>
      </c>
      <c r="E342" s="222" t="s">
        <v>1</v>
      </c>
      <c r="F342" s="223" t="s">
        <v>1640</v>
      </c>
      <c r="G342" s="221"/>
      <c r="H342" s="224">
        <v>6.7149999999999999</v>
      </c>
      <c r="I342" s="225"/>
      <c r="J342" s="221"/>
      <c r="K342" s="221"/>
      <c r="L342" s="226"/>
      <c r="M342" s="227"/>
      <c r="N342" s="228"/>
      <c r="O342" s="228"/>
      <c r="P342" s="228"/>
      <c r="Q342" s="228"/>
      <c r="R342" s="228"/>
      <c r="S342" s="228"/>
      <c r="T342" s="229"/>
      <c r="AT342" s="230" t="s">
        <v>232</v>
      </c>
      <c r="AU342" s="230" t="s">
        <v>93</v>
      </c>
      <c r="AV342" s="14" t="s">
        <v>93</v>
      </c>
      <c r="AW342" s="14" t="s">
        <v>35</v>
      </c>
      <c r="AX342" s="14" t="s">
        <v>87</v>
      </c>
      <c r="AY342" s="230" t="s">
        <v>220</v>
      </c>
    </row>
    <row r="343" spans="1:65" s="2" customFormat="1" ht="14.45" customHeight="1">
      <c r="A343" s="35"/>
      <c r="B343" s="36"/>
      <c r="C343" s="192" t="s">
        <v>517</v>
      </c>
      <c r="D343" s="192" t="s">
        <v>223</v>
      </c>
      <c r="E343" s="193" t="s">
        <v>502</v>
      </c>
      <c r="F343" s="194" t="s">
        <v>503</v>
      </c>
      <c r="G343" s="195" t="s">
        <v>226</v>
      </c>
      <c r="H343" s="196">
        <v>195.35599999999999</v>
      </c>
      <c r="I343" s="197"/>
      <c r="J343" s="198">
        <f>ROUND(I343*H343,2)</f>
        <v>0</v>
      </c>
      <c r="K343" s="194" t="s">
        <v>227</v>
      </c>
      <c r="L343" s="40"/>
      <c r="M343" s="199" t="s">
        <v>1</v>
      </c>
      <c r="N343" s="200" t="s">
        <v>46</v>
      </c>
      <c r="O343" s="72"/>
      <c r="P343" s="201">
        <f>O343*H343</f>
        <v>0</v>
      </c>
      <c r="Q343" s="201">
        <v>1E-4</v>
      </c>
      <c r="R343" s="201">
        <f>Q343*H343</f>
        <v>1.95356E-2</v>
      </c>
      <c r="S343" s="201">
        <v>0</v>
      </c>
      <c r="T343" s="202">
        <f>S343*H343</f>
        <v>0</v>
      </c>
      <c r="U343" s="35"/>
      <c r="V343" s="35"/>
      <c r="W343" s="35"/>
      <c r="X343" s="35"/>
      <c r="Y343" s="35"/>
      <c r="Z343" s="35"/>
      <c r="AA343" s="35"/>
      <c r="AB343" s="35"/>
      <c r="AC343" s="35"/>
      <c r="AD343" s="35"/>
      <c r="AE343" s="35"/>
      <c r="AR343" s="203" t="s">
        <v>317</v>
      </c>
      <c r="AT343" s="203" t="s">
        <v>223</v>
      </c>
      <c r="AU343" s="203" t="s">
        <v>93</v>
      </c>
      <c r="AY343" s="18" t="s">
        <v>220</v>
      </c>
      <c r="BE343" s="204">
        <f>IF(N343="základní",J343,0)</f>
        <v>0</v>
      </c>
      <c r="BF343" s="204">
        <f>IF(N343="snížená",J343,0)</f>
        <v>0</v>
      </c>
      <c r="BG343" s="204">
        <f>IF(N343="zákl. přenesená",J343,0)</f>
        <v>0</v>
      </c>
      <c r="BH343" s="204">
        <f>IF(N343="sníž. přenesená",J343,0)</f>
        <v>0</v>
      </c>
      <c r="BI343" s="204">
        <f>IF(N343="nulová",J343,0)</f>
        <v>0</v>
      </c>
      <c r="BJ343" s="18" t="s">
        <v>93</v>
      </c>
      <c r="BK343" s="204">
        <f>ROUND(I343*H343,2)</f>
        <v>0</v>
      </c>
      <c r="BL343" s="18" t="s">
        <v>317</v>
      </c>
      <c r="BM343" s="203" t="s">
        <v>504</v>
      </c>
    </row>
    <row r="344" spans="1:65" s="2" customFormat="1" ht="19.5">
      <c r="A344" s="35"/>
      <c r="B344" s="36"/>
      <c r="C344" s="37"/>
      <c r="D344" s="205" t="s">
        <v>230</v>
      </c>
      <c r="E344" s="37"/>
      <c r="F344" s="206" t="s">
        <v>505</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230</v>
      </c>
      <c r="AU344" s="18" t="s">
        <v>93</v>
      </c>
    </row>
    <row r="345" spans="1:65" s="13" customFormat="1" ht="11.25">
      <c r="B345" s="210"/>
      <c r="C345" s="211"/>
      <c r="D345" s="205" t="s">
        <v>232</v>
      </c>
      <c r="E345" s="212" t="s">
        <v>1</v>
      </c>
      <c r="F345" s="213" t="s">
        <v>506</v>
      </c>
      <c r="G345" s="211"/>
      <c r="H345" s="212" t="s">
        <v>1</v>
      </c>
      <c r="I345" s="214"/>
      <c r="J345" s="211"/>
      <c r="K345" s="211"/>
      <c r="L345" s="215"/>
      <c r="M345" s="216"/>
      <c r="N345" s="217"/>
      <c r="O345" s="217"/>
      <c r="P345" s="217"/>
      <c r="Q345" s="217"/>
      <c r="R345" s="217"/>
      <c r="S345" s="217"/>
      <c r="T345" s="218"/>
      <c r="AT345" s="219" t="s">
        <v>232</v>
      </c>
      <c r="AU345" s="219" t="s">
        <v>93</v>
      </c>
      <c r="AV345" s="13" t="s">
        <v>87</v>
      </c>
      <c r="AW345" s="13" t="s">
        <v>35</v>
      </c>
      <c r="AX345" s="13" t="s">
        <v>80</v>
      </c>
      <c r="AY345" s="219" t="s">
        <v>220</v>
      </c>
    </row>
    <row r="346" spans="1:65" s="14" customFormat="1" ht="11.25">
      <c r="B346" s="220"/>
      <c r="C346" s="221"/>
      <c r="D346" s="205" t="s">
        <v>232</v>
      </c>
      <c r="E346" s="222" t="s">
        <v>1</v>
      </c>
      <c r="F346" s="223" t="s">
        <v>1641</v>
      </c>
      <c r="G346" s="221"/>
      <c r="H346" s="224">
        <v>118.029</v>
      </c>
      <c r="I346" s="225"/>
      <c r="J346" s="221"/>
      <c r="K346" s="221"/>
      <c r="L346" s="226"/>
      <c r="M346" s="227"/>
      <c r="N346" s="228"/>
      <c r="O346" s="228"/>
      <c r="P346" s="228"/>
      <c r="Q346" s="228"/>
      <c r="R346" s="228"/>
      <c r="S346" s="228"/>
      <c r="T346" s="229"/>
      <c r="AT346" s="230" t="s">
        <v>232</v>
      </c>
      <c r="AU346" s="230" t="s">
        <v>93</v>
      </c>
      <c r="AV346" s="14" t="s">
        <v>93</v>
      </c>
      <c r="AW346" s="14" t="s">
        <v>35</v>
      </c>
      <c r="AX346" s="14" t="s">
        <v>80</v>
      </c>
      <c r="AY346" s="230" t="s">
        <v>220</v>
      </c>
    </row>
    <row r="347" spans="1:65" s="13" customFormat="1" ht="11.25">
      <c r="B347" s="210"/>
      <c r="C347" s="211"/>
      <c r="D347" s="205" t="s">
        <v>232</v>
      </c>
      <c r="E347" s="212" t="s">
        <v>1</v>
      </c>
      <c r="F347" s="213" t="s">
        <v>508</v>
      </c>
      <c r="G347" s="211"/>
      <c r="H347" s="212" t="s">
        <v>1</v>
      </c>
      <c r="I347" s="214"/>
      <c r="J347" s="211"/>
      <c r="K347" s="211"/>
      <c r="L347" s="215"/>
      <c r="M347" s="216"/>
      <c r="N347" s="217"/>
      <c r="O347" s="217"/>
      <c r="P347" s="217"/>
      <c r="Q347" s="217"/>
      <c r="R347" s="217"/>
      <c r="S347" s="217"/>
      <c r="T347" s="218"/>
      <c r="AT347" s="219" t="s">
        <v>232</v>
      </c>
      <c r="AU347" s="219" t="s">
        <v>93</v>
      </c>
      <c r="AV347" s="13" t="s">
        <v>87</v>
      </c>
      <c r="AW347" s="13" t="s">
        <v>35</v>
      </c>
      <c r="AX347" s="13" t="s">
        <v>80</v>
      </c>
      <c r="AY347" s="219" t="s">
        <v>220</v>
      </c>
    </row>
    <row r="348" spans="1:65" s="14" customFormat="1" ht="11.25">
      <c r="B348" s="220"/>
      <c r="C348" s="221"/>
      <c r="D348" s="205" t="s">
        <v>232</v>
      </c>
      <c r="E348" s="222" t="s">
        <v>1</v>
      </c>
      <c r="F348" s="223" t="s">
        <v>1642</v>
      </c>
      <c r="G348" s="221"/>
      <c r="H348" s="224">
        <v>43.987000000000002</v>
      </c>
      <c r="I348" s="225"/>
      <c r="J348" s="221"/>
      <c r="K348" s="221"/>
      <c r="L348" s="226"/>
      <c r="M348" s="227"/>
      <c r="N348" s="228"/>
      <c r="O348" s="228"/>
      <c r="P348" s="228"/>
      <c r="Q348" s="228"/>
      <c r="R348" s="228"/>
      <c r="S348" s="228"/>
      <c r="T348" s="229"/>
      <c r="AT348" s="230" t="s">
        <v>232</v>
      </c>
      <c r="AU348" s="230" t="s">
        <v>93</v>
      </c>
      <c r="AV348" s="14" t="s">
        <v>93</v>
      </c>
      <c r="AW348" s="14" t="s">
        <v>35</v>
      </c>
      <c r="AX348" s="14" t="s">
        <v>80</v>
      </c>
      <c r="AY348" s="230" t="s">
        <v>220</v>
      </c>
    </row>
    <row r="349" spans="1:65" s="13" customFormat="1" ht="11.25">
      <c r="B349" s="210"/>
      <c r="C349" s="211"/>
      <c r="D349" s="205" t="s">
        <v>232</v>
      </c>
      <c r="E349" s="212" t="s">
        <v>1</v>
      </c>
      <c r="F349" s="213" t="s">
        <v>510</v>
      </c>
      <c r="G349" s="211"/>
      <c r="H349" s="212" t="s">
        <v>1</v>
      </c>
      <c r="I349" s="214"/>
      <c r="J349" s="211"/>
      <c r="K349" s="211"/>
      <c r="L349" s="215"/>
      <c r="M349" s="216"/>
      <c r="N349" s="217"/>
      <c r="O349" s="217"/>
      <c r="P349" s="217"/>
      <c r="Q349" s="217"/>
      <c r="R349" s="217"/>
      <c r="S349" s="217"/>
      <c r="T349" s="218"/>
      <c r="AT349" s="219" t="s">
        <v>232</v>
      </c>
      <c r="AU349" s="219" t="s">
        <v>93</v>
      </c>
      <c r="AV349" s="13" t="s">
        <v>87</v>
      </c>
      <c r="AW349" s="13" t="s">
        <v>35</v>
      </c>
      <c r="AX349" s="13" t="s">
        <v>80</v>
      </c>
      <c r="AY349" s="219" t="s">
        <v>220</v>
      </c>
    </row>
    <row r="350" spans="1:65" s="14" customFormat="1" ht="11.25">
      <c r="B350" s="220"/>
      <c r="C350" s="221"/>
      <c r="D350" s="205" t="s">
        <v>232</v>
      </c>
      <c r="E350" s="222" t="s">
        <v>1</v>
      </c>
      <c r="F350" s="223" t="s">
        <v>1643</v>
      </c>
      <c r="G350" s="221"/>
      <c r="H350" s="224">
        <v>13.74</v>
      </c>
      <c r="I350" s="225"/>
      <c r="J350" s="221"/>
      <c r="K350" s="221"/>
      <c r="L350" s="226"/>
      <c r="M350" s="227"/>
      <c r="N350" s="228"/>
      <c r="O350" s="228"/>
      <c r="P350" s="228"/>
      <c r="Q350" s="228"/>
      <c r="R350" s="228"/>
      <c r="S350" s="228"/>
      <c r="T350" s="229"/>
      <c r="AT350" s="230" t="s">
        <v>232</v>
      </c>
      <c r="AU350" s="230" t="s">
        <v>93</v>
      </c>
      <c r="AV350" s="14" t="s">
        <v>93</v>
      </c>
      <c r="AW350" s="14" t="s">
        <v>35</v>
      </c>
      <c r="AX350" s="14" t="s">
        <v>80</v>
      </c>
      <c r="AY350" s="230" t="s">
        <v>220</v>
      </c>
    </row>
    <row r="351" spans="1:65" s="14" customFormat="1" ht="11.25">
      <c r="B351" s="220"/>
      <c r="C351" s="221"/>
      <c r="D351" s="205" t="s">
        <v>232</v>
      </c>
      <c r="E351" s="222" t="s">
        <v>1</v>
      </c>
      <c r="F351" s="223" t="s">
        <v>1644</v>
      </c>
      <c r="G351" s="221"/>
      <c r="H351" s="224">
        <v>19.600000000000001</v>
      </c>
      <c r="I351" s="225"/>
      <c r="J351" s="221"/>
      <c r="K351" s="221"/>
      <c r="L351" s="226"/>
      <c r="M351" s="227"/>
      <c r="N351" s="228"/>
      <c r="O351" s="228"/>
      <c r="P351" s="228"/>
      <c r="Q351" s="228"/>
      <c r="R351" s="228"/>
      <c r="S351" s="228"/>
      <c r="T351" s="229"/>
      <c r="AT351" s="230" t="s">
        <v>232</v>
      </c>
      <c r="AU351" s="230" t="s">
        <v>93</v>
      </c>
      <c r="AV351" s="14" t="s">
        <v>93</v>
      </c>
      <c r="AW351" s="14" t="s">
        <v>35</v>
      </c>
      <c r="AX351" s="14" t="s">
        <v>80</v>
      </c>
      <c r="AY351" s="230" t="s">
        <v>220</v>
      </c>
    </row>
    <row r="352" spans="1:65" s="15" customFormat="1" ht="11.25">
      <c r="B352" s="231"/>
      <c r="C352" s="232"/>
      <c r="D352" s="205" t="s">
        <v>232</v>
      </c>
      <c r="E352" s="233" t="s">
        <v>1</v>
      </c>
      <c r="F352" s="234" t="s">
        <v>236</v>
      </c>
      <c r="G352" s="232"/>
      <c r="H352" s="235">
        <v>195.35599999999999</v>
      </c>
      <c r="I352" s="236"/>
      <c r="J352" s="232"/>
      <c r="K352" s="232"/>
      <c r="L352" s="237"/>
      <c r="M352" s="238"/>
      <c r="N352" s="239"/>
      <c r="O352" s="239"/>
      <c r="P352" s="239"/>
      <c r="Q352" s="239"/>
      <c r="R352" s="239"/>
      <c r="S352" s="239"/>
      <c r="T352" s="240"/>
      <c r="AT352" s="241" t="s">
        <v>232</v>
      </c>
      <c r="AU352" s="241" t="s">
        <v>93</v>
      </c>
      <c r="AV352" s="15" t="s">
        <v>228</v>
      </c>
      <c r="AW352" s="15" t="s">
        <v>35</v>
      </c>
      <c r="AX352" s="15" t="s">
        <v>87</v>
      </c>
      <c r="AY352" s="241" t="s">
        <v>220</v>
      </c>
    </row>
    <row r="353" spans="1:65" s="2" customFormat="1" ht="14.45" customHeight="1">
      <c r="A353" s="35"/>
      <c r="B353" s="36"/>
      <c r="C353" s="192" t="s">
        <v>522</v>
      </c>
      <c r="D353" s="192" t="s">
        <v>223</v>
      </c>
      <c r="E353" s="193" t="s">
        <v>513</v>
      </c>
      <c r="F353" s="194" t="s">
        <v>514</v>
      </c>
      <c r="G353" s="195" t="s">
        <v>226</v>
      </c>
      <c r="H353" s="196">
        <v>195.35599999999999</v>
      </c>
      <c r="I353" s="197"/>
      <c r="J353" s="198">
        <f>ROUND(I353*H353,2)</f>
        <v>0</v>
      </c>
      <c r="K353" s="194" t="s">
        <v>227</v>
      </c>
      <c r="L353" s="40"/>
      <c r="M353" s="199" t="s">
        <v>1</v>
      </c>
      <c r="N353" s="200" t="s">
        <v>46</v>
      </c>
      <c r="O353" s="72"/>
      <c r="P353" s="201">
        <f>O353*H353</f>
        <v>0</v>
      </c>
      <c r="Q353" s="201">
        <v>1.6000000000000001E-3</v>
      </c>
      <c r="R353" s="201">
        <f>Q353*H353</f>
        <v>0.3125696</v>
      </c>
      <c r="S353" s="201">
        <v>0</v>
      </c>
      <c r="T353" s="202">
        <f>S353*H353</f>
        <v>0</v>
      </c>
      <c r="U353" s="35"/>
      <c r="V353" s="35"/>
      <c r="W353" s="35"/>
      <c r="X353" s="35"/>
      <c r="Y353" s="35"/>
      <c r="Z353" s="35"/>
      <c r="AA353" s="35"/>
      <c r="AB353" s="35"/>
      <c r="AC353" s="35"/>
      <c r="AD353" s="35"/>
      <c r="AE353" s="35"/>
      <c r="AR353" s="203" t="s">
        <v>317</v>
      </c>
      <c r="AT353" s="203" t="s">
        <v>223</v>
      </c>
      <c r="AU353" s="203" t="s">
        <v>93</v>
      </c>
      <c r="AY353" s="18" t="s">
        <v>220</v>
      </c>
      <c r="BE353" s="204">
        <f>IF(N353="základní",J353,0)</f>
        <v>0</v>
      </c>
      <c r="BF353" s="204">
        <f>IF(N353="snížená",J353,0)</f>
        <v>0</v>
      </c>
      <c r="BG353" s="204">
        <f>IF(N353="zákl. přenesená",J353,0)</f>
        <v>0</v>
      </c>
      <c r="BH353" s="204">
        <f>IF(N353="sníž. přenesená",J353,0)</f>
        <v>0</v>
      </c>
      <c r="BI353" s="204">
        <f>IF(N353="nulová",J353,0)</f>
        <v>0</v>
      </c>
      <c r="BJ353" s="18" t="s">
        <v>93</v>
      </c>
      <c r="BK353" s="204">
        <f>ROUND(I353*H353,2)</f>
        <v>0</v>
      </c>
      <c r="BL353" s="18" t="s">
        <v>317</v>
      </c>
      <c r="BM353" s="203" t="s">
        <v>1645</v>
      </c>
    </row>
    <row r="354" spans="1:65" s="2" customFormat="1" ht="11.25">
      <c r="A354" s="35"/>
      <c r="B354" s="36"/>
      <c r="C354" s="37"/>
      <c r="D354" s="205" t="s">
        <v>230</v>
      </c>
      <c r="E354" s="37"/>
      <c r="F354" s="206" t="s">
        <v>516</v>
      </c>
      <c r="G354" s="37"/>
      <c r="H354" s="37"/>
      <c r="I354" s="207"/>
      <c r="J354" s="37"/>
      <c r="K354" s="37"/>
      <c r="L354" s="40"/>
      <c r="M354" s="208"/>
      <c r="N354" s="209"/>
      <c r="O354" s="72"/>
      <c r="P354" s="72"/>
      <c r="Q354" s="72"/>
      <c r="R354" s="72"/>
      <c r="S354" s="72"/>
      <c r="T354" s="73"/>
      <c r="U354" s="35"/>
      <c r="V354" s="35"/>
      <c r="W354" s="35"/>
      <c r="X354" s="35"/>
      <c r="Y354" s="35"/>
      <c r="Z354" s="35"/>
      <c r="AA354" s="35"/>
      <c r="AB354" s="35"/>
      <c r="AC354" s="35"/>
      <c r="AD354" s="35"/>
      <c r="AE354" s="35"/>
      <c r="AT354" s="18" t="s">
        <v>230</v>
      </c>
      <c r="AU354" s="18" t="s">
        <v>93</v>
      </c>
    </row>
    <row r="355" spans="1:65" s="13" customFormat="1" ht="11.25">
      <c r="B355" s="210"/>
      <c r="C355" s="211"/>
      <c r="D355" s="205" t="s">
        <v>232</v>
      </c>
      <c r="E355" s="212" t="s">
        <v>1</v>
      </c>
      <c r="F355" s="213" t="s">
        <v>506</v>
      </c>
      <c r="G355" s="211"/>
      <c r="H355" s="212" t="s">
        <v>1</v>
      </c>
      <c r="I355" s="214"/>
      <c r="J355" s="211"/>
      <c r="K355" s="211"/>
      <c r="L355" s="215"/>
      <c r="M355" s="216"/>
      <c r="N355" s="217"/>
      <c r="O355" s="217"/>
      <c r="P355" s="217"/>
      <c r="Q355" s="217"/>
      <c r="R355" s="217"/>
      <c r="S355" s="217"/>
      <c r="T355" s="218"/>
      <c r="AT355" s="219" t="s">
        <v>232</v>
      </c>
      <c r="AU355" s="219" t="s">
        <v>93</v>
      </c>
      <c r="AV355" s="13" t="s">
        <v>87</v>
      </c>
      <c r="AW355" s="13" t="s">
        <v>35</v>
      </c>
      <c r="AX355" s="13" t="s">
        <v>80</v>
      </c>
      <c r="AY355" s="219" t="s">
        <v>220</v>
      </c>
    </row>
    <row r="356" spans="1:65" s="14" customFormat="1" ht="11.25">
      <c r="B356" s="220"/>
      <c r="C356" s="221"/>
      <c r="D356" s="205" t="s">
        <v>232</v>
      </c>
      <c r="E356" s="222" t="s">
        <v>1</v>
      </c>
      <c r="F356" s="223" t="s">
        <v>1641</v>
      </c>
      <c r="G356" s="221"/>
      <c r="H356" s="224">
        <v>118.029</v>
      </c>
      <c r="I356" s="225"/>
      <c r="J356" s="221"/>
      <c r="K356" s="221"/>
      <c r="L356" s="226"/>
      <c r="M356" s="227"/>
      <c r="N356" s="228"/>
      <c r="O356" s="228"/>
      <c r="P356" s="228"/>
      <c r="Q356" s="228"/>
      <c r="R356" s="228"/>
      <c r="S356" s="228"/>
      <c r="T356" s="229"/>
      <c r="AT356" s="230" t="s">
        <v>232</v>
      </c>
      <c r="AU356" s="230" t="s">
        <v>93</v>
      </c>
      <c r="AV356" s="14" t="s">
        <v>93</v>
      </c>
      <c r="AW356" s="14" t="s">
        <v>35</v>
      </c>
      <c r="AX356" s="14" t="s">
        <v>80</v>
      </c>
      <c r="AY356" s="230" t="s">
        <v>220</v>
      </c>
    </row>
    <row r="357" spans="1:65" s="13" customFormat="1" ht="11.25">
      <c r="B357" s="210"/>
      <c r="C357" s="211"/>
      <c r="D357" s="205" t="s">
        <v>232</v>
      </c>
      <c r="E357" s="212" t="s">
        <v>1</v>
      </c>
      <c r="F357" s="213" t="s">
        <v>508</v>
      </c>
      <c r="G357" s="211"/>
      <c r="H357" s="212" t="s">
        <v>1</v>
      </c>
      <c r="I357" s="214"/>
      <c r="J357" s="211"/>
      <c r="K357" s="211"/>
      <c r="L357" s="215"/>
      <c r="M357" s="216"/>
      <c r="N357" s="217"/>
      <c r="O357" s="217"/>
      <c r="P357" s="217"/>
      <c r="Q357" s="217"/>
      <c r="R357" s="217"/>
      <c r="S357" s="217"/>
      <c r="T357" s="218"/>
      <c r="AT357" s="219" t="s">
        <v>232</v>
      </c>
      <c r="AU357" s="219" t="s">
        <v>93</v>
      </c>
      <c r="AV357" s="13" t="s">
        <v>87</v>
      </c>
      <c r="AW357" s="13" t="s">
        <v>35</v>
      </c>
      <c r="AX357" s="13" t="s">
        <v>80</v>
      </c>
      <c r="AY357" s="219" t="s">
        <v>220</v>
      </c>
    </row>
    <row r="358" spans="1:65" s="14" customFormat="1" ht="11.25">
      <c r="B358" s="220"/>
      <c r="C358" s="221"/>
      <c r="D358" s="205" t="s">
        <v>232</v>
      </c>
      <c r="E358" s="222" t="s">
        <v>1</v>
      </c>
      <c r="F358" s="223" t="s">
        <v>1642</v>
      </c>
      <c r="G358" s="221"/>
      <c r="H358" s="224">
        <v>43.987000000000002</v>
      </c>
      <c r="I358" s="225"/>
      <c r="J358" s="221"/>
      <c r="K358" s="221"/>
      <c r="L358" s="226"/>
      <c r="M358" s="227"/>
      <c r="N358" s="228"/>
      <c r="O358" s="228"/>
      <c r="P358" s="228"/>
      <c r="Q358" s="228"/>
      <c r="R358" s="228"/>
      <c r="S358" s="228"/>
      <c r="T358" s="229"/>
      <c r="AT358" s="230" t="s">
        <v>232</v>
      </c>
      <c r="AU358" s="230" t="s">
        <v>93</v>
      </c>
      <c r="AV358" s="14" t="s">
        <v>93</v>
      </c>
      <c r="AW358" s="14" t="s">
        <v>35</v>
      </c>
      <c r="AX358" s="14" t="s">
        <v>80</v>
      </c>
      <c r="AY358" s="230" t="s">
        <v>220</v>
      </c>
    </row>
    <row r="359" spans="1:65" s="13" customFormat="1" ht="11.25">
      <c r="B359" s="210"/>
      <c r="C359" s="211"/>
      <c r="D359" s="205" t="s">
        <v>232</v>
      </c>
      <c r="E359" s="212" t="s">
        <v>1</v>
      </c>
      <c r="F359" s="213" t="s">
        <v>510</v>
      </c>
      <c r="G359" s="211"/>
      <c r="H359" s="212" t="s">
        <v>1</v>
      </c>
      <c r="I359" s="214"/>
      <c r="J359" s="211"/>
      <c r="K359" s="211"/>
      <c r="L359" s="215"/>
      <c r="M359" s="216"/>
      <c r="N359" s="217"/>
      <c r="O359" s="217"/>
      <c r="P359" s="217"/>
      <c r="Q359" s="217"/>
      <c r="R359" s="217"/>
      <c r="S359" s="217"/>
      <c r="T359" s="218"/>
      <c r="AT359" s="219" t="s">
        <v>232</v>
      </c>
      <c r="AU359" s="219" t="s">
        <v>93</v>
      </c>
      <c r="AV359" s="13" t="s">
        <v>87</v>
      </c>
      <c r="AW359" s="13" t="s">
        <v>35</v>
      </c>
      <c r="AX359" s="13" t="s">
        <v>80</v>
      </c>
      <c r="AY359" s="219" t="s">
        <v>220</v>
      </c>
    </row>
    <row r="360" spans="1:65" s="14" customFormat="1" ht="11.25">
      <c r="B360" s="220"/>
      <c r="C360" s="221"/>
      <c r="D360" s="205" t="s">
        <v>232</v>
      </c>
      <c r="E360" s="222" t="s">
        <v>1</v>
      </c>
      <c r="F360" s="223" t="s">
        <v>1643</v>
      </c>
      <c r="G360" s="221"/>
      <c r="H360" s="224">
        <v>13.74</v>
      </c>
      <c r="I360" s="225"/>
      <c r="J360" s="221"/>
      <c r="K360" s="221"/>
      <c r="L360" s="226"/>
      <c r="M360" s="227"/>
      <c r="N360" s="228"/>
      <c r="O360" s="228"/>
      <c r="P360" s="228"/>
      <c r="Q360" s="228"/>
      <c r="R360" s="228"/>
      <c r="S360" s="228"/>
      <c r="T360" s="229"/>
      <c r="AT360" s="230" t="s">
        <v>232</v>
      </c>
      <c r="AU360" s="230" t="s">
        <v>93</v>
      </c>
      <c r="AV360" s="14" t="s">
        <v>93</v>
      </c>
      <c r="AW360" s="14" t="s">
        <v>35</v>
      </c>
      <c r="AX360" s="14" t="s">
        <v>80</v>
      </c>
      <c r="AY360" s="230" t="s">
        <v>220</v>
      </c>
    </row>
    <row r="361" spans="1:65" s="14" customFormat="1" ht="11.25">
      <c r="B361" s="220"/>
      <c r="C361" s="221"/>
      <c r="D361" s="205" t="s">
        <v>232</v>
      </c>
      <c r="E361" s="222" t="s">
        <v>1</v>
      </c>
      <c r="F361" s="223" t="s">
        <v>1644</v>
      </c>
      <c r="G361" s="221"/>
      <c r="H361" s="224">
        <v>19.600000000000001</v>
      </c>
      <c r="I361" s="225"/>
      <c r="J361" s="221"/>
      <c r="K361" s="221"/>
      <c r="L361" s="226"/>
      <c r="M361" s="227"/>
      <c r="N361" s="228"/>
      <c r="O361" s="228"/>
      <c r="P361" s="228"/>
      <c r="Q361" s="228"/>
      <c r="R361" s="228"/>
      <c r="S361" s="228"/>
      <c r="T361" s="229"/>
      <c r="AT361" s="230" t="s">
        <v>232</v>
      </c>
      <c r="AU361" s="230" t="s">
        <v>93</v>
      </c>
      <c r="AV361" s="14" t="s">
        <v>93</v>
      </c>
      <c r="AW361" s="14" t="s">
        <v>35</v>
      </c>
      <c r="AX361" s="14" t="s">
        <v>80</v>
      </c>
      <c r="AY361" s="230" t="s">
        <v>220</v>
      </c>
    </row>
    <row r="362" spans="1:65" s="15" customFormat="1" ht="11.25">
      <c r="B362" s="231"/>
      <c r="C362" s="232"/>
      <c r="D362" s="205" t="s">
        <v>232</v>
      </c>
      <c r="E362" s="233" t="s">
        <v>1</v>
      </c>
      <c r="F362" s="234" t="s">
        <v>236</v>
      </c>
      <c r="G362" s="232"/>
      <c r="H362" s="235">
        <v>195.35599999999999</v>
      </c>
      <c r="I362" s="236"/>
      <c r="J362" s="232"/>
      <c r="K362" s="232"/>
      <c r="L362" s="237"/>
      <c r="M362" s="238"/>
      <c r="N362" s="239"/>
      <c r="O362" s="239"/>
      <c r="P362" s="239"/>
      <c r="Q362" s="239"/>
      <c r="R362" s="239"/>
      <c r="S362" s="239"/>
      <c r="T362" s="240"/>
      <c r="AT362" s="241" t="s">
        <v>232</v>
      </c>
      <c r="AU362" s="241" t="s">
        <v>93</v>
      </c>
      <c r="AV362" s="15" t="s">
        <v>228</v>
      </c>
      <c r="AW362" s="15" t="s">
        <v>35</v>
      </c>
      <c r="AX362" s="15" t="s">
        <v>87</v>
      </c>
      <c r="AY362" s="241" t="s">
        <v>220</v>
      </c>
    </row>
    <row r="363" spans="1:65" s="2" customFormat="1" ht="14.45" customHeight="1">
      <c r="A363" s="35"/>
      <c r="B363" s="36"/>
      <c r="C363" s="192" t="s">
        <v>528</v>
      </c>
      <c r="D363" s="192" t="s">
        <v>223</v>
      </c>
      <c r="E363" s="193" t="s">
        <v>518</v>
      </c>
      <c r="F363" s="194" t="s">
        <v>519</v>
      </c>
      <c r="G363" s="195" t="s">
        <v>226</v>
      </c>
      <c r="H363" s="196">
        <v>6.2370000000000001</v>
      </c>
      <c r="I363" s="197"/>
      <c r="J363" s="198">
        <f>ROUND(I363*H363,2)</f>
        <v>0</v>
      </c>
      <c r="K363" s="194" t="s">
        <v>1</v>
      </c>
      <c r="L363" s="40"/>
      <c r="M363" s="199" t="s">
        <v>1</v>
      </c>
      <c r="N363" s="200" t="s">
        <v>46</v>
      </c>
      <c r="O363" s="72"/>
      <c r="P363" s="201">
        <f>O363*H363</f>
        <v>0</v>
      </c>
      <c r="Q363" s="201">
        <v>1.61742E-2</v>
      </c>
      <c r="R363" s="201">
        <f>Q363*H363</f>
        <v>0.1008784854</v>
      </c>
      <c r="S363" s="201">
        <v>0</v>
      </c>
      <c r="T363" s="202">
        <f>S363*H363</f>
        <v>0</v>
      </c>
      <c r="U363" s="35"/>
      <c r="V363" s="35"/>
      <c r="W363" s="35"/>
      <c r="X363" s="35"/>
      <c r="Y363" s="35"/>
      <c r="Z363" s="35"/>
      <c r="AA363" s="35"/>
      <c r="AB363" s="35"/>
      <c r="AC363" s="35"/>
      <c r="AD363" s="35"/>
      <c r="AE363" s="35"/>
      <c r="AR363" s="203" t="s">
        <v>317</v>
      </c>
      <c r="AT363" s="203" t="s">
        <v>223</v>
      </c>
      <c r="AU363" s="203" t="s">
        <v>93</v>
      </c>
      <c r="AY363" s="18" t="s">
        <v>220</v>
      </c>
      <c r="BE363" s="204">
        <f>IF(N363="základní",J363,0)</f>
        <v>0</v>
      </c>
      <c r="BF363" s="204">
        <f>IF(N363="snížená",J363,0)</f>
        <v>0</v>
      </c>
      <c r="BG363" s="204">
        <f>IF(N363="zákl. přenesená",J363,0)</f>
        <v>0</v>
      </c>
      <c r="BH363" s="204">
        <f>IF(N363="sníž. přenesená",J363,0)</f>
        <v>0</v>
      </c>
      <c r="BI363" s="204">
        <f>IF(N363="nulová",J363,0)</f>
        <v>0</v>
      </c>
      <c r="BJ363" s="18" t="s">
        <v>93</v>
      </c>
      <c r="BK363" s="204">
        <f>ROUND(I363*H363,2)</f>
        <v>0</v>
      </c>
      <c r="BL363" s="18" t="s">
        <v>317</v>
      </c>
      <c r="BM363" s="203" t="s">
        <v>520</v>
      </c>
    </row>
    <row r="364" spans="1:65" s="13" customFormat="1" ht="11.25">
      <c r="B364" s="210"/>
      <c r="C364" s="211"/>
      <c r="D364" s="205" t="s">
        <v>232</v>
      </c>
      <c r="E364" s="212" t="s">
        <v>1</v>
      </c>
      <c r="F364" s="213" t="s">
        <v>271</v>
      </c>
      <c r="G364" s="211"/>
      <c r="H364" s="212" t="s">
        <v>1</v>
      </c>
      <c r="I364" s="214"/>
      <c r="J364" s="211"/>
      <c r="K364" s="211"/>
      <c r="L364" s="215"/>
      <c r="M364" s="216"/>
      <c r="N364" s="217"/>
      <c r="O364" s="217"/>
      <c r="P364" s="217"/>
      <c r="Q364" s="217"/>
      <c r="R364" s="217"/>
      <c r="S364" s="217"/>
      <c r="T364" s="218"/>
      <c r="AT364" s="219" t="s">
        <v>232</v>
      </c>
      <c r="AU364" s="219" t="s">
        <v>93</v>
      </c>
      <c r="AV364" s="13" t="s">
        <v>87</v>
      </c>
      <c r="AW364" s="13" t="s">
        <v>35</v>
      </c>
      <c r="AX364" s="13" t="s">
        <v>80</v>
      </c>
      <c r="AY364" s="219" t="s">
        <v>220</v>
      </c>
    </row>
    <row r="365" spans="1:65" s="14" customFormat="1" ht="11.25">
      <c r="B365" s="220"/>
      <c r="C365" s="221"/>
      <c r="D365" s="205" t="s">
        <v>232</v>
      </c>
      <c r="E365" s="222" t="s">
        <v>1</v>
      </c>
      <c r="F365" s="223" t="s">
        <v>1646</v>
      </c>
      <c r="G365" s="221"/>
      <c r="H365" s="224">
        <v>6.2370000000000001</v>
      </c>
      <c r="I365" s="225"/>
      <c r="J365" s="221"/>
      <c r="K365" s="221"/>
      <c r="L365" s="226"/>
      <c r="M365" s="227"/>
      <c r="N365" s="228"/>
      <c r="O365" s="228"/>
      <c r="P365" s="228"/>
      <c r="Q365" s="228"/>
      <c r="R365" s="228"/>
      <c r="S365" s="228"/>
      <c r="T365" s="229"/>
      <c r="AT365" s="230" t="s">
        <v>232</v>
      </c>
      <c r="AU365" s="230" t="s">
        <v>93</v>
      </c>
      <c r="AV365" s="14" t="s">
        <v>93</v>
      </c>
      <c r="AW365" s="14" t="s">
        <v>35</v>
      </c>
      <c r="AX365" s="14" t="s">
        <v>87</v>
      </c>
      <c r="AY365" s="230" t="s">
        <v>220</v>
      </c>
    </row>
    <row r="366" spans="1:65" s="2" customFormat="1" ht="14.45" customHeight="1">
      <c r="A366" s="35"/>
      <c r="B366" s="36"/>
      <c r="C366" s="192" t="s">
        <v>533</v>
      </c>
      <c r="D366" s="192" t="s">
        <v>223</v>
      </c>
      <c r="E366" s="193" t="s">
        <v>523</v>
      </c>
      <c r="F366" s="194" t="s">
        <v>524</v>
      </c>
      <c r="G366" s="195" t="s">
        <v>226</v>
      </c>
      <c r="H366" s="196">
        <v>8.6509999999999998</v>
      </c>
      <c r="I366" s="197"/>
      <c r="J366" s="198">
        <f>ROUND(I366*H366,2)</f>
        <v>0</v>
      </c>
      <c r="K366" s="194" t="s">
        <v>1</v>
      </c>
      <c r="L366" s="40"/>
      <c r="M366" s="199" t="s">
        <v>1</v>
      </c>
      <c r="N366" s="200" t="s">
        <v>46</v>
      </c>
      <c r="O366" s="72"/>
      <c r="P366" s="201">
        <f>O366*H366</f>
        <v>0</v>
      </c>
      <c r="Q366" s="201">
        <v>1.932E-2</v>
      </c>
      <c r="R366" s="201">
        <f>Q366*H366</f>
        <v>0.16713732000000001</v>
      </c>
      <c r="S366" s="201">
        <v>0</v>
      </c>
      <c r="T366" s="202">
        <f>S366*H366</f>
        <v>0</v>
      </c>
      <c r="U366" s="35"/>
      <c r="V366" s="35"/>
      <c r="W366" s="35"/>
      <c r="X366" s="35"/>
      <c r="Y366" s="35"/>
      <c r="Z366" s="35"/>
      <c r="AA366" s="35"/>
      <c r="AB366" s="35"/>
      <c r="AC366" s="35"/>
      <c r="AD366" s="35"/>
      <c r="AE366" s="35"/>
      <c r="AR366" s="203" t="s">
        <v>317</v>
      </c>
      <c r="AT366" s="203" t="s">
        <v>223</v>
      </c>
      <c r="AU366" s="203" t="s">
        <v>93</v>
      </c>
      <c r="AY366" s="18" t="s">
        <v>220</v>
      </c>
      <c r="BE366" s="204">
        <f>IF(N366="základní",J366,0)</f>
        <v>0</v>
      </c>
      <c r="BF366" s="204">
        <f>IF(N366="snížená",J366,0)</f>
        <v>0</v>
      </c>
      <c r="BG366" s="204">
        <f>IF(N366="zákl. přenesená",J366,0)</f>
        <v>0</v>
      </c>
      <c r="BH366" s="204">
        <f>IF(N366="sníž. přenesená",J366,0)</f>
        <v>0</v>
      </c>
      <c r="BI366" s="204">
        <f>IF(N366="nulová",J366,0)</f>
        <v>0</v>
      </c>
      <c r="BJ366" s="18" t="s">
        <v>93</v>
      </c>
      <c r="BK366" s="204">
        <f>ROUND(I366*H366,2)</f>
        <v>0</v>
      </c>
      <c r="BL366" s="18" t="s">
        <v>317</v>
      </c>
      <c r="BM366" s="203" t="s">
        <v>525</v>
      </c>
    </row>
    <row r="367" spans="1:65" s="13" customFormat="1" ht="11.25">
      <c r="B367" s="210"/>
      <c r="C367" s="211"/>
      <c r="D367" s="205" t="s">
        <v>232</v>
      </c>
      <c r="E367" s="212" t="s">
        <v>1</v>
      </c>
      <c r="F367" s="213" t="s">
        <v>271</v>
      </c>
      <c r="G367" s="211"/>
      <c r="H367" s="212" t="s">
        <v>1</v>
      </c>
      <c r="I367" s="214"/>
      <c r="J367" s="211"/>
      <c r="K367" s="211"/>
      <c r="L367" s="215"/>
      <c r="M367" s="216"/>
      <c r="N367" s="217"/>
      <c r="O367" s="217"/>
      <c r="P367" s="217"/>
      <c r="Q367" s="217"/>
      <c r="R367" s="217"/>
      <c r="S367" s="217"/>
      <c r="T367" s="218"/>
      <c r="AT367" s="219" t="s">
        <v>232</v>
      </c>
      <c r="AU367" s="219" t="s">
        <v>93</v>
      </c>
      <c r="AV367" s="13" t="s">
        <v>87</v>
      </c>
      <c r="AW367" s="13" t="s">
        <v>35</v>
      </c>
      <c r="AX367" s="13" t="s">
        <v>80</v>
      </c>
      <c r="AY367" s="219" t="s">
        <v>220</v>
      </c>
    </row>
    <row r="368" spans="1:65" s="14" customFormat="1" ht="11.25">
      <c r="B368" s="220"/>
      <c r="C368" s="221"/>
      <c r="D368" s="205" t="s">
        <v>232</v>
      </c>
      <c r="E368" s="222" t="s">
        <v>1</v>
      </c>
      <c r="F368" s="223" t="s">
        <v>1647</v>
      </c>
      <c r="G368" s="221"/>
      <c r="H368" s="224">
        <v>8.6509999999999998</v>
      </c>
      <c r="I368" s="225"/>
      <c r="J368" s="221"/>
      <c r="K368" s="221"/>
      <c r="L368" s="226"/>
      <c r="M368" s="227"/>
      <c r="N368" s="228"/>
      <c r="O368" s="228"/>
      <c r="P368" s="228"/>
      <c r="Q368" s="228"/>
      <c r="R368" s="228"/>
      <c r="S368" s="228"/>
      <c r="T368" s="229"/>
      <c r="AT368" s="230" t="s">
        <v>232</v>
      </c>
      <c r="AU368" s="230" t="s">
        <v>93</v>
      </c>
      <c r="AV368" s="14" t="s">
        <v>93</v>
      </c>
      <c r="AW368" s="14" t="s">
        <v>35</v>
      </c>
      <c r="AX368" s="14" t="s">
        <v>80</v>
      </c>
      <c r="AY368" s="230" t="s">
        <v>220</v>
      </c>
    </row>
    <row r="369" spans="1:65" s="13" customFormat="1" ht="11.25">
      <c r="B369" s="210"/>
      <c r="C369" s="211"/>
      <c r="D369" s="205" t="s">
        <v>232</v>
      </c>
      <c r="E369" s="212" t="s">
        <v>1</v>
      </c>
      <c r="F369" s="213" t="s">
        <v>461</v>
      </c>
      <c r="G369" s="211"/>
      <c r="H369" s="212" t="s">
        <v>1</v>
      </c>
      <c r="I369" s="214"/>
      <c r="J369" s="211"/>
      <c r="K369" s="211"/>
      <c r="L369" s="215"/>
      <c r="M369" s="216"/>
      <c r="N369" s="217"/>
      <c r="O369" s="217"/>
      <c r="P369" s="217"/>
      <c r="Q369" s="217"/>
      <c r="R369" s="217"/>
      <c r="S369" s="217"/>
      <c r="T369" s="218"/>
      <c r="AT369" s="219" t="s">
        <v>232</v>
      </c>
      <c r="AU369" s="219" t="s">
        <v>93</v>
      </c>
      <c r="AV369" s="13" t="s">
        <v>87</v>
      </c>
      <c r="AW369" s="13" t="s">
        <v>35</v>
      </c>
      <c r="AX369" s="13" t="s">
        <v>80</v>
      </c>
      <c r="AY369" s="219" t="s">
        <v>220</v>
      </c>
    </row>
    <row r="370" spans="1:65" s="15" customFormat="1" ht="11.25">
      <c r="B370" s="231"/>
      <c r="C370" s="232"/>
      <c r="D370" s="205" t="s">
        <v>232</v>
      </c>
      <c r="E370" s="233" t="s">
        <v>1</v>
      </c>
      <c r="F370" s="234" t="s">
        <v>236</v>
      </c>
      <c r="G370" s="232"/>
      <c r="H370" s="235">
        <v>8.6509999999999998</v>
      </c>
      <c r="I370" s="236"/>
      <c r="J370" s="232"/>
      <c r="K370" s="232"/>
      <c r="L370" s="237"/>
      <c r="M370" s="238"/>
      <c r="N370" s="239"/>
      <c r="O370" s="239"/>
      <c r="P370" s="239"/>
      <c r="Q370" s="239"/>
      <c r="R370" s="239"/>
      <c r="S370" s="239"/>
      <c r="T370" s="240"/>
      <c r="AT370" s="241" t="s">
        <v>232</v>
      </c>
      <c r="AU370" s="241" t="s">
        <v>93</v>
      </c>
      <c r="AV370" s="15" t="s">
        <v>228</v>
      </c>
      <c r="AW370" s="15" t="s">
        <v>35</v>
      </c>
      <c r="AX370" s="15" t="s">
        <v>87</v>
      </c>
      <c r="AY370" s="241" t="s">
        <v>220</v>
      </c>
    </row>
    <row r="371" spans="1:65" s="2" customFormat="1" ht="14.45" customHeight="1">
      <c r="A371" s="35"/>
      <c r="B371" s="36"/>
      <c r="C371" s="192" t="s">
        <v>540</v>
      </c>
      <c r="D371" s="192" t="s">
        <v>223</v>
      </c>
      <c r="E371" s="193" t="s">
        <v>534</v>
      </c>
      <c r="F371" s="194" t="s">
        <v>535</v>
      </c>
      <c r="G371" s="195" t="s">
        <v>226</v>
      </c>
      <c r="H371" s="196">
        <v>180.047</v>
      </c>
      <c r="I371" s="197"/>
      <c r="J371" s="198">
        <f>ROUND(I371*H371,2)</f>
        <v>0</v>
      </c>
      <c r="K371" s="194" t="s">
        <v>227</v>
      </c>
      <c r="L371" s="40"/>
      <c r="M371" s="199" t="s">
        <v>1</v>
      </c>
      <c r="N371" s="200" t="s">
        <v>46</v>
      </c>
      <c r="O371" s="72"/>
      <c r="P371" s="201">
        <f>O371*H371</f>
        <v>0</v>
      </c>
      <c r="Q371" s="201">
        <v>1E-4</v>
      </c>
      <c r="R371" s="201">
        <f>Q371*H371</f>
        <v>1.8004700000000002E-2</v>
      </c>
      <c r="S371" s="201">
        <v>0</v>
      </c>
      <c r="T371" s="202">
        <f>S371*H371</f>
        <v>0</v>
      </c>
      <c r="U371" s="35"/>
      <c r="V371" s="35"/>
      <c r="W371" s="35"/>
      <c r="X371" s="35"/>
      <c r="Y371" s="35"/>
      <c r="Z371" s="35"/>
      <c r="AA371" s="35"/>
      <c r="AB371" s="35"/>
      <c r="AC371" s="35"/>
      <c r="AD371" s="35"/>
      <c r="AE371" s="35"/>
      <c r="AR371" s="203" t="s">
        <v>317</v>
      </c>
      <c r="AT371" s="203" t="s">
        <v>223</v>
      </c>
      <c r="AU371" s="203" t="s">
        <v>93</v>
      </c>
      <c r="AY371" s="18" t="s">
        <v>220</v>
      </c>
      <c r="BE371" s="204">
        <f>IF(N371="základní",J371,0)</f>
        <v>0</v>
      </c>
      <c r="BF371" s="204">
        <f>IF(N371="snížená",J371,0)</f>
        <v>0</v>
      </c>
      <c r="BG371" s="204">
        <f>IF(N371="zákl. přenesená",J371,0)</f>
        <v>0</v>
      </c>
      <c r="BH371" s="204">
        <f>IF(N371="sníž. přenesená",J371,0)</f>
        <v>0</v>
      </c>
      <c r="BI371" s="204">
        <f>IF(N371="nulová",J371,0)</f>
        <v>0</v>
      </c>
      <c r="BJ371" s="18" t="s">
        <v>93</v>
      </c>
      <c r="BK371" s="204">
        <f>ROUND(I371*H371,2)</f>
        <v>0</v>
      </c>
      <c r="BL371" s="18" t="s">
        <v>317</v>
      </c>
      <c r="BM371" s="203" t="s">
        <v>536</v>
      </c>
    </row>
    <row r="372" spans="1:65" s="2" customFormat="1" ht="11.25">
      <c r="A372" s="35"/>
      <c r="B372" s="36"/>
      <c r="C372" s="37"/>
      <c r="D372" s="205" t="s">
        <v>230</v>
      </c>
      <c r="E372" s="37"/>
      <c r="F372" s="206" t="s">
        <v>537</v>
      </c>
      <c r="G372" s="37"/>
      <c r="H372" s="37"/>
      <c r="I372" s="207"/>
      <c r="J372" s="37"/>
      <c r="K372" s="37"/>
      <c r="L372" s="40"/>
      <c r="M372" s="208"/>
      <c r="N372" s="209"/>
      <c r="O372" s="72"/>
      <c r="P372" s="72"/>
      <c r="Q372" s="72"/>
      <c r="R372" s="72"/>
      <c r="S372" s="72"/>
      <c r="T372" s="73"/>
      <c r="U372" s="35"/>
      <c r="V372" s="35"/>
      <c r="W372" s="35"/>
      <c r="X372" s="35"/>
      <c r="Y372" s="35"/>
      <c r="Z372" s="35"/>
      <c r="AA372" s="35"/>
      <c r="AB372" s="35"/>
      <c r="AC372" s="35"/>
      <c r="AD372" s="35"/>
      <c r="AE372" s="35"/>
      <c r="AT372" s="18" t="s">
        <v>230</v>
      </c>
      <c r="AU372" s="18" t="s">
        <v>93</v>
      </c>
    </row>
    <row r="373" spans="1:65" s="13" customFormat="1" ht="11.25">
      <c r="B373" s="210"/>
      <c r="C373" s="211"/>
      <c r="D373" s="205" t="s">
        <v>232</v>
      </c>
      <c r="E373" s="212" t="s">
        <v>1</v>
      </c>
      <c r="F373" s="213" t="s">
        <v>376</v>
      </c>
      <c r="G373" s="211"/>
      <c r="H373" s="212" t="s">
        <v>1</v>
      </c>
      <c r="I373" s="214"/>
      <c r="J373" s="211"/>
      <c r="K373" s="211"/>
      <c r="L373" s="215"/>
      <c r="M373" s="216"/>
      <c r="N373" s="217"/>
      <c r="O373" s="217"/>
      <c r="P373" s="217"/>
      <c r="Q373" s="217"/>
      <c r="R373" s="217"/>
      <c r="S373" s="217"/>
      <c r="T373" s="218"/>
      <c r="AT373" s="219" t="s">
        <v>232</v>
      </c>
      <c r="AU373" s="219" t="s">
        <v>93</v>
      </c>
      <c r="AV373" s="13" t="s">
        <v>87</v>
      </c>
      <c r="AW373" s="13" t="s">
        <v>35</v>
      </c>
      <c r="AX373" s="13" t="s">
        <v>80</v>
      </c>
      <c r="AY373" s="219" t="s">
        <v>220</v>
      </c>
    </row>
    <row r="374" spans="1:65" s="14" customFormat="1" ht="11.25">
      <c r="B374" s="220"/>
      <c r="C374" s="221"/>
      <c r="D374" s="205" t="s">
        <v>232</v>
      </c>
      <c r="E374" s="222" t="s">
        <v>1</v>
      </c>
      <c r="F374" s="223" t="s">
        <v>1648</v>
      </c>
      <c r="G374" s="221"/>
      <c r="H374" s="224">
        <v>82.549000000000007</v>
      </c>
      <c r="I374" s="225"/>
      <c r="J374" s="221"/>
      <c r="K374" s="221"/>
      <c r="L374" s="226"/>
      <c r="M374" s="227"/>
      <c r="N374" s="228"/>
      <c r="O374" s="228"/>
      <c r="P374" s="228"/>
      <c r="Q374" s="228"/>
      <c r="R374" s="228"/>
      <c r="S374" s="228"/>
      <c r="T374" s="229"/>
      <c r="AT374" s="230" t="s">
        <v>232</v>
      </c>
      <c r="AU374" s="230" t="s">
        <v>93</v>
      </c>
      <c r="AV374" s="14" t="s">
        <v>93</v>
      </c>
      <c r="AW374" s="14" t="s">
        <v>35</v>
      </c>
      <c r="AX374" s="14" t="s">
        <v>80</v>
      </c>
      <c r="AY374" s="230" t="s">
        <v>220</v>
      </c>
    </row>
    <row r="375" spans="1:65" s="14" customFormat="1" ht="11.25">
      <c r="B375" s="220"/>
      <c r="C375" s="221"/>
      <c r="D375" s="205" t="s">
        <v>232</v>
      </c>
      <c r="E375" s="222" t="s">
        <v>1</v>
      </c>
      <c r="F375" s="223" t="s">
        <v>1649</v>
      </c>
      <c r="G375" s="221"/>
      <c r="H375" s="224">
        <v>73.08</v>
      </c>
      <c r="I375" s="225"/>
      <c r="J375" s="221"/>
      <c r="K375" s="221"/>
      <c r="L375" s="226"/>
      <c r="M375" s="227"/>
      <c r="N375" s="228"/>
      <c r="O375" s="228"/>
      <c r="P375" s="228"/>
      <c r="Q375" s="228"/>
      <c r="R375" s="228"/>
      <c r="S375" s="228"/>
      <c r="T375" s="229"/>
      <c r="AT375" s="230" t="s">
        <v>232</v>
      </c>
      <c r="AU375" s="230" t="s">
        <v>93</v>
      </c>
      <c r="AV375" s="14" t="s">
        <v>93</v>
      </c>
      <c r="AW375" s="14" t="s">
        <v>35</v>
      </c>
      <c r="AX375" s="14" t="s">
        <v>80</v>
      </c>
      <c r="AY375" s="230" t="s">
        <v>220</v>
      </c>
    </row>
    <row r="376" spans="1:65" s="14" customFormat="1" ht="11.25">
      <c r="B376" s="220"/>
      <c r="C376" s="221"/>
      <c r="D376" s="205" t="s">
        <v>232</v>
      </c>
      <c r="E376" s="222" t="s">
        <v>1</v>
      </c>
      <c r="F376" s="223" t="s">
        <v>1650</v>
      </c>
      <c r="G376" s="221"/>
      <c r="H376" s="224">
        <v>24.417999999999999</v>
      </c>
      <c r="I376" s="225"/>
      <c r="J376" s="221"/>
      <c r="K376" s="221"/>
      <c r="L376" s="226"/>
      <c r="M376" s="227"/>
      <c r="N376" s="228"/>
      <c r="O376" s="228"/>
      <c r="P376" s="228"/>
      <c r="Q376" s="228"/>
      <c r="R376" s="228"/>
      <c r="S376" s="228"/>
      <c r="T376" s="229"/>
      <c r="AT376" s="230" t="s">
        <v>232</v>
      </c>
      <c r="AU376" s="230" t="s">
        <v>93</v>
      </c>
      <c r="AV376" s="14" t="s">
        <v>93</v>
      </c>
      <c r="AW376" s="14" t="s">
        <v>35</v>
      </c>
      <c r="AX376" s="14" t="s">
        <v>80</v>
      </c>
      <c r="AY376" s="230" t="s">
        <v>220</v>
      </c>
    </row>
    <row r="377" spans="1:65" s="15" customFormat="1" ht="11.25">
      <c r="B377" s="231"/>
      <c r="C377" s="232"/>
      <c r="D377" s="205" t="s">
        <v>232</v>
      </c>
      <c r="E377" s="233" t="s">
        <v>1</v>
      </c>
      <c r="F377" s="234" t="s">
        <v>236</v>
      </c>
      <c r="G377" s="232"/>
      <c r="H377" s="235">
        <v>180.04700000000003</v>
      </c>
      <c r="I377" s="236"/>
      <c r="J377" s="232"/>
      <c r="K377" s="232"/>
      <c r="L377" s="237"/>
      <c r="M377" s="238"/>
      <c r="N377" s="239"/>
      <c r="O377" s="239"/>
      <c r="P377" s="239"/>
      <c r="Q377" s="239"/>
      <c r="R377" s="239"/>
      <c r="S377" s="239"/>
      <c r="T377" s="240"/>
      <c r="AT377" s="241" t="s">
        <v>232</v>
      </c>
      <c r="AU377" s="241" t="s">
        <v>93</v>
      </c>
      <c r="AV377" s="15" t="s">
        <v>228</v>
      </c>
      <c r="AW377" s="15" t="s">
        <v>35</v>
      </c>
      <c r="AX377" s="15" t="s">
        <v>87</v>
      </c>
      <c r="AY377" s="241" t="s">
        <v>220</v>
      </c>
    </row>
    <row r="378" spans="1:65" s="2" customFormat="1" ht="14.45" customHeight="1">
      <c r="A378" s="35"/>
      <c r="B378" s="36"/>
      <c r="C378" s="192" t="s">
        <v>545</v>
      </c>
      <c r="D378" s="192" t="s">
        <v>223</v>
      </c>
      <c r="E378" s="193" t="s">
        <v>541</v>
      </c>
      <c r="F378" s="194" t="s">
        <v>542</v>
      </c>
      <c r="G378" s="195" t="s">
        <v>226</v>
      </c>
      <c r="H378" s="196">
        <v>180.047</v>
      </c>
      <c r="I378" s="197"/>
      <c r="J378" s="198">
        <f>ROUND(I378*H378,2)</f>
        <v>0</v>
      </c>
      <c r="K378" s="194" t="s">
        <v>227</v>
      </c>
      <c r="L378" s="40"/>
      <c r="M378" s="199" t="s">
        <v>1</v>
      </c>
      <c r="N378" s="200" t="s">
        <v>46</v>
      </c>
      <c r="O378" s="72"/>
      <c r="P378" s="201">
        <f>O378*H378</f>
        <v>0</v>
      </c>
      <c r="Q378" s="201">
        <v>0</v>
      </c>
      <c r="R378" s="201">
        <f>Q378*H378</f>
        <v>0</v>
      </c>
      <c r="S378" s="201">
        <v>0</v>
      </c>
      <c r="T378" s="202">
        <f>S378*H378</f>
        <v>0</v>
      </c>
      <c r="U378" s="35"/>
      <c r="V378" s="35"/>
      <c r="W378" s="35"/>
      <c r="X378" s="35"/>
      <c r="Y378" s="35"/>
      <c r="Z378" s="35"/>
      <c r="AA378" s="35"/>
      <c r="AB378" s="35"/>
      <c r="AC378" s="35"/>
      <c r="AD378" s="35"/>
      <c r="AE378" s="35"/>
      <c r="AR378" s="203" t="s">
        <v>317</v>
      </c>
      <c r="AT378" s="203" t="s">
        <v>223</v>
      </c>
      <c r="AU378" s="203" t="s">
        <v>93</v>
      </c>
      <c r="AY378" s="18" t="s">
        <v>220</v>
      </c>
      <c r="BE378" s="204">
        <f>IF(N378="základní",J378,0)</f>
        <v>0</v>
      </c>
      <c r="BF378" s="204">
        <f>IF(N378="snížená",J378,0)</f>
        <v>0</v>
      </c>
      <c r="BG378" s="204">
        <f>IF(N378="zákl. přenesená",J378,0)</f>
        <v>0</v>
      </c>
      <c r="BH378" s="204">
        <f>IF(N378="sníž. přenesená",J378,0)</f>
        <v>0</v>
      </c>
      <c r="BI378" s="204">
        <f>IF(N378="nulová",J378,0)</f>
        <v>0</v>
      </c>
      <c r="BJ378" s="18" t="s">
        <v>93</v>
      </c>
      <c r="BK378" s="204">
        <f>ROUND(I378*H378,2)</f>
        <v>0</v>
      </c>
      <c r="BL378" s="18" t="s">
        <v>317</v>
      </c>
      <c r="BM378" s="203" t="s">
        <v>543</v>
      </c>
    </row>
    <row r="379" spans="1:65" s="2" customFormat="1" ht="11.25">
      <c r="A379" s="35"/>
      <c r="B379" s="36"/>
      <c r="C379" s="37"/>
      <c r="D379" s="205" t="s">
        <v>230</v>
      </c>
      <c r="E379" s="37"/>
      <c r="F379" s="206" t="s">
        <v>544</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230</v>
      </c>
      <c r="AU379" s="18" t="s">
        <v>93</v>
      </c>
    </row>
    <row r="380" spans="1:65" s="13" customFormat="1" ht="11.25">
      <c r="B380" s="210"/>
      <c r="C380" s="211"/>
      <c r="D380" s="205" t="s">
        <v>232</v>
      </c>
      <c r="E380" s="212" t="s">
        <v>1</v>
      </c>
      <c r="F380" s="213" t="s">
        <v>376</v>
      </c>
      <c r="G380" s="211"/>
      <c r="H380" s="212" t="s">
        <v>1</v>
      </c>
      <c r="I380" s="214"/>
      <c r="J380" s="211"/>
      <c r="K380" s="211"/>
      <c r="L380" s="215"/>
      <c r="M380" s="216"/>
      <c r="N380" s="217"/>
      <c r="O380" s="217"/>
      <c r="P380" s="217"/>
      <c r="Q380" s="217"/>
      <c r="R380" s="217"/>
      <c r="S380" s="217"/>
      <c r="T380" s="218"/>
      <c r="AT380" s="219" t="s">
        <v>232</v>
      </c>
      <c r="AU380" s="219" t="s">
        <v>93</v>
      </c>
      <c r="AV380" s="13" t="s">
        <v>87</v>
      </c>
      <c r="AW380" s="13" t="s">
        <v>35</v>
      </c>
      <c r="AX380" s="13" t="s">
        <v>80</v>
      </c>
      <c r="AY380" s="219" t="s">
        <v>220</v>
      </c>
    </row>
    <row r="381" spans="1:65" s="14" customFormat="1" ht="11.25">
      <c r="B381" s="220"/>
      <c r="C381" s="221"/>
      <c r="D381" s="205" t="s">
        <v>232</v>
      </c>
      <c r="E381" s="222" t="s">
        <v>1</v>
      </c>
      <c r="F381" s="223" t="s">
        <v>1648</v>
      </c>
      <c r="G381" s="221"/>
      <c r="H381" s="224">
        <v>82.549000000000007</v>
      </c>
      <c r="I381" s="225"/>
      <c r="J381" s="221"/>
      <c r="K381" s="221"/>
      <c r="L381" s="226"/>
      <c r="M381" s="227"/>
      <c r="N381" s="228"/>
      <c r="O381" s="228"/>
      <c r="P381" s="228"/>
      <c r="Q381" s="228"/>
      <c r="R381" s="228"/>
      <c r="S381" s="228"/>
      <c r="T381" s="229"/>
      <c r="AT381" s="230" t="s">
        <v>232</v>
      </c>
      <c r="AU381" s="230" t="s">
        <v>93</v>
      </c>
      <c r="AV381" s="14" t="s">
        <v>93</v>
      </c>
      <c r="AW381" s="14" t="s">
        <v>35</v>
      </c>
      <c r="AX381" s="14" t="s">
        <v>80</v>
      </c>
      <c r="AY381" s="230" t="s">
        <v>220</v>
      </c>
    </row>
    <row r="382" spans="1:65" s="14" customFormat="1" ht="11.25">
      <c r="B382" s="220"/>
      <c r="C382" s="221"/>
      <c r="D382" s="205" t="s">
        <v>232</v>
      </c>
      <c r="E382" s="222" t="s">
        <v>1</v>
      </c>
      <c r="F382" s="223" t="s">
        <v>1649</v>
      </c>
      <c r="G382" s="221"/>
      <c r="H382" s="224">
        <v>73.08</v>
      </c>
      <c r="I382" s="225"/>
      <c r="J382" s="221"/>
      <c r="K382" s="221"/>
      <c r="L382" s="226"/>
      <c r="M382" s="227"/>
      <c r="N382" s="228"/>
      <c r="O382" s="228"/>
      <c r="P382" s="228"/>
      <c r="Q382" s="228"/>
      <c r="R382" s="228"/>
      <c r="S382" s="228"/>
      <c r="T382" s="229"/>
      <c r="AT382" s="230" t="s">
        <v>232</v>
      </c>
      <c r="AU382" s="230" t="s">
        <v>93</v>
      </c>
      <c r="AV382" s="14" t="s">
        <v>93</v>
      </c>
      <c r="AW382" s="14" t="s">
        <v>35</v>
      </c>
      <c r="AX382" s="14" t="s">
        <v>80</v>
      </c>
      <c r="AY382" s="230" t="s">
        <v>220</v>
      </c>
    </row>
    <row r="383" spans="1:65" s="14" customFormat="1" ht="11.25">
      <c r="B383" s="220"/>
      <c r="C383" s="221"/>
      <c r="D383" s="205" t="s">
        <v>232</v>
      </c>
      <c r="E383" s="222" t="s">
        <v>1</v>
      </c>
      <c r="F383" s="223" t="s">
        <v>1650</v>
      </c>
      <c r="G383" s="221"/>
      <c r="H383" s="224">
        <v>24.417999999999999</v>
      </c>
      <c r="I383" s="225"/>
      <c r="J383" s="221"/>
      <c r="K383" s="221"/>
      <c r="L383" s="226"/>
      <c r="M383" s="227"/>
      <c r="N383" s="228"/>
      <c r="O383" s="228"/>
      <c r="P383" s="228"/>
      <c r="Q383" s="228"/>
      <c r="R383" s="228"/>
      <c r="S383" s="228"/>
      <c r="T383" s="229"/>
      <c r="AT383" s="230" t="s">
        <v>232</v>
      </c>
      <c r="AU383" s="230" t="s">
        <v>93</v>
      </c>
      <c r="AV383" s="14" t="s">
        <v>93</v>
      </c>
      <c r="AW383" s="14" t="s">
        <v>35</v>
      </c>
      <c r="AX383" s="14" t="s">
        <v>80</v>
      </c>
      <c r="AY383" s="230" t="s">
        <v>220</v>
      </c>
    </row>
    <row r="384" spans="1:65" s="15" customFormat="1" ht="11.25">
      <c r="B384" s="231"/>
      <c r="C384" s="232"/>
      <c r="D384" s="205" t="s">
        <v>232</v>
      </c>
      <c r="E384" s="233" t="s">
        <v>1</v>
      </c>
      <c r="F384" s="234" t="s">
        <v>236</v>
      </c>
      <c r="G384" s="232"/>
      <c r="H384" s="235">
        <v>180.04700000000003</v>
      </c>
      <c r="I384" s="236"/>
      <c r="J384" s="232"/>
      <c r="K384" s="232"/>
      <c r="L384" s="237"/>
      <c r="M384" s="238"/>
      <c r="N384" s="239"/>
      <c r="O384" s="239"/>
      <c r="P384" s="239"/>
      <c r="Q384" s="239"/>
      <c r="R384" s="239"/>
      <c r="S384" s="239"/>
      <c r="T384" s="240"/>
      <c r="AT384" s="241" t="s">
        <v>232</v>
      </c>
      <c r="AU384" s="241" t="s">
        <v>93</v>
      </c>
      <c r="AV384" s="15" t="s">
        <v>228</v>
      </c>
      <c r="AW384" s="15" t="s">
        <v>35</v>
      </c>
      <c r="AX384" s="15" t="s">
        <v>87</v>
      </c>
      <c r="AY384" s="241" t="s">
        <v>220</v>
      </c>
    </row>
    <row r="385" spans="1:65" s="2" customFormat="1" ht="14.45" customHeight="1">
      <c r="A385" s="35"/>
      <c r="B385" s="36"/>
      <c r="C385" s="243" t="s">
        <v>550</v>
      </c>
      <c r="D385" s="243" t="s">
        <v>359</v>
      </c>
      <c r="E385" s="244" t="s">
        <v>546</v>
      </c>
      <c r="F385" s="245" t="s">
        <v>547</v>
      </c>
      <c r="G385" s="246" t="s">
        <v>226</v>
      </c>
      <c r="H385" s="247">
        <v>198.05199999999999</v>
      </c>
      <c r="I385" s="248"/>
      <c r="J385" s="249">
        <f>ROUND(I385*H385,2)</f>
        <v>0</v>
      </c>
      <c r="K385" s="245" t="s">
        <v>1</v>
      </c>
      <c r="L385" s="250"/>
      <c r="M385" s="251" t="s">
        <v>1</v>
      </c>
      <c r="N385" s="252" t="s">
        <v>46</v>
      </c>
      <c r="O385" s="72"/>
      <c r="P385" s="201">
        <f>O385*H385</f>
        <v>0</v>
      </c>
      <c r="Q385" s="201">
        <v>8.0000000000000007E-5</v>
      </c>
      <c r="R385" s="201">
        <f>Q385*H385</f>
        <v>1.5844159999999999E-2</v>
      </c>
      <c r="S385" s="201">
        <v>0</v>
      </c>
      <c r="T385" s="202">
        <f>S385*H385</f>
        <v>0</v>
      </c>
      <c r="U385" s="35"/>
      <c r="V385" s="35"/>
      <c r="W385" s="35"/>
      <c r="X385" s="35"/>
      <c r="Y385" s="35"/>
      <c r="Z385" s="35"/>
      <c r="AA385" s="35"/>
      <c r="AB385" s="35"/>
      <c r="AC385" s="35"/>
      <c r="AD385" s="35"/>
      <c r="AE385" s="35"/>
      <c r="AR385" s="203" t="s">
        <v>362</v>
      </c>
      <c r="AT385" s="203" t="s">
        <v>359</v>
      </c>
      <c r="AU385" s="203" t="s">
        <v>93</v>
      </c>
      <c r="AY385" s="18" t="s">
        <v>220</v>
      </c>
      <c r="BE385" s="204">
        <f>IF(N385="základní",J385,0)</f>
        <v>0</v>
      </c>
      <c r="BF385" s="204">
        <f>IF(N385="snížená",J385,0)</f>
        <v>0</v>
      </c>
      <c r="BG385" s="204">
        <f>IF(N385="zákl. přenesená",J385,0)</f>
        <v>0</v>
      </c>
      <c r="BH385" s="204">
        <f>IF(N385="sníž. přenesená",J385,0)</f>
        <v>0</v>
      </c>
      <c r="BI385" s="204">
        <f>IF(N385="nulová",J385,0)</f>
        <v>0</v>
      </c>
      <c r="BJ385" s="18" t="s">
        <v>93</v>
      </c>
      <c r="BK385" s="204">
        <f>ROUND(I385*H385,2)</f>
        <v>0</v>
      </c>
      <c r="BL385" s="18" t="s">
        <v>317</v>
      </c>
      <c r="BM385" s="203" t="s">
        <v>548</v>
      </c>
    </row>
    <row r="386" spans="1:65" s="14" customFormat="1" ht="11.25">
      <c r="B386" s="220"/>
      <c r="C386" s="221"/>
      <c r="D386" s="205" t="s">
        <v>232</v>
      </c>
      <c r="E386" s="221"/>
      <c r="F386" s="223" t="s">
        <v>1651</v>
      </c>
      <c r="G386" s="221"/>
      <c r="H386" s="224">
        <v>198.05199999999999</v>
      </c>
      <c r="I386" s="225"/>
      <c r="J386" s="221"/>
      <c r="K386" s="221"/>
      <c r="L386" s="226"/>
      <c r="M386" s="227"/>
      <c r="N386" s="228"/>
      <c r="O386" s="228"/>
      <c r="P386" s="228"/>
      <c r="Q386" s="228"/>
      <c r="R386" s="228"/>
      <c r="S386" s="228"/>
      <c r="T386" s="229"/>
      <c r="AT386" s="230" t="s">
        <v>232</v>
      </c>
      <c r="AU386" s="230" t="s">
        <v>93</v>
      </c>
      <c r="AV386" s="14" t="s">
        <v>93</v>
      </c>
      <c r="AW386" s="14" t="s">
        <v>4</v>
      </c>
      <c r="AX386" s="14" t="s">
        <v>87</v>
      </c>
      <c r="AY386" s="230" t="s">
        <v>220</v>
      </c>
    </row>
    <row r="387" spans="1:65" s="2" customFormat="1" ht="14.45" customHeight="1">
      <c r="A387" s="35"/>
      <c r="B387" s="36"/>
      <c r="C387" s="192" t="s">
        <v>555</v>
      </c>
      <c r="D387" s="192" t="s">
        <v>223</v>
      </c>
      <c r="E387" s="193" t="s">
        <v>551</v>
      </c>
      <c r="F387" s="194" t="s">
        <v>552</v>
      </c>
      <c r="G387" s="195" t="s">
        <v>226</v>
      </c>
      <c r="H387" s="196">
        <v>82.549000000000007</v>
      </c>
      <c r="I387" s="197"/>
      <c r="J387" s="198">
        <f>ROUND(I387*H387,2)</f>
        <v>0</v>
      </c>
      <c r="K387" s="194" t="s">
        <v>227</v>
      </c>
      <c r="L387" s="40"/>
      <c r="M387" s="199" t="s">
        <v>1</v>
      </c>
      <c r="N387" s="200" t="s">
        <v>46</v>
      </c>
      <c r="O387" s="72"/>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317</v>
      </c>
      <c r="AT387" s="203" t="s">
        <v>223</v>
      </c>
      <c r="AU387" s="203" t="s">
        <v>93</v>
      </c>
      <c r="AY387" s="18" t="s">
        <v>220</v>
      </c>
      <c r="BE387" s="204">
        <f>IF(N387="základní",J387,0)</f>
        <v>0</v>
      </c>
      <c r="BF387" s="204">
        <f>IF(N387="snížená",J387,0)</f>
        <v>0</v>
      </c>
      <c r="BG387" s="204">
        <f>IF(N387="zákl. přenesená",J387,0)</f>
        <v>0</v>
      </c>
      <c r="BH387" s="204">
        <f>IF(N387="sníž. přenesená",J387,0)</f>
        <v>0</v>
      </c>
      <c r="BI387" s="204">
        <f>IF(N387="nulová",J387,0)</f>
        <v>0</v>
      </c>
      <c r="BJ387" s="18" t="s">
        <v>93</v>
      </c>
      <c r="BK387" s="204">
        <f>ROUND(I387*H387,2)</f>
        <v>0</v>
      </c>
      <c r="BL387" s="18" t="s">
        <v>317</v>
      </c>
      <c r="BM387" s="203" t="s">
        <v>553</v>
      </c>
    </row>
    <row r="388" spans="1:65" s="2" customFormat="1" ht="19.5">
      <c r="A388" s="35"/>
      <c r="B388" s="36"/>
      <c r="C388" s="37"/>
      <c r="D388" s="205" t="s">
        <v>230</v>
      </c>
      <c r="E388" s="37"/>
      <c r="F388" s="206" t="s">
        <v>554</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230</v>
      </c>
      <c r="AU388" s="18" t="s">
        <v>93</v>
      </c>
    </row>
    <row r="389" spans="1:65" s="13" customFormat="1" ht="11.25">
      <c r="B389" s="210"/>
      <c r="C389" s="211"/>
      <c r="D389" s="205" t="s">
        <v>232</v>
      </c>
      <c r="E389" s="212" t="s">
        <v>1</v>
      </c>
      <c r="F389" s="213" t="s">
        <v>376</v>
      </c>
      <c r="G389" s="211"/>
      <c r="H389" s="212" t="s">
        <v>1</v>
      </c>
      <c r="I389" s="214"/>
      <c r="J389" s="211"/>
      <c r="K389" s="211"/>
      <c r="L389" s="215"/>
      <c r="M389" s="216"/>
      <c r="N389" s="217"/>
      <c r="O389" s="217"/>
      <c r="P389" s="217"/>
      <c r="Q389" s="217"/>
      <c r="R389" s="217"/>
      <c r="S389" s="217"/>
      <c r="T389" s="218"/>
      <c r="AT389" s="219" t="s">
        <v>232</v>
      </c>
      <c r="AU389" s="219" t="s">
        <v>93</v>
      </c>
      <c r="AV389" s="13" t="s">
        <v>87</v>
      </c>
      <c r="AW389" s="13" t="s">
        <v>35</v>
      </c>
      <c r="AX389" s="13" t="s">
        <v>80</v>
      </c>
      <c r="AY389" s="219" t="s">
        <v>220</v>
      </c>
    </row>
    <row r="390" spans="1:65" s="14" customFormat="1" ht="11.25">
      <c r="B390" s="220"/>
      <c r="C390" s="221"/>
      <c r="D390" s="205" t="s">
        <v>232</v>
      </c>
      <c r="E390" s="222" t="s">
        <v>1</v>
      </c>
      <c r="F390" s="223" t="s">
        <v>1648</v>
      </c>
      <c r="G390" s="221"/>
      <c r="H390" s="224">
        <v>82.549000000000007</v>
      </c>
      <c r="I390" s="225"/>
      <c r="J390" s="221"/>
      <c r="K390" s="221"/>
      <c r="L390" s="226"/>
      <c r="M390" s="227"/>
      <c r="N390" s="228"/>
      <c r="O390" s="228"/>
      <c r="P390" s="228"/>
      <c r="Q390" s="228"/>
      <c r="R390" s="228"/>
      <c r="S390" s="228"/>
      <c r="T390" s="229"/>
      <c r="AT390" s="230" t="s">
        <v>232</v>
      </c>
      <c r="AU390" s="230" t="s">
        <v>93</v>
      </c>
      <c r="AV390" s="14" t="s">
        <v>93</v>
      </c>
      <c r="AW390" s="14" t="s">
        <v>35</v>
      </c>
      <c r="AX390" s="14" t="s">
        <v>87</v>
      </c>
      <c r="AY390" s="230" t="s">
        <v>220</v>
      </c>
    </row>
    <row r="391" spans="1:65" s="2" customFormat="1" ht="14.45" customHeight="1">
      <c r="A391" s="35"/>
      <c r="B391" s="36"/>
      <c r="C391" s="243" t="s">
        <v>559</v>
      </c>
      <c r="D391" s="243" t="s">
        <v>359</v>
      </c>
      <c r="E391" s="244" t="s">
        <v>556</v>
      </c>
      <c r="F391" s="245" t="s">
        <v>557</v>
      </c>
      <c r="G391" s="246" t="s">
        <v>226</v>
      </c>
      <c r="H391" s="247">
        <v>84.2</v>
      </c>
      <c r="I391" s="248"/>
      <c r="J391" s="249">
        <f>ROUND(I391*H391,2)</f>
        <v>0</v>
      </c>
      <c r="K391" s="245" t="s">
        <v>227</v>
      </c>
      <c r="L391" s="250"/>
      <c r="M391" s="251" t="s">
        <v>1</v>
      </c>
      <c r="N391" s="252" t="s">
        <v>46</v>
      </c>
      <c r="O391" s="72"/>
      <c r="P391" s="201">
        <f>O391*H391</f>
        <v>0</v>
      </c>
      <c r="Q391" s="201">
        <v>2.8E-3</v>
      </c>
      <c r="R391" s="201">
        <f>Q391*H391</f>
        <v>0.23576</v>
      </c>
      <c r="S391" s="201">
        <v>0</v>
      </c>
      <c r="T391" s="202">
        <f>S391*H391</f>
        <v>0</v>
      </c>
      <c r="U391" s="35"/>
      <c r="V391" s="35"/>
      <c r="W391" s="35"/>
      <c r="X391" s="35"/>
      <c r="Y391" s="35"/>
      <c r="Z391" s="35"/>
      <c r="AA391" s="35"/>
      <c r="AB391" s="35"/>
      <c r="AC391" s="35"/>
      <c r="AD391" s="35"/>
      <c r="AE391" s="35"/>
      <c r="AR391" s="203" t="s">
        <v>362</v>
      </c>
      <c r="AT391" s="203" t="s">
        <v>359</v>
      </c>
      <c r="AU391" s="203" t="s">
        <v>93</v>
      </c>
      <c r="AY391" s="18" t="s">
        <v>220</v>
      </c>
      <c r="BE391" s="204">
        <f>IF(N391="základní",J391,0)</f>
        <v>0</v>
      </c>
      <c r="BF391" s="204">
        <f>IF(N391="snížená",J391,0)</f>
        <v>0</v>
      </c>
      <c r="BG391" s="204">
        <f>IF(N391="zákl. přenesená",J391,0)</f>
        <v>0</v>
      </c>
      <c r="BH391" s="204">
        <f>IF(N391="sníž. přenesená",J391,0)</f>
        <v>0</v>
      </c>
      <c r="BI391" s="204">
        <f>IF(N391="nulová",J391,0)</f>
        <v>0</v>
      </c>
      <c r="BJ391" s="18" t="s">
        <v>93</v>
      </c>
      <c r="BK391" s="204">
        <f>ROUND(I391*H391,2)</f>
        <v>0</v>
      </c>
      <c r="BL391" s="18" t="s">
        <v>317</v>
      </c>
      <c r="BM391" s="203" t="s">
        <v>558</v>
      </c>
    </row>
    <row r="392" spans="1:65" s="2" customFormat="1" ht="11.25">
      <c r="A392" s="35"/>
      <c r="B392" s="36"/>
      <c r="C392" s="37"/>
      <c r="D392" s="205" t="s">
        <v>230</v>
      </c>
      <c r="E392" s="37"/>
      <c r="F392" s="206" t="s">
        <v>557</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230</v>
      </c>
      <c r="AU392" s="18" t="s">
        <v>93</v>
      </c>
    </row>
    <row r="393" spans="1:65" s="14" customFormat="1" ht="11.25">
      <c r="B393" s="220"/>
      <c r="C393" s="221"/>
      <c r="D393" s="205" t="s">
        <v>232</v>
      </c>
      <c r="E393" s="221"/>
      <c r="F393" s="223" t="s">
        <v>1652</v>
      </c>
      <c r="G393" s="221"/>
      <c r="H393" s="224">
        <v>84.2</v>
      </c>
      <c r="I393" s="225"/>
      <c r="J393" s="221"/>
      <c r="K393" s="221"/>
      <c r="L393" s="226"/>
      <c r="M393" s="227"/>
      <c r="N393" s="228"/>
      <c r="O393" s="228"/>
      <c r="P393" s="228"/>
      <c r="Q393" s="228"/>
      <c r="R393" s="228"/>
      <c r="S393" s="228"/>
      <c r="T393" s="229"/>
      <c r="AT393" s="230" t="s">
        <v>232</v>
      </c>
      <c r="AU393" s="230" t="s">
        <v>93</v>
      </c>
      <c r="AV393" s="14" t="s">
        <v>93</v>
      </c>
      <c r="AW393" s="14" t="s">
        <v>4</v>
      </c>
      <c r="AX393" s="14" t="s">
        <v>87</v>
      </c>
      <c r="AY393" s="230" t="s">
        <v>220</v>
      </c>
    </row>
    <row r="394" spans="1:65" s="2" customFormat="1" ht="14.45" customHeight="1">
      <c r="A394" s="35"/>
      <c r="B394" s="36"/>
      <c r="C394" s="192" t="s">
        <v>562</v>
      </c>
      <c r="D394" s="192" t="s">
        <v>223</v>
      </c>
      <c r="E394" s="193" t="s">
        <v>551</v>
      </c>
      <c r="F394" s="194" t="s">
        <v>552</v>
      </c>
      <c r="G394" s="195" t="s">
        <v>226</v>
      </c>
      <c r="H394" s="196">
        <v>170.578</v>
      </c>
      <c r="I394" s="197"/>
      <c r="J394" s="198">
        <f>ROUND(I394*H394,2)</f>
        <v>0</v>
      </c>
      <c r="K394" s="194" t="s">
        <v>227</v>
      </c>
      <c r="L394" s="40"/>
      <c r="M394" s="199" t="s">
        <v>1</v>
      </c>
      <c r="N394" s="200" t="s">
        <v>46</v>
      </c>
      <c r="O394" s="72"/>
      <c r="P394" s="201">
        <f>O394*H394</f>
        <v>0</v>
      </c>
      <c r="Q394" s="201">
        <v>0</v>
      </c>
      <c r="R394" s="201">
        <f>Q394*H394</f>
        <v>0</v>
      </c>
      <c r="S394" s="201">
        <v>0</v>
      </c>
      <c r="T394" s="202">
        <f>S394*H394</f>
        <v>0</v>
      </c>
      <c r="U394" s="35"/>
      <c r="V394" s="35"/>
      <c r="W394" s="35"/>
      <c r="X394" s="35"/>
      <c r="Y394" s="35"/>
      <c r="Z394" s="35"/>
      <c r="AA394" s="35"/>
      <c r="AB394" s="35"/>
      <c r="AC394" s="35"/>
      <c r="AD394" s="35"/>
      <c r="AE394" s="35"/>
      <c r="AR394" s="203" t="s">
        <v>317</v>
      </c>
      <c r="AT394" s="203" t="s">
        <v>223</v>
      </c>
      <c r="AU394" s="203" t="s">
        <v>93</v>
      </c>
      <c r="AY394" s="18" t="s">
        <v>220</v>
      </c>
      <c r="BE394" s="204">
        <f>IF(N394="základní",J394,0)</f>
        <v>0</v>
      </c>
      <c r="BF394" s="204">
        <f>IF(N394="snížená",J394,0)</f>
        <v>0</v>
      </c>
      <c r="BG394" s="204">
        <f>IF(N394="zákl. přenesená",J394,0)</f>
        <v>0</v>
      </c>
      <c r="BH394" s="204">
        <f>IF(N394="sníž. přenesená",J394,0)</f>
        <v>0</v>
      </c>
      <c r="BI394" s="204">
        <f>IF(N394="nulová",J394,0)</f>
        <v>0</v>
      </c>
      <c r="BJ394" s="18" t="s">
        <v>93</v>
      </c>
      <c r="BK394" s="204">
        <f>ROUND(I394*H394,2)</f>
        <v>0</v>
      </c>
      <c r="BL394" s="18" t="s">
        <v>317</v>
      </c>
      <c r="BM394" s="203" t="s">
        <v>560</v>
      </c>
    </row>
    <row r="395" spans="1:65" s="2" customFormat="1" ht="19.5">
      <c r="A395" s="35"/>
      <c r="B395" s="36"/>
      <c r="C395" s="37"/>
      <c r="D395" s="205" t="s">
        <v>230</v>
      </c>
      <c r="E395" s="37"/>
      <c r="F395" s="206" t="s">
        <v>554</v>
      </c>
      <c r="G395" s="37"/>
      <c r="H395" s="37"/>
      <c r="I395" s="207"/>
      <c r="J395" s="37"/>
      <c r="K395" s="37"/>
      <c r="L395" s="40"/>
      <c r="M395" s="208"/>
      <c r="N395" s="209"/>
      <c r="O395" s="72"/>
      <c r="P395" s="72"/>
      <c r="Q395" s="72"/>
      <c r="R395" s="72"/>
      <c r="S395" s="72"/>
      <c r="T395" s="73"/>
      <c r="U395" s="35"/>
      <c r="V395" s="35"/>
      <c r="W395" s="35"/>
      <c r="X395" s="35"/>
      <c r="Y395" s="35"/>
      <c r="Z395" s="35"/>
      <c r="AA395" s="35"/>
      <c r="AB395" s="35"/>
      <c r="AC395" s="35"/>
      <c r="AD395" s="35"/>
      <c r="AE395" s="35"/>
      <c r="AT395" s="18" t="s">
        <v>230</v>
      </c>
      <c r="AU395" s="18" t="s">
        <v>93</v>
      </c>
    </row>
    <row r="396" spans="1:65" s="13" customFormat="1" ht="11.25">
      <c r="B396" s="210"/>
      <c r="C396" s="211"/>
      <c r="D396" s="205" t="s">
        <v>232</v>
      </c>
      <c r="E396" s="212" t="s">
        <v>1</v>
      </c>
      <c r="F396" s="213" t="s">
        <v>376</v>
      </c>
      <c r="G396" s="211"/>
      <c r="H396" s="212" t="s">
        <v>1</v>
      </c>
      <c r="I396" s="214"/>
      <c r="J396" s="211"/>
      <c r="K396" s="211"/>
      <c r="L396" s="215"/>
      <c r="M396" s="216"/>
      <c r="N396" s="217"/>
      <c r="O396" s="217"/>
      <c r="P396" s="217"/>
      <c r="Q396" s="217"/>
      <c r="R396" s="217"/>
      <c r="S396" s="217"/>
      <c r="T396" s="218"/>
      <c r="AT396" s="219" t="s">
        <v>232</v>
      </c>
      <c r="AU396" s="219" t="s">
        <v>93</v>
      </c>
      <c r="AV396" s="13" t="s">
        <v>87</v>
      </c>
      <c r="AW396" s="13" t="s">
        <v>35</v>
      </c>
      <c r="AX396" s="13" t="s">
        <v>80</v>
      </c>
      <c r="AY396" s="219" t="s">
        <v>220</v>
      </c>
    </row>
    <row r="397" spans="1:65" s="14" customFormat="1" ht="11.25">
      <c r="B397" s="220"/>
      <c r="C397" s="221"/>
      <c r="D397" s="205" t="s">
        <v>232</v>
      </c>
      <c r="E397" s="222" t="s">
        <v>1</v>
      </c>
      <c r="F397" s="223" t="s">
        <v>1653</v>
      </c>
      <c r="G397" s="221"/>
      <c r="H397" s="224">
        <v>146.16</v>
      </c>
      <c r="I397" s="225"/>
      <c r="J397" s="221"/>
      <c r="K397" s="221"/>
      <c r="L397" s="226"/>
      <c r="M397" s="227"/>
      <c r="N397" s="228"/>
      <c r="O397" s="228"/>
      <c r="P397" s="228"/>
      <c r="Q397" s="228"/>
      <c r="R397" s="228"/>
      <c r="S397" s="228"/>
      <c r="T397" s="229"/>
      <c r="AT397" s="230" t="s">
        <v>232</v>
      </c>
      <c r="AU397" s="230" t="s">
        <v>93</v>
      </c>
      <c r="AV397" s="14" t="s">
        <v>93</v>
      </c>
      <c r="AW397" s="14" t="s">
        <v>35</v>
      </c>
      <c r="AX397" s="14" t="s">
        <v>80</v>
      </c>
      <c r="AY397" s="230" t="s">
        <v>220</v>
      </c>
    </row>
    <row r="398" spans="1:65" s="14" customFormat="1" ht="11.25">
      <c r="B398" s="220"/>
      <c r="C398" s="221"/>
      <c r="D398" s="205" t="s">
        <v>232</v>
      </c>
      <c r="E398" s="222" t="s">
        <v>1</v>
      </c>
      <c r="F398" s="223" t="s">
        <v>1650</v>
      </c>
      <c r="G398" s="221"/>
      <c r="H398" s="224">
        <v>24.417999999999999</v>
      </c>
      <c r="I398" s="225"/>
      <c r="J398" s="221"/>
      <c r="K398" s="221"/>
      <c r="L398" s="226"/>
      <c r="M398" s="227"/>
      <c r="N398" s="228"/>
      <c r="O398" s="228"/>
      <c r="P398" s="228"/>
      <c r="Q398" s="228"/>
      <c r="R398" s="228"/>
      <c r="S398" s="228"/>
      <c r="T398" s="229"/>
      <c r="AT398" s="230" t="s">
        <v>232</v>
      </c>
      <c r="AU398" s="230" t="s">
        <v>93</v>
      </c>
      <c r="AV398" s="14" t="s">
        <v>93</v>
      </c>
      <c r="AW398" s="14" t="s">
        <v>35</v>
      </c>
      <c r="AX398" s="14" t="s">
        <v>80</v>
      </c>
      <c r="AY398" s="230" t="s">
        <v>220</v>
      </c>
    </row>
    <row r="399" spans="1:65" s="15" customFormat="1" ht="11.25">
      <c r="B399" s="231"/>
      <c r="C399" s="232"/>
      <c r="D399" s="205" t="s">
        <v>232</v>
      </c>
      <c r="E399" s="233" t="s">
        <v>1</v>
      </c>
      <c r="F399" s="234" t="s">
        <v>236</v>
      </c>
      <c r="G399" s="232"/>
      <c r="H399" s="235">
        <v>170.578</v>
      </c>
      <c r="I399" s="236"/>
      <c r="J399" s="232"/>
      <c r="K399" s="232"/>
      <c r="L399" s="237"/>
      <c r="M399" s="238"/>
      <c r="N399" s="239"/>
      <c r="O399" s="239"/>
      <c r="P399" s="239"/>
      <c r="Q399" s="239"/>
      <c r="R399" s="239"/>
      <c r="S399" s="239"/>
      <c r="T399" s="240"/>
      <c r="AT399" s="241" t="s">
        <v>232</v>
      </c>
      <c r="AU399" s="241" t="s">
        <v>93</v>
      </c>
      <c r="AV399" s="15" t="s">
        <v>228</v>
      </c>
      <c r="AW399" s="15" t="s">
        <v>35</v>
      </c>
      <c r="AX399" s="15" t="s">
        <v>87</v>
      </c>
      <c r="AY399" s="241" t="s">
        <v>220</v>
      </c>
    </row>
    <row r="400" spans="1:65" s="2" customFormat="1" ht="14.45" customHeight="1">
      <c r="A400" s="35"/>
      <c r="B400" s="36"/>
      <c r="C400" s="243" t="s">
        <v>567</v>
      </c>
      <c r="D400" s="243" t="s">
        <v>359</v>
      </c>
      <c r="E400" s="244" t="s">
        <v>563</v>
      </c>
      <c r="F400" s="245" t="s">
        <v>564</v>
      </c>
      <c r="G400" s="246" t="s">
        <v>226</v>
      </c>
      <c r="H400" s="247">
        <v>173.99</v>
      </c>
      <c r="I400" s="248"/>
      <c r="J400" s="249">
        <f>ROUND(I400*H400,2)</f>
        <v>0</v>
      </c>
      <c r="K400" s="245" t="s">
        <v>227</v>
      </c>
      <c r="L400" s="250"/>
      <c r="M400" s="251" t="s">
        <v>1</v>
      </c>
      <c r="N400" s="252" t="s">
        <v>46</v>
      </c>
      <c r="O400" s="72"/>
      <c r="P400" s="201">
        <f>O400*H400</f>
        <v>0</v>
      </c>
      <c r="Q400" s="201">
        <v>4.7999999999999996E-3</v>
      </c>
      <c r="R400" s="201">
        <f>Q400*H400</f>
        <v>0.83515200000000001</v>
      </c>
      <c r="S400" s="201">
        <v>0</v>
      </c>
      <c r="T400" s="202">
        <f>S400*H400</f>
        <v>0</v>
      </c>
      <c r="U400" s="35"/>
      <c r="V400" s="35"/>
      <c r="W400" s="35"/>
      <c r="X400" s="35"/>
      <c r="Y400" s="35"/>
      <c r="Z400" s="35"/>
      <c r="AA400" s="35"/>
      <c r="AB400" s="35"/>
      <c r="AC400" s="35"/>
      <c r="AD400" s="35"/>
      <c r="AE400" s="35"/>
      <c r="AR400" s="203" t="s">
        <v>362</v>
      </c>
      <c r="AT400" s="203" t="s">
        <v>359</v>
      </c>
      <c r="AU400" s="203" t="s">
        <v>93</v>
      </c>
      <c r="AY400" s="18" t="s">
        <v>220</v>
      </c>
      <c r="BE400" s="204">
        <f>IF(N400="základní",J400,0)</f>
        <v>0</v>
      </c>
      <c r="BF400" s="204">
        <f>IF(N400="snížená",J400,0)</f>
        <v>0</v>
      </c>
      <c r="BG400" s="204">
        <f>IF(N400="zákl. přenesená",J400,0)</f>
        <v>0</v>
      </c>
      <c r="BH400" s="204">
        <f>IF(N400="sníž. přenesená",J400,0)</f>
        <v>0</v>
      </c>
      <c r="BI400" s="204">
        <f>IF(N400="nulová",J400,0)</f>
        <v>0</v>
      </c>
      <c r="BJ400" s="18" t="s">
        <v>93</v>
      </c>
      <c r="BK400" s="204">
        <f>ROUND(I400*H400,2)</f>
        <v>0</v>
      </c>
      <c r="BL400" s="18" t="s">
        <v>317</v>
      </c>
      <c r="BM400" s="203" t="s">
        <v>565</v>
      </c>
    </row>
    <row r="401" spans="1:65" s="2" customFormat="1" ht="11.25">
      <c r="A401" s="35"/>
      <c r="B401" s="36"/>
      <c r="C401" s="37"/>
      <c r="D401" s="205" t="s">
        <v>230</v>
      </c>
      <c r="E401" s="37"/>
      <c r="F401" s="206" t="s">
        <v>564</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230</v>
      </c>
      <c r="AU401" s="18" t="s">
        <v>93</v>
      </c>
    </row>
    <row r="402" spans="1:65" s="14" customFormat="1" ht="11.25">
      <c r="B402" s="220"/>
      <c r="C402" s="221"/>
      <c r="D402" s="205" t="s">
        <v>232</v>
      </c>
      <c r="E402" s="221"/>
      <c r="F402" s="223" t="s">
        <v>1654</v>
      </c>
      <c r="G402" s="221"/>
      <c r="H402" s="224">
        <v>173.99</v>
      </c>
      <c r="I402" s="225"/>
      <c r="J402" s="221"/>
      <c r="K402" s="221"/>
      <c r="L402" s="226"/>
      <c r="M402" s="227"/>
      <c r="N402" s="228"/>
      <c r="O402" s="228"/>
      <c r="P402" s="228"/>
      <c r="Q402" s="228"/>
      <c r="R402" s="228"/>
      <c r="S402" s="228"/>
      <c r="T402" s="229"/>
      <c r="AT402" s="230" t="s">
        <v>232</v>
      </c>
      <c r="AU402" s="230" t="s">
        <v>93</v>
      </c>
      <c r="AV402" s="14" t="s">
        <v>93</v>
      </c>
      <c r="AW402" s="14" t="s">
        <v>4</v>
      </c>
      <c r="AX402" s="14" t="s">
        <v>87</v>
      </c>
      <c r="AY402" s="230" t="s">
        <v>220</v>
      </c>
    </row>
    <row r="403" spans="1:65" s="2" customFormat="1" ht="14.45" customHeight="1">
      <c r="A403" s="35"/>
      <c r="B403" s="36"/>
      <c r="C403" s="192" t="s">
        <v>569</v>
      </c>
      <c r="D403" s="192" t="s">
        <v>223</v>
      </c>
      <c r="E403" s="193" t="s">
        <v>551</v>
      </c>
      <c r="F403" s="194" t="s">
        <v>552</v>
      </c>
      <c r="G403" s="195" t="s">
        <v>226</v>
      </c>
      <c r="H403" s="196">
        <v>24.417999999999999</v>
      </c>
      <c r="I403" s="197"/>
      <c r="J403" s="198">
        <f>ROUND(I403*H403,2)</f>
        <v>0</v>
      </c>
      <c r="K403" s="194" t="s">
        <v>227</v>
      </c>
      <c r="L403" s="40"/>
      <c r="M403" s="199" t="s">
        <v>1</v>
      </c>
      <c r="N403" s="200" t="s">
        <v>46</v>
      </c>
      <c r="O403" s="72"/>
      <c r="P403" s="201">
        <f>O403*H403</f>
        <v>0</v>
      </c>
      <c r="Q403" s="201">
        <v>0</v>
      </c>
      <c r="R403" s="201">
        <f>Q403*H403</f>
        <v>0</v>
      </c>
      <c r="S403" s="201">
        <v>0</v>
      </c>
      <c r="T403" s="202">
        <f>S403*H403</f>
        <v>0</v>
      </c>
      <c r="U403" s="35"/>
      <c r="V403" s="35"/>
      <c r="W403" s="35"/>
      <c r="X403" s="35"/>
      <c r="Y403" s="35"/>
      <c r="Z403" s="35"/>
      <c r="AA403" s="35"/>
      <c r="AB403" s="35"/>
      <c r="AC403" s="35"/>
      <c r="AD403" s="35"/>
      <c r="AE403" s="35"/>
      <c r="AR403" s="203" t="s">
        <v>317</v>
      </c>
      <c r="AT403" s="203" t="s">
        <v>223</v>
      </c>
      <c r="AU403" s="203" t="s">
        <v>93</v>
      </c>
      <c r="AY403" s="18" t="s">
        <v>220</v>
      </c>
      <c r="BE403" s="204">
        <f>IF(N403="základní",J403,0)</f>
        <v>0</v>
      </c>
      <c r="BF403" s="204">
        <f>IF(N403="snížená",J403,0)</f>
        <v>0</v>
      </c>
      <c r="BG403" s="204">
        <f>IF(N403="zákl. přenesená",J403,0)</f>
        <v>0</v>
      </c>
      <c r="BH403" s="204">
        <f>IF(N403="sníž. přenesená",J403,0)</f>
        <v>0</v>
      </c>
      <c r="BI403" s="204">
        <f>IF(N403="nulová",J403,0)</f>
        <v>0</v>
      </c>
      <c r="BJ403" s="18" t="s">
        <v>93</v>
      </c>
      <c r="BK403" s="204">
        <f>ROUND(I403*H403,2)</f>
        <v>0</v>
      </c>
      <c r="BL403" s="18" t="s">
        <v>317</v>
      </c>
      <c r="BM403" s="203" t="s">
        <v>568</v>
      </c>
    </row>
    <row r="404" spans="1:65" s="2" customFormat="1" ht="19.5">
      <c r="A404" s="35"/>
      <c r="B404" s="36"/>
      <c r="C404" s="37"/>
      <c r="D404" s="205" t="s">
        <v>230</v>
      </c>
      <c r="E404" s="37"/>
      <c r="F404" s="206" t="s">
        <v>554</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230</v>
      </c>
      <c r="AU404" s="18" t="s">
        <v>93</v>
      </c>
    </row>
    <row r="405" spans="1:65" s="13" customFormat="1" ht="11.25">
      <c r="B405" s="210"/>
      <c r="C405" s="211"/>
      <c r="D405" s="205" t="s">
        <v>232</v>
      </c>
      <c r="E405" s="212" t="s">
        <v>1</v>
      </c>
      <c r="F405" s="213" t="s">
        <v>376</v>
      </c>
      <c r="G405" s="211"/>
      <c r="H405" s="212" t="s">
        <v>1</v>
      </c>
      <c r="I405" s="214"/>
      <c r="J405" s="211"/>
      <c r="K405" s="211"/>
      <c r="L405" s="215"/>
      <c r="M405" s="216"/>
      <c r="N405" s="217"/>
      <c r="O405" s="217"/>
      <c r="P405" s="217"/>
      <c r="Q405" s="217"/>
      <c r="R405" s="217"/>
      <c r="S405" s="217"/>
      <c r="T405" s="218"/>
      <c r="AT405" s="219" t="s">
        <v>232</v>
      </c>
      <c r="AU405" s="219" t="s">
        <v>93</v>
      </c>
      <c r="AV405" s="13" t="s">
        <v>87</v>
      </c>
      <c r="AW405" s="13" t="s">
        <v>35</v>
      </c>
      <c r="AX405" s="13" t="s">
        <v>80</v>
      </c>
      <c r="AY405" s="219" t="s">
        <v>220</v>
      </c>
    </row>
    <row r="406" spans="1:65" s="14" customFormat="1" ht="11.25">
      <c r="B406" s="220"/>
      <c r="C406" s="221"/>
      <c r="D406" s="205" t="s">
        <v>232</v>
      </c>
      <c r="E406" s="222" t="s">
        <v>1</v>
      </c>
      <c r="F406" s="223" t="s">
        <v>1650</v>
      </c>
      <c r="G406" s="221"/>
      <c r="H406" s="224">
        <v>24.417999999999999</v>
      </c>
      <c r="I406" s="225"/>
      <c r="J406" s="221"/>
      <c r="K406" s="221"/>
      <c r="L406" s="226"/>
      <c r="M406" s="227"/>
      <c r="N406" s="228"/>
      <c r="O406" s="228"/>
      <c r="P406" s="228"/>
      <c r="Q406" s="228"/>
      <c r="R406" s="228"/>
      <c r="S406" s="228"/>
      <c r="T406" s="229"/>
      <c r="AT406" s="230" t="s">
        <v>232</v>
      </c>
      <c r="AU406" s="230" t="s">
        <v>93</v>
      </c>
      <c r="AV406" s="14" t="s">
        <v>93</v>
      </c>
      <c r="AW406" s="14" t="s">
        <v>35</v>
      </c>
      <c r="AX406" s="14" t="s">
        <v>87</v>
      </c>
      <c r="AY406" s="230" t="s">
        <v>220</v>
      </c>
    </row>
    <row r="407" spans="1:65" s="2" customFormat="1" ht="14.45" customHeight="1">
      <c r="A407" s="35"/>
      <c r="B407" s="36"/>
      <c r="C407" s="243" t="s">
        <v>574</v>
      </c>
      <c r="D407" s="243" t="s">
        <v>359</v>
      </c>
      <c r="E407" s="244" t="s">
        <v>570</v>
      </c>
      <c r="F407" s="245" t="s">
        <v>571</v>
      </c>
      <c r="G407" s="246" t="s">
        <v>226</v>
      </c>
      <c r="H407" s="247">
        <v>24.905999999999999</v>
      </c>
      <c r="I407" s="248"/>
      <c r="J407" s="249">
        <f>ROUND(I407*H407,2)</f>
        <v>0</v>
      </c>
      <c r="K407" s="245" t="s">
        <v>227</v>
      </c>
      <c r="L407" s="250"/>
      <c r="M407" s="251" t="s">
        <v>1</v>
      </c>
      <c r="N407" s="252" t="s">
        <v>46</v>
      </c>
      <c r="O407" s="72"/>
      <c r="P407" s="201">
        <f>O407*H407</f>
        <v>0</v>
      </c>
      <c r="Q407" s="201">
        <v>2.2399999999999998E-3</v>
      </c>
      <c r="R407" s="201">
        <f>Q407*H407</f>
        <v>5.5789439999999996E-2</v>
      </c>
      <c r="S407" s="201">
        <v>0</v>
      </c>
      <c r="T407" s="202">
        <f>S407*H407</f>
        <v>0</v>
      </c>
      <c r="U407" s="35"/>
      <c r="V407" s="35"/>
      <c r="W407" s="35"/>
      <c r="X407" s="35"/>
      <c r="Y407" s="35"/>
      <c r="Z407" s="35"/>
      <c r="AA407" s="35"/>
      <c r="AB407" s="35"/>
      <c r="AC407" s="35"/>
      <c r="AD407" s="35"/>
      <c r="AE407" s="35"/>
      <c r="AR407" s="203" t="s">
        <v>362</v>
      </c>
      <c r="AT407" s="203" t="s">
        <v>359</v>
      </c>
      <c r="AU407" s="203" t="s">
        <v>93</v>
      </c>
      <c r="AY407" s="18" t="s">
        <v>220</v>
      </c>
      <c r="BE407" s="204">
        <f>IF(N407="základní",J407,0)</f>
        <v>0</v>
      </c>
      <c r="BF407" s="204">
        <f>IF(N407="snížená",J407,0)</f>
        <v>0</v>
      </c>
      <c r="BG407" s="204">
        <f>IF(N407="zákl. přenesená",J407,0)</f>
        <v>0</v>
      </c>
      <c r="BH407" s="204">
        <f>IF(N407="sníž. přenesená",J407,0)</f>
        <v>0</v>
      </c>
      <c r="BI407" s="204">
        <f>IF(N407="nulová",J407,0)</f>
        <v>0</v>
      </c>
      <c r="BJ407" s="18" t="s">
        <v>93</v>
      </c>
      <c r="BK407" s="204">
        <f>ROUND(I407*H407,2)</f>
        <v>0</v>
      </c>
      <c r="BL407" s="18" t="s">
        <v>317</v>
      </c>
      <c r="BM407" s="203" t="s">
        <v>572</v>
      </c>
    </row>
    <row r="408" spans="1:65" s="2" customFormat="1" ht="11.25">
      <c r="A408" s="35"/>
      <c r="B408" s="36"/>
      <c r="C408" s="37"/>
      <c r="D408" s="205" t="s">
        <v>230</v>
      </c>
      <c r="E408" s="37"/>
      <c r="F408" s="206" t="s">
        <v>571</v>
      </c>
      <c r="G408" s="37"/>
      <c r="H408" s="37"/>
      <c r="I408" s="207"/>
      <c r="J408" s="37"/>
      <c r="K408" s="37"/>
      <c r="L408" s="40"/>
      <c r="M408" s="208"/>
      <c r="N408" s="209"/>
      <c r="O408" s="72"/>
      <c r="P408" s="72"/>
      <c r="Q408" s="72"/>
      <c r="R408" s="72"/>
      <c r="S408" s="72"/>
      <c r="T408" s="73"/>
      <c r="U408" s="35"/>
      <c r="V408" s="35"/>
      <c r="W408" s="35"/>
      <c r="X408" s="35"/>
      <c r="Y408" s="35"/>
      <c r="Z408" s="35"/>
      <c r="AA408" s="35"/>
      <c r="AB408" s="35"/>
      <c r="AC408" s="35"/>
      <c r="AD408" s="35"/>
      <c r="AE408" s="35"/>
      <c r="AT408" s="18" t="s">
        <v>230</v>
      </c>
      <c r="AU408" s="18" t="s">
        <v>93</v>
      </c>
    </row>
    <row r="409" spans="1:65" s="14" customFormat="1" ht="11.25">
      <c r="B409" s="220"/>
      <c r="C409" s="221"/>
      <c r="D409" s="205" t="s">
        <v>232</v>
      </c>
      <c r="E409" s="221"/>
      <c r="F409" s="223" t="s">
        <v>1655</v>
      </c>
      <c r="G409" s="221"/>
      <c r="H409" s="224">
        <v>24.905999999999999</v>
      </c>
      <c r="I409" s="225"/>
      <c r="J409" s="221"/>
      <c r="K409" s="221"/>
      <c r="L409" s="226"/>
      <c r="M409" s="227"/>
      <c r="N409" s="228"/>
      <c r="O409" s="228"/>
      <c r="P409" s="228"/>
      <c r="Q409" s="228"/>
      <c r="R409" s="228"/>
      <c r="S409" s="228"/>
      <c r="T409" s="229"/>
      <c r="AT409" s="230" t="s">
        <v>232</v>
      </c>
      <c r="AU409" s="230" t="s">
        <v>93</v>
      </c>
      <c r="AV409" s="14" t="s">
        <v>93</v>
      </c>
      <c r="AW409" s="14" t="s">
        <v>4</v>
      </c>
      <c r="AX409" s="14" t="s">
        <v>87</v>
      </c>
      <c r="AY409" s="230" t="s">
        <v>220</v>
      </c>
    </row>
    <row r="410" spans="1:65" s="2" customFormat="1" ht="14.45" customHeight="1">
      <c r="A410" s="35"/>
      <c r="B410" s="36"/>
      <c r="C410" s="192" t="s">
        <v>579</v>
      </c>
      <c r="D410" s="192" t="s">
        <v>223</v>
      </c>
      <c r="E410" s="193" t="s">
        <v>575</v>
      </c>
      <c r="F410" s="194" t="s">
        <v>576</v>
      </c>
      <c r="G410" s="195" t="s">
        <v>226</v>
      </c>
      <c r="H410" s="196">
        <v>180.047</v>
      </c>
      <c r="I410" s="197"/>
      <c r="J410" s="198">
        <f>ROUND(I410*H410,2)</f>
        <v>0</v>
      </c>
      <c r="K410" s="194" t="s">
        <v>227</v>
      </c>
      <c r="L410" s="40"/>
      <c r="M410" s="199" t="s">
        <v>1</v>
      </c>
      <c r="N410" s="200" t="s">
        <v>46</v>
      </c>
      <c r="O410" s="72"/>
      <c r="P410" s="201">
        <f>O410*H410</f>
        <v>0</v>
      </c>
      <c r="Q410" s="201">
        <v>1.6000000000000001E-3</v>
      </c>
      <c r="R410" s="201">
        <f>Q410*H410</f>
        <v>0.28807520000000003</v>
      </c>
      <c r="S410" s="201">
        <v>0</v>
      </c>
      <c r="T410" s="202">
        <f>S410*H410</f>
        <v>0</v>
      </c>
      <c r="U410" s="35"/>
      <c r="V410" s="35"/>
      <c r="W410" s="35"/>
      <c r="X410" s="35"/>
      <c r="Y410" s="35"/>
      <c r="Z410" s="35"/>
      <c r="AA410" s="35"/>
      <c r="AB410" s="35"/>
      <c r="AC410" s="35"/>
      <c r="AD410" s="35"/>
      <c r="AE410" s="35"/>
      <c r="AR410" s="203" t="s">
        <v>317</v>
      </c>
      <c r="AT410" s="203" t="s">
        <v>223</v>
      </c>
      <c r="AU410" s="203" t="s">
        <v>93</v>
      </c>
      <c r="AY410" s="18" t="s">
        <v>220</v>
      </c>
      <c r="BE410" s="204">
        <f>IF(N410="základní",J410,0)</f>
        <v>0</v>
      </c>
      <c r="BF410" s="204">
        <f>IF(N410="snížená",J410,0)</f>
        <v>0</v>
      </c>
      <c r="BG410" s="204">
        <f>IF(N410="zákl. přenesená",J410,0)</f>
        <v>0</v>
      </c>
      <c r="BH410" s="204">
        <f>IF(N410="sníž. přenesená",J410,0)</f>
        <v>0</v>
      </c>
      <c r="BI410" s="204">
        <f>IF(N410="nulová",J410,0)</f>
        <v>0</v>
      </c>
      <c r="BJ410" s="18" t="s">
        <v>93</v>
      </c>
      <c r="BK410" s="204">
        <f>ROUND(I410*H410,2)</f>
        <v>0</v>
      </c>
      <c r="BL410" s="18" t="s">
        <v>317</v>
      </c>
      <c r="BM410" s="203" t="s">
        <v>1656</v>
      </c>
    </row>
    <row r="411" spans="1:65" s="2" customFormat="1" ht="11.25">
      <c r="A411" s="35"/>
      <c r="B411" s="36"/>
      <c r="C411" s="37"/>
      <c r="D411" s="205" t="s">
        <v>230</v>
      </c>
      <c r="E411" s="37"/>
      <c r="F411" s="206" t="s">
        <v>578</v>
      </c>
      <c r="G411" s="37"/>
      <c r="H411" s="37"/>
      <c r="I411" s="207"/>
      <c r="J411" s="37"/>
      <c r="K411" s="37"/>
      <c r="L411" s="40"/>
      <c r="M411" s="208"/>
      <c r="N411" s="209"/>
      <c r="O411" s="72"/>
      <c r="P411" s="72"/>
      <c r="Q411" s="72"/>
      <c r="R411" s="72"/>
      <c r="S411" s="72"/>
      <c r="T411" s="73"/>
      <c r="U411" s="35"/>
      <c r="V411" s="35"/>
      <c r="W411" s="35"/>
      <c r="X411" s="35"/>
      <c r="Y411" s="35"/>
      <c r="Z411" s="35"/>
      <c r="AA411" s="35"/>
      <c r="AB411" s="35"/>
      <c r="AC411" s="35"/>
      <c r="AD411" s="35"/>
      <c r="AE411" s="35"/>
      <c r="AT411" s="18" t="s">
        <v>230</v>
      </c>
      <c r="AU411" s="18" t="s">
        <v>93</v>
      </c>
    </row>
    <row r="412" spans="1:65" s="13" customFormat="1" ht="11.25">
      <c r="B412" s="210"/>
      <c r="C412" s="211"/>
      <c r="D412" s="205" t="s">
        <v>232</v>
      </c>
      <c r="E412" s="212" t="s">
        <v>1</v>
      </c>
      <c r="F412" s="213" t="s">
        <v>376</v>
      </c>
      <c r="G412" s="211"/>
      <c r="H412" s="212" t="s">
        <v>1</v>
      </c>
      <c r="I412" s="214"/>
      <c r="J412" s="211"/>
      <c r="K412" s="211"/>
      <c r="L412" s="215"/>
      <c r="M412" s="216"/>
      <c r="N412" s="217"/>
      <c r="O412" s="217"/>
      <c r="P412" s="217"/>
      <c r="Q412" s="217"/>
      <c r="R412" s="217"/>
      <c r="S412" s="217"/>
      <c r="T412" s="218"/>
      <c r="AT412" s="219" t="s">
        <v>232</v>
      </c>
      <c r="AU412" s="219" t="s">
        <v>93</v>
      </c>
      <c r="AV412" s="13" t="s">
        <v>87</v>
      </c>
      <c r="AW412" s="13" t="s">
        <v>35</v>
      </c>
      <c r="AX412" s="13" t="s">
        <v>80</v>
      </c>
      <c r="AY412" s="219" t="s">
        <v>220</v>
      </c>
    </row>
    <row r="413" spans="1:65" s="14" customFormat="1" ht="11.25">
      <c r="B413" s="220"/>
      <c r="C413" s="221"/>
      <c r="D413" s="205" t="s">
        <v>232</v>
      </c>
      <c r="E413" s="222" t="s">
        <v>1</v>
      </c>
      <c r="F413" s="223" t="s">
        <v>1648</v>
      </c>
      <c r="G413" s="221"/>
      <c r="H413" s="224">
        <v>82.549000000000007</v>
      </c>
      <c r="I413" s="225"/>
      <c r="J413" s="221"/>
      <c r="K413" s="221"/>
      <c r="L413" s="226"/>
      <c r="M413" s="227"/>
      <c r="N413" s="228"/>
      <c r="O413" s="228"/>
      <c r="P413" s="228"/>
      <c r="Q413" s="228"/>
      <c r="R413" s="228"/>
      <c r="S413" s="228"/>
      <c r="T413" s="229"/>
      <c r="AT413" s="230" t="s">
        <v>232</v>
      </c>
      <c r="AU413" s="230" t="s">
        <v>93</v>
      </c>
      <c r="AV413" s="14" t="s">
        <v>93</v>
      </c>
      <c r="AW413" s="14" t="s">
        <v>35</v>
      </c>
      <c r="AX413" s="14" t="s">
        <v>80</v>
      </c>
      <c r="AY413" s="230" t="s">
        <v>220</v>
      </c>
    </row>
    <row r="414" spans="1:65" s="14" customFormat="1" ht="11.25">
      <c r="B414" s="220"/>
      <c r="C414" s="221"/>
      <c r="D414" s="205" t="s">
        <v>232</v>
      </c>
      <c r="E414" s="222" t="s">
        <v>1</v>
      </c>
      <c r="F414" s="223" t="s">
        <v>1649</v>
      </c>
      <c r="G414" s="221"/>
      <c r="H414" s="224">
        <v>73.08</v>
      </c>
      <c r="I414" s="225"/>
      <c r="J414" s="221"/>
      <c r="K414" s="221"/>
      <c r="L414" s="226"/>
      <c r="M414" s="227"/>
      <c r="N414" s="228"/>
      <c r="O414" s="228"/>
      <c r="P414" s="228"/>
      <c r="Q414" s="228"/>
      <c r="R414" s="228"/>
      <c r="S414" s="228"/>
      <c r="T414" s="229"/>
      <c r="AT414" s="230" t="s">
        <v>232</v>
      </c>
      <c r="AU414" s="230" t="s">
        <v>93</v>
      </c>
      <c r="AV414" s="14" t="s">
        <v>93</v>
      </c>
      <c r="AW414" s="14" t="s">
        <v>35</v>
      </c>
      <c r="AX414" s="14" t="s">
        <v>80</v>
      </c>
      <c r="AY414" s="230" t="s">
        <v>220</v>
      </c>
    </row>
    <row r="415" spans="1:65" s="14" customFormat="1" ht="11.25">
      <c r="B415" s="220"/>
      <c r="C415" s="221"/>
      <c r="D415" s="205" t="s">
        <v>232</v>
      </c>
      <c r="E415" s="222" t="s">
        <v>1</v>
      </c>
      <c r="F415" s="223" t="s">
        <v>1650</v>
      </c>
      <c r="G415" s="221"/>
      <c r="H415" s="224">
        <v>24.417999999999999</v>
      </c>
      <c r="I415" s="225"/>
      <c r="J415" s="221"/>
      <c r="K415" s="221"/>
      <c r="L415" s="226"/>
      <c r="M415" s="227"/>
      <c r="N415" s="228"/>
      <c r="O415" s="228"/>
      <c r="P415" s="228"/>
      <c r="Q415" s="228"/>
      <c r="R415" s="228"/>
      <c r="S415" s="228"/>
      <c r="T415" s="229"/>
      <c r="AT415" s="230" t="s">
        <v>232</v>
      </c>
      <c r="AU415" s="230" t="s">
        <v>93</v>
      </c>
      <c r="AV415" s="14" t="s">
        <v>93</v>
      </c>
      <c r="AW415" s="14" t="s">
        <v>35</v>
      </c>
      <c r="AX415" s="14" t="s">
        <v>80</v>
      </c>
      <c r="AY415" s="230" t="s">
        <v>220</v>
      </c>
    </row>
    <row r="416" spans="1:65" s="15" customFormat="1" ht="11.25">
      <c r="B416" s="231"/>
      <c r="C416" s="232"/>
      <c r="D416" s="205" t="s">
        <v>232</v>
      </c>
      <c r="E416" s="233" t="s">
        <v>1</v>
      </c>
      <c r="F416" s="234" t="s">
        <v>236</v>
      </c>
      <c r="G416" s="232"/>
      <c r="H416" s="235">
        <v>180.04700000000003</v>
      </c>
      <c r="I416" s="236"/>
      <c r="J416" s="232"/>
      <c r="K416" s="232"/>
      <c r="L416" s="237"/>
      <c r="M416" s="238"/>
      <c r="N416" s="239"/>
      <c r="O416" s="239"/>
      <c r="P416" s="239"/>
      <c r="Q416" s="239"/>
      <c r="R416" s="239"/>
      <c r="S416" s="239"/>
      <c r="T416" s="240"/>
      <c r="AT416" s="241" t="s">
        <v>232</v>
      </c>
      <c r="AU416" s="241" t="s">
        <v>93</v>
      </c>
      <c r="AV416" s="15" t="s">
        <v>228</v>
      </c>
      <c r="AW416" s="15" t="s">
        <v>35</v>
      </c>
      <c r="AX416" s="15" t="s">
        <v>87</v>
      </c>
      <c r="AY416" s="241" t="s">
        <v>220</v>
      </c>
    </row>
    <row r="417" spans="1:65" s="2" customFormat="1" ht="14.45" customHeight="1">
      <c r="A417" s="35"/>
      <c r="B417" s="36"/>
      <c r="C417" s="192" t="s">
        <v>583</v>
      </c>
      <c r="D417" s="192" t="s">
        <v>223</v>
      </c>
      <c r="E417" s="193" t="s">
        <v>580</v>
      </c>
      <c r="F417" s="194" t="s">
        <v>581</v>
      </c>
      <c r="G417" s="195" t="s">
        <v>226</v>
      </c>
      <c r="H417" s="196">
        <v>180.047</v>
      </c>
      <c r="I417" s="197"/>
      <c r="J417" s="198">
        <f>ROUND(I417*H417,2)</f>
        <v>0</v>
      </c>
      <c r="K417" s="194" t="s">
        <v>1</v>
      </c>
      <c r="L417" s="40"/>
      <c r="M417" s="199" t="s">
        <v>1</v>
      </c>
      <c r="N417" s="200" t="s">
        <v>46</v>
      </c>
      <c r="O417" s="72"/>
      <c r="P417" s="201">
        <f>O417*H417</f>
        <v>0</v>
      </c>
      <c r="Q417" s="201">
        <v>2.1319999999999999E-2</v>
      </c>
      <c r="R417" s="201">
        <f>Q417*H417</f>
        <v>3.8386020399999996</v>
      </c>
      <c r="S417" s="201">
        <v>0</v>
      </c>
      <c r="T417" s="202">
        <f>S417*H417</f>
        <v>0</v>
      </c>
      <c r="U417" s="35"/>
      <c r="V417" s="35"/>
      <c r="W417" s="35"/>
      <c r="X417" s="35"/>
      <c r="Y417" s="35"/>
      <c r="Z417" s="35"/>
      <c r="AA417" s="35"/>
      <c r="AB417" s="35"/>
      <c r="AC417" s="35"/>
      <c r="AD417" s="35"/>
      <c r="AE417" s="35"/>
      <c r="AR417" s="203" t="s">
        <v>317</v>
      </c>
      <c r="AT417" s="203" t="s">
        <v>223</v>
      </c>
      <c r="AU417" s="203" t="s">
        <v>93</v>
      </c>
      <c r="AY417" s="18" t="s">
        <v>220</v>
      </c>
      <c r="BE417" s="204">
        <f>IF(N417="základní",J417,0)</f>
        <v>0</v>
      </c>
      <c r="BF417" s="204">
        <f>IF(N417="snížená",J417,0)</f>
        <v>0</v>
      </c>
      <c r="BG417" s="204">
        <f>IF(N417="zákl. přenesená",J417,0)</f>
        <v>0</v>
      </c>
      <c r="BH417" s="204">
        <f>IF(N417="sníž. přenesená",J417,0)</f>
        <v>0</v>
      </c>
      <c r="BI417" s="204">
        <f>IF(N417="nulová",J417,0)</f>
        <v>0</v>
      </c>
      <c r="BJ417" s="18" t="s">
        <v>93</v>
      </c>
      <c r="BK417" s="204">
        <f>ROUND(I417*H417,2)</f>
        <v>0</v>
      </c>
      <c r="BL417" s="18" t="s">
        <v>317</v>
      </c>
      <c r="BM417" s="203" t="s">
        <v>582</v>
      </c>
    </row>
    <row r="418" spans="1:65" s="13" customFormat="1" ht="11.25">
      <c r="B418" s="210"/>
      <c r="C418" s="211"/>
      <c r="D418" s="205" t="s">
        <v>232</v>
      </c>
      <c r="E418" s="212" t="s">
        <v>1</v>
      </c>
      <c r="F418" s="213" t="s">
        <v>376</v>
      </c>
      <c r="G418" s="211"/>
      <c r="H418" s="212" t="s">
        <v>1</v>
      </c>
      <c r="I418" s="214"/>
      <c r="J418" s="211"/>
      <c r="K418" s="211"/>
      <c r="L418" s="215"/>
      <c r="M418" s="216"/>
      <c r="N418" s="217"/>
      <c r="O418" s="217"/>
      <c r="P418" s="217"/>
      <c r="Q418" s="217"/>
      <c r="R418" s="217"/>
      <c r="S418" s="217"/>
      <c r="T418" s="218"/>
      <c r="AT418" s="219" t="s">
        <v>232</v>
      </c>
      <c r="AU418" s="219" t="s">
        <v>93</v>
      </c>
      <c r="AV418" s="13" t="s">
        <v>87</v>
      </c>
      <c r="AW418" s="13" t="s">
        <v>35</v>
      </c>
      <c r="AX418" s="13" t="s">
        <v>80</v>
      </c>
      <c r="AY418" s="219" t="s">
        <v>220</v>
      </c>
    </row>
    <row r="419" spans="1:65" s="14" customFormat="1" ht="11.25">
      <c r="B419" s="220"/>
      <c r="C419" s="221"/>
      <c r="D419" s="205" t="s">
        <v>232</v>
      </c>
      <c r="E419" s="222" t="s">
        <v>1</v>
      </c>
      <c r="F419" s="223" t="s">
        <v>1648</v>
      </c>
      <c r="G419" s="221"/>
      <c r="H419" s="224">
        <v>82.549000000000007</v>
      </c>
      <c r="I419" s="225"/>
      <c r="J419" s="221"/>
      <c r="K419" s="221"/>
      <c r="L419" s="226"/>
      <c r="M419" s="227"/>
      <c r="N419" s="228"/>
      <c r="O419" s="228"/>
      <c r="P419" s="228"/>
      <c r="Q419" s="228"/>
      <c r="R419" s="228"/>
      <c r="S419" s="228"/>
      <c r="T419" s="229"/>
      <c r="AT419" s="230" t="s">
        <v>232</v>
      </c>
      <c r="AU419" s="230" t="s">
        <v>93</v>
      </c>
      <c r="AV419" s="14" t="s">
        <v>93</v>
      </c>
      <c r="AW419" s="14" t="s">
        <v>35</v>
      </c>
      <c r="AX419" s="14" t="s">
        <v>80</v>
      </c>
      <c r="AY419" s="230" t="s">
        <v>220</v>
      </c>
    </row>
    <row r="420" spans="1:65" s="14" customFormat="1" ht="11.25">
      <c r="B420" s="220"/>
      <c r="C420" s="221"/>
      <c r="D420" s="205" t="s">
        <v>232</v>
      </c>
      <c r="E420" s="222" t="s">
        <v>1</v>
      </c>
      <c r="F420" s="223" t="s">
        <v>1649</v>
      </c>
      <c r="G420" s="221"/>
      <c r="H420" s="224">
        <v>73.08</v>
      </c>
      <c r="I420" s="225"/>
      <c r="J420" s="221"/>
      <c r="K420" s="221"/>
      <c r="L420" s="226"/>
      <c r="M420" s="227"/>
      <c r="N420" s="228"/>
      <c r="O420" s="228"/>
      <c r="P420" s="228"/>
      <c r="Q420" s="228"/>
      <c r="R420" s="228"/>
      <c r="S420" s="228"/>
      <c r="T420" s="229"/>
      <c r="AT420" s="230" t="s">
        <v>232</v>
      </c>
      <c r="AU420" s="230" t="s">
        <v>93</v>
      </c>
      <c r="AV420" s="14" t="s">
        <v>93</v>
      </c>
      <c r="AW420" s="14" t="s">
        <v>35</v>
      </c>
      <c r="AX420" s="14" t="s">
        <v>80</v>
      </c>
      <c r="AY420" s="230" t="s">
        <v>220</v>
      </c>
    </row>
    <row r="421" spans="1:65" s="14" customFormat="1" ht="11.25">
      <c r="B421" s="220"/>
      <c r="C421" s="221"/>
      <c r="D421" s="205" t="s">
        <v>232</v>
      </c>
      <c r="E421" s="222" t="s">
        <v>1</v>
      </c>
      <c r="F421" s="223" t="s">
        <v>1650</v>
      </c>
      <c r="G421" s="221"/>
      <c r="H421" s="224">
        <v>24.417999999999999</v>
      </c>
      <c r="I421" s="225"/>
      <c r="J421" s="221"/>
      <c r="K421" s="221"/>
      <c r="L421" s="226"/>
      <c r="M421" s="227"/>
      <c r="N421" s="228"/>
      <c r="O421" s="228"/>
      <c r="P421" s="228"/>
      <c r="Q421" s="228"/>
      <c r="R421" s="228"/>
      <c r="S421" s="228"/>
      <c r="T421" s="229"/>
      <c r="AT421" s="230" t="s">
        <v>232</v>
      </c>
      <c r="AU421" s="230" t="s">
        <v>93</v>
      </c>
      <c r="AV421" s="14" t="s">
        <v>93</v>
      </c>
      <c r="AW421" s="14" t="s">
        <v>35</v>
      </c>
      <c r="AX421" s="14" t="s">
        <v>80</v>
      </c>
      <c r="AY421" s="230" t="s">
        <v>220</v>
      </c>
    </row>
    <row r="422" spans="1:65" s="15" customFormat="1" ht="11.25">
      <c r="B422" s="231"/>
      <c r="C422" s="232"/>
      <c r="D422" s="205" t="s">
        <v>232</v>
      </c>
      <c r="E422" s="233" t="s">
        <v>1</v>
      </c>
      <c r="F422" s="234" t="s">
        <v>236</v>
      </c>
      <c r="G422" s="232"/>
      <c r="H422" s="235">
        <v>180.04700000000003</v>
      </c>
      <c r="I422" s="236"/>
      <c r="J422" s="232"/>
      <c r="K422" s="232"/>
      <c r="L422" s="237"/>
      <c r="M422" s="238"/>
      <c r="N422" s="239"/>
      <c r="O422" s="239"/>
      <c r="P422" s="239"/>
      <c r="Q422" s="239"/>
      <c r="R422" s="239"/>
      <c r="S422" s="239"/>
      <c r="T422" s="240"/>
      <c r="AT422" s="241" t="s">
        <v>232</v>
      </c>
      <c r="AU422" s="241" t="s">
        <v>93</v>
      </c>
      <c r="AV422" s="15" t="s">
        <v>228</v>
      </c>
      <c r="AW422" s="15" t="s">
        <v>35</v>
      </c>
      <c r="AX422" s="15" t="s">
        <v>87</v>
      </c>
      <c r="AY422" s="241" t="s">
        <v>220</v>
      </c>
    </row>
    <row r="423" spans="1:65" s="2" customFormat="1" ht="24.2" customHeight="1">
      <c r="A423" s="35"/>
      <c r="B423" s="36"/>
      <c r="C423" s="192" t="s">
        <v>590</v>
      </c>
      <c r="D423" s="192" t="s">
        <v>223</v>
      </c>
      <c r="E423" s="193" t="s">
        <v>584</v>
      </c>
      <c r="F423" s="194" t="s">
        <v>585</v>
      </c>
      <c r="G423" s="195" t="s">
        <v>226</v>
      </c>
      <c r="H423" s="196">
        <v>7.5</v>
      </c>
      <c r="I423" s="197"/>
      <c r="J423" s="198">
        <f>ROUND(I423*H423,2)</f>
        <v>0</v>
      </c>
      <c r="K423" s="194" t="s">
        <v>1</v>
      </c>
      <c r="L423" s="40"/>
      <c r="M423" s="199" t="s">
        <v>1</v>
      </c>
      <c r="N423" s="200" t="s">
        <v>46</v>
      </c>
      <c r="O423" s="72"/>
      <c r="P423" s="201">
        <f>O423*H423</f>
        <v>0</v>
      </c>
      <c r="Q423" s="201">
        <v>2.1319999999999999E-2</v>
      </c>
      <c r="R423" s="201">
        <f>Q423*H423</f>
        <v>0.15989999999999999</v>
      </c>
      <c r="S423" s="201">
        <v>0</v>
      </c>
      <c r="T423" s="202">
        <f>S423*H423</f>
        <v>0</v>
      </c>
      <c r="U423" s="35"/>
      <c r="V423" s="35"/>
      <c r="W423" s="35"/>
      <c r="X423" s="35"/>
      <c r="Y423" s="35"/>
      <c r="Z423" s="35"/>
      <c r="AA423" s="35"/>
      <c r="AB423" s="35"/>
      <c r="AC423" s="35"/>
      <c r="AD423" s="35"/>
      <c r="AE423" s="35"/>
      <c r="AR423" s="203" t="s">
        <v>317</v>
      </c>
      <c r="AT423" s="203" t="s">
        <v>223</v>
      </c>
      <c r="AU423" s="203" t="s">
        <v>93</v>
      </c>
      <c r="AY423" s="18" t="s">
        <v>220</v>
      </c>
      <c r="BE423" s="204">
        <f>IF(N423="základní",J423,0)</f>
        <v>0</v>
      </c>
      <c r="BF423" s="204">
        <f>IF(N423="snížená",J423,0)</f>
        <v>0</v>
      </c>
      <c r="BG423" s="204">
        <f>IF(N423="zákl. přenesená",J423,0)</f>
        <v>0</v>
      </c>
      <c r="BH423" s="204">
        <f>IF(N423="sníž. přenesená",J423,0)</f>
        <v>0</v>
      </c>
      <c r="BI423" s="204">
        <f>IF(N423="nulová",J423,0)</f>
        <v>0</v>
      </c>
      <c r="BJ423" s="18" t="s">
        <v>93</v>
      </c>
      <c r="BK423" s="204">
        <f>ROUND(I423*H423,2)</f>
        <v>0</v>
      </c>
      <c r="BL423" s="18" t="s">
        <v>317</v>
      </c>
      <c r="BM423" s="203" t="s">
        <v>1657</v>
      </c>
    </row>
    <row r="424" spans="1:65" s="13" customFormat="1" ht="11.25">
      <c r="B424" s="210"/>
      <c r="C424" s="211"/>
      <c r="D424" s="205" t="s">
        <v>232</v>
      </c>
      <c r="E424" s="212" t="s">
        <v>1</v>
      </c>
      <c r="F424" s="213" t="s">
        <v>587</v>
      </c>
      <c r="G424" s="211"/>
      <c r="H424" s="212" t="s">
        <v>1</v>
      </c>
      <c r="I424" s="214"/>
      <c r="J424" s="211"/>
      <c r="K424" s="211"/>
      <c r="L424" s="215"/>
      <c r="M424" s="216"/>
      <c r="N424" s="217"/>
      <c r="O424" s="217"/>
      <c r="P424" s="217"/>
      <c r="Q424" s="217"/>
      <c r="R424" s="217"/>
      <c r="S424" s="217"/>
      <c r="T424" s="218"/>
      <c r="AT424" s="219" t="s">
        <v>232</v>
      </c>
      <c r="AU424" s="219" t="s">
        <v>93</v>
      </c>
      <c r="AV424" s="13" t="s">
        <v>87</v>
      </c>
      <c r="AW424" s="13" t="s">
        <v>35</v>
      </c>
      <c r="AX424" s="13" t="s">
        <v>80</v>
      </c>
      <c r="AY424" s="219" t="s">
        <v>220</v>
      </c>
    </row>
    <row r="425" spans="1:65" s="14" customFormat="1" ht="11.25">
      <c r="B425" s="220"/>
      <c r="C425" s="221"/>
      <c r="D425" s="205" t="s">
        <v>232</v>
      </c>
      <c r="E425" s="222" t="s">
        <v>1</v>
      </c>
      <c r="F425" s="223" t="s">
        <v>1658</v>
      </c>
      <c r="G425" s="221"/>
      <c r="H425" s="224">
        <v>3.83</v>
      </c>
      <c r="I425" s="225"/>
      <c r="J425" s="221"/>
      <c r="K425" s="221"/>
      <c r="L425" s="226"/>
      <c r="M425" s="227"/>
      <c r="N425" s="228"/>
      <c r="O425" s="228"/>
      <c r="P425" s="228"/>
      <c r="Q425" s="228"/>
      <c r="R425" s="228"/>
      <c r="S425" s="228"/>
      <c r="T425" s="229"/>
      <c r="AT425" s="230" t="s">
        <v>232</v>
      </c>
      <c r="AU425" s="230" t="s">
        <v>93</v>
      </c>
      <c r="AV425" s="14" t="s">
        <v>93</v>
      </c>
      <c r="AW425" s="14" t="s">
        <v>35</v>
      </c>
      <c r="AX425" s="14" t="s">
        <v>80</v>
      </c>
      <c r="AY425" s="230" t="s">
        <v>220</v>
      </c>
    </row>
    <row r="426" spans="1:65" s="14" customFormat="1" ht="11.25">
      <c r="B426" s="220"/>
      <c r="C426" s="221"/>
      <c r="D426" s="205" t="s">
        <v>232</v>
      </c>
      <c r="E426" s="222" t="s">
        <v>1</v>
      </c>
      <c r="F426" s="223" t="s">
        <v>1659</v>
      </c>
      <c r="G426" s="221"/>
      <c r="H426" s="224">
        <v>3.67</v>
      </c>
      <c r="I426" s="225"/>
      <c r="J426" s="221"/>
      <c r="K426" s="221"/>
      <c r="L426" s="226"/>
      <c r="M426" s="227"/>
      <c r="N426" s="228"/>
      <c r="O426" s="228"/>
      <c r="P426" s="228"/>
      <c r="Q426" s="228"/>
      <c r="R426" s="228"/>
      <c r="S426" s="228"/>
      <c r="T426" s="229"/>
      <c r="AT426" s="230" t="s">
        <v>232</v>
      </c>
      <c r="AU426" s="230" t="s">
        <v>93</v>
      </c>
      <c r="AV426" s="14" t="s">
        <v>93</v>
      </c>
      <c r="AW426" s="14" t="s">
        <v>35</v>
      </c>
      <c r="AX426" s="14" t="s">
        <v>80</v>
      </c>
      <c r="AY426" s="230" t="s">
        <v>220</v>
      </c>
    </row>
    <row r="427" spans="1:65" s="15" customFormat="1" ht="11.25">
      <c r="B427" s="231"/>
      <c r="C427" s="232"/>
      <c r="D427" s="205" t="s">
        <v>232</v>
      </c>
      <c r="E427" s="233" t="s">
        <v>1</v>
      </c>
      <c r="F427" s="234" t="s">
        <v>236</v>
      </c>
      <c r="G427" s="232"/>
      <c r="H427" s="235">
        <v>7.5</v>
      </c>
      <c r="I427" s="236"/>
      <c r="J427" s="232"/>
      <c r="K427" s="232"/>
      <c r="L427" s="237"/>
      <c r="M427" s="238"/>
      <c r="N427" s="239"/>
      <c r="O427" s="239"/>
      <c r="P427" s="239"/>
      <c r="Q427" s="239"/>
      <c r="R427" s="239"/>
      <c r="S427" s="239"/>
      <c r="T427" s="240"/>
      <c r="AT427" s="241" t="s">
        <v>232</v>
      </c>
      <c r="AU427" s="241" t="s">
        <v>93</v>
      </c>
      <c r="AV427" s="15" t="s">
        <v>228</v>
      </c>
      <c r="AW427" s="15" t="s">
        <v>35</v>
      </c>
      <c r="AX427" s="15" t="s">
        <v>87</v>
      </c>
      <c r="AY427" s="241" t="s">
        <v>220</v>
      </c>
    </row>
    <row r="428" spans="1:65" s="2" customFormat="1" ht="14.45" customHeight="1">
      <c r="A428" s="35"/>
      <c r="B428" s="36"/>
      <c r="C428" s="192" t="s">
        <v>596</v>
      </c>
      <c r="D428" s="192" t="s">
        <v>223</v>
      </c>
      <c r="E428" s="193" t="s">
        <v>591</v>
      </c>
      <c r="F428" s="194" t="s">
        <v>592</v>
      </c>
      <c r="G428" s="195" t="s">
        <v>226</v>
      </c>
      <c r="H428" s="196">
        <v>43.987000000000002</v>
      </c>
      <c r="I428" s="197"/>
      <c r="J428" s="198">
        <f>ROUND(I428*H428,2)</f>
        <v>0</v>
      </c>
      <c r="K428" s="194" t="s">
        <v>227</v>
      </c>
      <c r="L428" s="40"/>
      <c r="M428" s="199" t="s">
        <v>1</v>
      </c>
      <c r="N428" s="200" t="s">
        <v>46</v>
      </c>
      <c r="O428" s="72"/>
      <c r="P428" s="201">
        <f>O428*H428</f>
        <v>0</v>
      </c>
      <c r="Q428" s="201">
        <v>1.702E-2</v>
      </c>
      <c r="R428" s="201">
        <f>Q428*H428</f>
        <v>0.7486587400000001</v>
      </c>
      <c r="S428" s="201">
        <v>0</v>
      </c>
      <c r="T428" s="202">
        <f>S428*H428</f>
        <v>0</v>
      </c>
      <c r="U428" s="35"/>
      <c r="V428" s="35"/>
      <c r="W428" s="35"/>
      <c r="X428" s="35"/>
      <c r="Y428" s="35"/>
      <c r="Z428" s="35"/>
      <c r="AA428" s="35"/>
      <c r="AB428" s="35"/>
      <c r="AC428" s="35"/>
      <c r="AD428" s="35"/>
      <c r="AE428" s="35"/>
      <c r="AR428" s="203" t="s">
        <v>317</v>
      </c>
      <c r="AT428" s="203" t="s">
        <v>223</v>
      </c>
      <c r="AU428" s="203" t="s">
        <v>93</v>
      </c>
      <c r="AY428" s="18" t="s">
        <v>220</v>
      </c>
      <c r="BE428" s="204">
        <f>IF(N428="základní",J428,0)</f>
        <v>0</v>
      </c>
      <c r="BF428" s="204">
        <f>IF(N428="snížená",J428,0)</f>
        <v>0</v>
      </c>
      <c r="BG428" s="204">
        <f>IF(N428="zákl. přenesená",J428,0)</f>
        <v>0</v>
      </c>
      <c r="BH428" s="204">
        <f>IF(N428="sníž. přenesená",J428,0)</f>
        <v>0</v>
      </c>
      <c r="BI428" s="204">
        <f>IF(N428="nulová",J428,0)</f>
        <v>0</v>
      </c>
      <c r="BJ428" s="18" t="s">
        <v>93</v>
      </c>
      <c r="BK428" s="204">
        <f>ROUND(I428*H428,2)</f>
        <v>0</v>
      </c>
      <c r="BL428" s="18" t="s">
        <v>317</v>
      </c>
      <c r="BM428" s="203" t="s">
        <v>593</v>
      </c>
    </row>
    <row r="429" spans="1:65" s="13" customFormat="1" ht="11.25">
      <c r="B429" s="210"/>
      <c r="C429" s="211"/>
      <c r="D429" s="205" t="s">
        <v>232</v>
      </c>
      <c r="E429" s="212" t="s">
        <v>1</v>
      </c>
      <c r="F429" s="213" t="s">
        <v>587</v>
      </c>
      <c r="G429" s="211"/>
      <c r="H429" s="212" t="s">
        <v>1</v>
      </c>
      <c r="I429" s="214"/>
      <c r="J429" s="211"/>
      <c r="K429" s="211"/>
      <c r="L429" s="215"/>
      <c r="M429" s="216"/>
      <c r="N429" s="217"/>
      <c r="O429" s="217"/>
      <c r="P429" s="217"/>
      <c r="Q429" s="217"/>
      <c r="R429" s="217"/>
      <c r="S429" s="217"/>
      <c r="T429" s="218"/>
      <c r="AT429" s="219" t="s">
        <v>232</v>
      </c>
      <c r="AU429" s="219" t="s">
        <v>93</v>
      </c>
      <c r="AV429" s="13" t="s">
        <v>87</v>
      </c>
      <c r="AW429" s="13" t="s">
        <v>35</v>
      </c>
      <c r="AX429" s="13" t="s">
        <v>80</v>
      </c>
      <c r="AY429" s="219" t="s">
        <v>220</v>
      </c>
    </row>
    <row r="430" spans="1:65" s="14" customFormat="1" ht="11.25">
      <c r="B430" s="220"/>
      <c r="C430" s="221"/>
      <c r="D430" s="205" t="s">
        <v>232</v>
      </c>
      <c r="E430" s="222" t="s">
        <v>1</v>
      </c>
      <c r="F430" s="223" t="s">
        <v>1660</v>
      </c>
      <c r="G430" s="221"/>
      <c r="H430" s="224">
        <v>22.806999999999999</v>
      </c>
      <c r="I430" s="225"/>
      <c r="J430" s="221"/>
      <c r="K430" s="221"/>
      <c r="L430" s="226"/>
      <c r="M430" s="227"/>
      <c r="N430" s="228"/>
      <c r="O430" s="228"/>
      <c r="P430" s="228"/>
      <c r="Q430" s="228"/>
      <c r="R430" s="228"/>
      <c r="S430" s="228"/>
      <c r="T430" s="229"/>
      <c r="AT430" s="230" t="s">
        <v>232</v>
      </c>
      <c r="AU430" s="230" t="s">
        <v>93</v>
      </c>
      <c r="AV430" s="14" t="s">
        <v>93</v>
      </c>
      <c r="AW430" s="14" t="s">
        <v>35</v>
      </c>
      <c r="AX430" s="14" t="s">
        <v>80</v>
      </c>
      <c r="AY430" s="230" t="s">
        <v>220</v>
      </c>
    </row>
    <row r="431" spans="1:65" s="14" customFormat="1" ht="11.25">
      <c r="B431" s="220"/>
      <c r="C431" s="221"/>
      <c r="D431" s="205" t="s">
        <v>232</v>
      </c>
      <c r="E431" s="222" t="s">
        <v>1</v>
      </c>
      <c r="F431" s="223" t="s">
        <v>1661</v>
      </c>
      <c r="G431" s="221"/>
      <c r="H431" s="224">
        <v>21.18</v>
      </c>
      <c r="I431" s="225"/>
      <c r="J431" s="221"/>
      <c r="K431" s="221"/>
      <c r="L431" s="226"/>
      <c r="M431" s="227"/>
      <c r="N431" s="228"/>
      <c r="O431" s="228"/>
      <c r="P431" s="228"/>
      <c r="Q431" s="228"/>
      <c r="R431" s="228"/>
      <c r="S431" s="228"/>
      <c r="T431" s="229"/>
      <c r="AT431" s="230" t="s">
        <v>232</v>
      </c>
      <c r="AU431" s="230" t="s">
        <v>93</v>
      </c>
      <c r="AV431" s="14" t="s">
        <v>93</v>
      </c>
      <c r="AW431" s="14" t="s">
        <v>35</v>
      </c>
      <c r="AX431" s="14" t="s">
        <v>80</v>
      </c>
      <c r="AY431" s="230" t="s">
        <v>220</v>
      </c>
    </row>
    <row r="432" spans="1:65" s="15" customFormat="1" ht="11.25">
      <c r="B432" s="231"/>
      <c r="C432" s="232"/>
      <c r="D432" s="205" t="s">
        <v>232</v>
      </c>
      <c r="E432" s="233" t="s">
        <v>1</v>
      </c>
      <c r="F432" s="234" t="s">
        <v>236</v>
      </c>
      <c r="G432" s="232"/>
      <c r="H432" s="235">
        <v>43.986999999999995</v>
      </c>
      <c r="I432" s="236"/>
      <c r="J432" s="232"/>
      <c r="K432" s="232"/>
      <c r="L432" s="237"/>
      <c r="M432" s="238"/>
      <c r="N432" s="239"/>
      <c r="O432" s="239"/>
      <c r="P432" s="239"/>
      <c r="Q432" s="239"/>
      <c r="R432" s="239"/>
      <c r="S432" s="239"/>
      <c r="T432" s="240"/>
      <c r="AT432" s="241" t="s">
        <v>232</v>
      </c>
      <c r="AU432" s="241" t="s">
        <v>93</v>
      </c>
      <c r="AV432" s="15" t="s">
        <v>228</v>
      </c>
      <c r="AW432" s="15" t="s">
        <v>35</v>
      </c>
      <c r="AX432" s="15" t="s">
        <v>87</v>
      </c>
      <c r="AY432" s="241" t="s">
        <v>220</v>
      </c>
    </row>
    <row r="433" spans="1:65" s="2" customFormat="1" ht="14.45" customHeight="1">
      <c r="A433" s="35"/>
      <c r="B433" s="36"/>
      <c r="C433" s="192" t="s">
        <v>602</v>
      </c>
      <c r="D433" s="192" t="s">
        <v>223</v>
      </c>
      <c r="E433" s="193" t="s">
        <v>603</v>
      </c>
      <c r="F433" s="194" t="s">
        <v>604</v>
      </c>
      <c r="G433" s="195" t="s">
        <v>226</v>
      </c>
      <c r="H433" s="196">
        <v>33.340000000000003</v>
      </c>
      <c r="I433" s="197"/>
      <c r="J433" s="198">
        <f>ROUND(I433*H433,2)</f>
        <v>0</v>
      </c>
      <c r="K433" s="194" t="s">
        <v>1</v>
      </c>
      <c r="L433" s="40"/>
      <c r="M433" s="199" t="s">
        <v>1</v>
      </c>
      <c r="N433" s="200" t="s">
        <v>46</v>
      </c>
      <c r="O433" s="72"/>
      <c r="P433" s="201">
        <f>O433*H433</f>
        <v>0</v>
      </c>
      <c r="Q433" s="201">
        <v>1.357E-2</v>
      </c>
      <c r="R433" s="201">
        <f>Q433*H433</f>
        <v>0.45242380000000004</v>
      </c>
      <c r="S433" s="201">
        <v>0</v>
      </c>
      <c r="T433" s="202">
        <f>S433*H433</f>
        <v>0</v>
      </c>
      <c r="U433" s="35"/>
      <c r="V433" s="35"/>
      <c r="W433" s="35"/>
      <c r="X433" s="35"/>
      <c r="Y433" s="35"/>
      <c r="Z433" s="35"/>
      <c r="AA433" s="35"/>
      <c r="AB433" s="35"/>
      <c r="AC433" s="35"/>
      <c r="AD433" s="35"/>
      <c r="AE433" s="35"/>
      <c r="AR433" s="203" t="s">
        <v>317</v>
      </c>
      <c r="AT433" s="203" t="s">
        <v>223</v>
      </c>
      <c r="AU433" s="203" t="s">
        <v>93</v>
      </c>
      <c r="AY433" s="18" t="s">
        <v>220</v>
      </c>
      <c r="BE433" s="204">
        <f>IF(N433="základní",J433,0)</f>
        <v>0</v>
      </c>
      <c r="BF433" s="204">
        <f>IF(N433="snížená",J433,0)</f>
        <v>0</v>
      </c>
      <c r="BG433" s="204">
        <f>IF(N433="zákl. přenesená",J433,0)</f>
        <v>0</v>
      </c>
      <c r="BH433" s="204">
        <f>IF(N433="sníž. přenesená",J433,0)</f>
        <v>0</v>
      </c>
      <c r="BI433" s="204">
        <f>IF(N433="nulová",J433,0)</f>
        <v>0</v>
      </c>
      <c r="BJ433" s="18" t="s">
        <v>93</v>
      </c>
      <c r="BK433" s="204">
        <f>ROUND(I433*H433,2)</f>
        <v>0</v>
      </c>
      <c r="BL433" s="18" t="s">
        <v>317</v>
      </c>
      <c r="BM433" s="203" t="s">
        <v>1662</v>
      </c>
    </row>
    <row r="434" spans="1:65" s="2" customFormat="1" ht="19.5">
      <c r="A434" s="35"/>
      <c r="B434" s="36"/>
      <c r="C434" s="37"/>
      <c r="D434" s="205" t="s">
        <v>230</v>
      </c>
      <c r="E434" s="37"/>
      <c r="F434" s="206" t="s">
        <v>606</v>
      </c>
      <c r="G434" s="37"/>
      <c r="H434" s="37"/>
      <c r="I434" s="207"/>
      <c r="J434" s="37"/>
      <c r="K434" s="37"/>
      <c r="L434" s="40"/>
      <c r="M434" s="208"/>
      <c r="N434" s="209"/>
      <c r="O434" s="72"/>
      <c r="P434" s="72"/>
      <c r="Q434" s="72"/>
      <c r="R434" s="72"/>
      <c r="S434" s="72"/>
      <c r="T434" s="73"/>
      <c r="U434" s="35"/>
      <c r="V434" s="35"/>
      <c r="W434" s="35"/>
      <c r="X434" s="35"/>
      <c r="Y434" s="35"/>
      <c r="Z434" s="35"/>
      <c r="AA434" s="35"/>
      <c r="AB434" s="35"/>
      <c r="AC434" s="35"/>
      <c r="AD434" s="35"/>
      <c r="AE434" s="35"/>
      <c r="AT434" s="18" t="s">
        <v>230</v>
      </c>
      <c r="AU434" s="18" t="s">
        <v>93</v>
      </c>
    </row>
    <row r="435" spans="1:65" s="13" customFormat="1" ht="11.25">
      <c r="B435" s="210"/>
      <c r="C435" s="211"/>
      <c r="D435" s="205" t="s">
        <v>232</v>
      </c>
      <c r="E435" s="212" t="s">
        <v>1</v>
      </c>
      <c r="F435" s="213" t="s">
        <v>587</v>
      </c>
      <c r="G435" s="211"/>
      <c r="H435" s="212" t="s">
        <v>1</v>
      </c>
      <c r="I435" s="214"/>
      <c r="J435" s="211"/>
      <c r="K435" s="211"/>
      <c r="L435" s="215"/>
      <c r="M435" s="216"/>
      <c r="N435" s="217"/>
      <c r="O435" s="217"/>
      <c r="P435" s="217"/>
      <c r="Q435" s="217"/>
      <c r="R435" s="217"/>
      <c r="S435" s="217"/>
      <c r="T435" s="218"/>
      <c r="AT435" s="219" t="s">
        <v>232</v>
      </c>
      <c r="AU435" s="219" t="s">
        <v>93</v>
      </c>
      <c r="AV435" s="13" t="s">
        <v>87</v>
      </c>
      <c r="AW435" s="13" t="s">
        <v>35</v>
      </c>
      <c r="AX435" s="13" t="s">
        <v>80</v>
      </c>
      <c r="AY435" s="219" t="s">
        <v>220</v>
      </c>
    </row>
    <row r="436" spans="1:65" s="14" customFormat="1" ht="11.25">
      <c r="B436" s="220"/>
      <c r="C436" s="221"/>
      <c r="D436" s="205" t="s">
        <v>232</v>
      </c>
      <c r="E436" s="222" t="s">
        <v>1</v>
      </c>
      <c r="F436" s="223" t="s">
        <v>1643</v>
      </c>
      <c r="G436" s="221"/>
      <c r="H436" s="224">
        <v>13.74</v>
      </c>
      <c r="I436" s="225"/>
      <c r="J436" s="221"/>
      <c r="K436" s="221"/>
      <c r="L436" s="226"/>
      <c r="M436" s="227"/>
      <c r="N436" s="228"/>
      <c r="O436" s="228"/>
      <c r="P436" s="228"/>
      <c r="Q436" s="228"/>
      <c r="R436" s="228"/>
      <c r="S436" s="228"/>
      <c r="T436" s="229"/>
      <c r="AT436" s="230" t="s">
        <v>232</v>
      </c>
      <c r="AU436" s="230" t="s">
        <v>93</v>
      </c>
      <c r="AV436" s="14" t="s">
        <v>93</v>
      </c>
      <c r="AW436" s="14" t="s">
        <v>35</v>
      </c>
      <c r="AX436" s="14" t="s">
        <v>80</v>
      </c>
      <c r="AY436" s="230" t="s">
        <v>220</v>
      </c>
    </row>
    <row r="437" spans="1:65" s="14" customFormat="1" ht="11.25">
      <c r="B437" s="220"/>
      <c r="C437" s="221"/>
      <c r="D437" s="205" t="s">
        <v>232</v>
      </c>
      <c r="E437" s="222" t="s">
        <v>1</v>
      </c>
      <c r="F437" s="223" t="s">
        <v>1644</v>
      </c>
      <c r="G437" s="221"/>
      <c r="H437" s="224">
        <v>19.600000000000001</v>
      </c>
      <c r="I437" s="225"/>
      <c r="J437" s="221"/>
      <c r="K437" s="221"/>
      <c r="L437" s="226"/>
      <c r="M437" s="227"/>
      <c r="N437" s="228"/>
      <c r="O437" s="228"/>
      <c r="P437" s="228"/>
      <c r="Q437" s="228"/>
      <c r="R437" s="228"/>
      <c r="S437" s="228"/>
      <c r="T437" s="229"/>
      <c r="AT437" s="230" t="s">
        <v>232</v>
      </c>
      <c r="AU437" s="230" t="s">
        <v>93</v>
      </c>
      <c r="AV437" s="14" t="s">
        <v>93</v>
      </c>
      <c r="AW437" s="14" t="s">
        <v>35</v>
      </c>
      <c r="AX437" s="14" t="s">
        <v>80</v>
      </c>
      <c r="AY437" s="230" t="s">
        <v>220</v>
      </c>
    </row>
    <row r="438" spans="1:65" s="15" customFormat="1" ht="11.25">
      <c r="B438" s="231"/>
      <c r="C438" s="232"/>
      <c r="D438" s="205" t="s">
        <v>232</v>
      </c>
      <c r="E438" s="233" t="s">
        <v>1</v>
      </c>
      <c r="F438" s="234" t="s">
        <v>236</v>
      </c>
      <c r="G438" s="232"/>
      <c r="H438" s="235">
        <v>33.340000000000003</v>
      </c>
      <c r="I438" s="236"/>
      <c r="J438" s="232"/>
      <c r="K438" s="232"/>
      <c r="L438" s="237"/>
      <c r="M438" s="238"/>
      <c r="N438" s="239"/>
      <c r="O438" s="239"/>
      <c r="P438" s="239"/>
      <c r="Q438" s="239"/>
      <c r="R438" s="239"/>
      <c r="S438" s="239"/>
      <c r="T438" s="240"/>
      <c r="AT438" s="241" t="s">
        <v>232</v>
      </c>
      <c r="AU438" s="241" t="s">
        <v>93</v>
      </c>
      <c r="AV438" s="15" t="s">
        <v>228</v>
      </c>
      <c r="AW438" s="15" t="s">
        <v>35</v>
      </c>
      <c r="AX438" s="15" t="s">
        <v>87</v>
      </c>
      <c r="AY438" s="241" t="s">
        <v>220</v>
      </c>
    </row>
    <row r="439" spans="1:65" s="2" customFormat="1" ht="14.45" customHeight="1">
      <c r="A439" s="35"/>
      <c r="B439" s="36"/>
      <c r="C439" s="192" t="s">
        <v>607</v>
      </c>
      <c r="D439" s="192" t="s">
        <v>223</v>
      </c>
      <c r="E439" s="193" t="s">
        <v>608</v>
      </c>
      <c r="F439" s="194" t="s">
        <v>609</v>
      </c>
      <c r="G439" s="195" t="s">
        <v>259</v>
      </c>
      <c r="H439" s="196">
        <v>3</v>
      </c>
      <c r="I439" s="197"/>
      <c r="J439" s="198">
        <f>ROUND(I439*H439,2)</f>
        <v>0</v>
      </c>
      <c r="K439" s="194" t="s">
        <v>1</v>
      </c>
      <c r="L439" s="40"/>
      <c r="M439" s="199" t="s">
        <v>1</v>
      </c>
      <c r="N439" s="200" t="s">
        <v>46</v>
      </c>
      <c r="O439" s="72"/>
      <c r="P439" s="201">
        <f>O439*H439</f>
        <v>0</v>
      </c>
      <c r="Q439" s="201">
        <v>3.0000000000000001E-5</v>
      </c>
      <c r="R439" s="201">
        <f>Q439*H439</f>
        <v>9.0000000000000006E-5</v>
      </c>
      <c r="S439" s="201">
        <v>0</v>
      </c>
      <c r="T439" s="202">
        <f>S439*H439</f>
        <v>0</v>
      </c>
      <c r="U439" s="35"/>
      <c r="V439" s="35"/>
      <c r="W439" s="35"/>
      <c r="X439" s="35"/>
      <c r="Y439" s="35"/>
      <c r="Z439" s="35"/>
      <c r="AA439" s="35"/>
      <c r="AB439" s="35"/>
      <c r="AC439" s="35"/>
      <c r="AD439" s="35"/>
      <c r="AE439" s="35"/>
      <c r="AR439" s="203" t="s">
        <v>317</v>
      </c>
      <c r="AT439" s="203" t="s">
        <v>223</v>
      </c>
      <c r="AU439" s="203" t="s">
        <v>93</v>
      </c>
      <c r="AY439" s="18" t="s">
        <v>220</v>
      </c>
      <c r="BE439" s="204">
        <f>IF(N439="základní",J439,0)</f>
        <v>0</v>
      </c>
      <c r="BF439" s="204">
        <f>IF(N439="snížená",J439,0)</f>
        <v>0</v>
      </c>
      <c r="BG439" s="204">
        <f>IF(N439="zákl. přenesená",J439,0)</f>
        <v>0</v>
      </c>
      <c r="BH439" s="204">
        <f>IF(N439="sníž. přenesená",J439,0)</f>
        <v>0</v>
      </c>
      <c r="BI439" s="204">
        <f>IF(N439="nulová",J439,0)</f>
        <v>0</v>
      </c>
      <c r="BJ439" s="18" t="s">
        <v>93</v>
      </c>
      <c r="BK439" s="204">
        <f>ROUND(I439*H439,2)</f>
        <v>0</v>
      </c>
      <c r="BL439" s="18" t="s">
        <v>317</v>
      </c>
      <c r="BM439" s="203" t="s">
        <v>1663</v>
      </c>
    </row>
    <row r="440" spans="1:65" s="2" customFormat="1" ht="11.25">
      <c r="A440" s="35"/>
      <c r="B440" s="36"/>
      <c r="C440" s="37"/>
      <c r="D440" s="205" t="s">
        <v>230</v>
      </c>
      <c r="E440" s="37"/>
      <c r="F440" s="206" t="s">
        <v>611</v>
      </c>
      <c r="G440" s="37"/>
      <c r="H440" s="37"/>
      <c r="I440" s="207"/>
      <c r="J440" s="37"/>
      <c r="K440" s="37"/>
      <c r="L440" s="40"/>
      <c r="M440" s="208"/>
      <c r="N440" s="209"/>
      <c r="O440" s="72"/>
      <c r="P440" s="72"/>
      <c r="Q440" s="72"/>
      <c r="R440" s="72"/>
      <c r="S440" s="72"/>
      <c r="T440" s="73"/>
      <c r="U440" s="35"/>
      <c r="V440" s="35"/>
      <c r="W440" s="35"/>
      <c r="X440" s="35"/>
      <c r="Y440" s="35"/>
      <c r="Z440" s="35"/>
      <c r="AA440" s="35"/>
      <c r="AB440" s="35"/>
      <c r="AC440" s="35"/>
      <c r="AD440" s="35"/>
      <c r="AE440" s="35"/>
      <c r="AT440" s="18" t="s">
        <v>230</v>
      </c>
      <c r="AU440" s="18" t="s">
        <v>93</v>
      </c>
    </row>
    <row r="441" spans="1:65" s="2" customFormat="1" ht="14.45" customHeight="1">
      <c r="A441" s="35"/>
      <c r="B441" s="36"/>
      <c r="C441" s="243" t="s">
        <v>612</v>
      </c>
      <c r="D441" s="243" t="s">
        <v>359</v>
      </c>
      <c r="E441" s="244" t="s">
        <v>613</v>
      </c>
      <c r="F441" s="245" t="s">
        <v>614</v>
      </c>
      <c r="G441" s="246" t="s">
        <v>259</v>
      </c>
      <c r="H441" s="247">
        <v>3</v>
      </c>
      <c r="I441" s="248"/>
      <c r="J441" s="249">
        <f>ROUND(I441*H441,2)</f>
        <v>0</v>
      </c>
      <c r="K441" s="245" t="s">
        <v>1</v>
      </c>
      <c r="L441" s="250"/>
      <c r="M441" s="251" t="s">
        <v>1</v>
      </c>
      <c r="N441" s="252" t="s">
        <v>46</v>
      </c>
      <c r="O441" s="72"/>
      <c r="P441" s="201">
        <f>O441*H441</f>
        <v>0</v>
      </c>
      <c r="Q441" s="201">
        <v>1.4E-3</v>
      </c>
      <c r="R441" s="201">
        <f>Q441*H441</f>
        <v>4.1999999999999997E-3</v>
      </c>
      <c r="S441" s="201">
        <v>0</v>
      </c>
      <c r="T441" s="202">
        <f>S441*H441</f>
        <v>0</v>
      </c>
      <c r="U441" s="35"/>
      <c r="V441" s="35"/>
      <c r="W441" s="35"/>
      <c r="X441" s="35"/>
      <c r="Y441" s="35"/>
      <c r="Z441" s="35"/>
      <c r="AA441" s="35"/>
      <c r="AB441" s="35"/>
      <c r="AC441" s="35"/>
      <c r="AD441" s="35"/>
      <c r="AE441" s="35"/>
      <c r="AR441" s="203" t="s">
        <v>362</v>
      </c>
      <c r="AT441" s="203" t="s">
        <v>359</v>
      </c>
      <c r="AU441" s="203" t="s">
        <v>93</v>
      </c>
      <c r="AY441" s="18" t="s">
        <v>220</v>
      </c>
      <c r="BE441" s="204">
        <f>IF(N441="základní",J441,0)</f>
        <v>0</v>
      </c>
      <c r="BF441" s="204">
        <f>IF(N441="snížená",J441,0)</f>
        <v>0</v>
      </c>
      <c r="BG441" s="204">
        <f>IF(N441="zákl. přenesená",J441,0)</f>
        <v>0</v>
      </c>
      <c r="BH441" s="204">
        <f>IF(N441="sníž. přenesená",J441,0)</f>
        <v>0</v>
      </c>
      <c r="BI441" s="204">
        <f>IF(N441="nulová",J441,0)</f>
        <v>0</v>
      </c>
      <c r="BJ441" s="18" t="s">
        <v>93</v>
      </c>
      <c r="BK441" s="204">
        <f>ROUND(I441*H441,2)</f>
        <v>0</v>
      </c>
      <c r="BL441" s="18" t="s">
        <v>317</v>
      </c>
      <c r="BM441" s="203" t="s">
        <v>1664</v>
      </c>
    </row>
    <row r="442" spans="1:65" s="2" customFormat="1" ht="11.25">
      <c r="A442" s="35"/>
      <c r="B442" s="36"/>
      <c r="C442" s="37"/>
      <c r="D442" s="205" t="s">
        <v>230</v>
      </c>
      <c r="E442" s="37"/>
      <c r="F442" s="206" t="s">
        <v>614</v>
      </c>
      <c r="G442" s="37"/>
      <c r="H442" s="37"/>
      <c r="I442" s="207"/>
      <c r="J442" s="37"/>
      <c r="K442" s="37"/>
      <c r="L442" s="40"/>
      <c r="M442" s="208"/>
      <c r="N442" s="209"/>
      <c r="O442" s="72"/>
      <c r="P442" s="72"/>
      <c r="Q442" s="72"/>
      <c r="R442" s="72"/>
      <c r="S442" s="72"/>
      <c r="T442" s="73"/>
      <c r="U442" s="35"/>
      <c r="V442" s="35"/>
      <c r="W442" s="35"/>
      <c r="X442" s="35"/>
      <c r="Y442" s="35"/>
      <c r="Z442" s="35"/>
      <c r="AA442" s="35"/>
      <c r="AB442" s="35"/>
      <c r="AC442" s="35"/>
      <c r="AD442" s="35"/>
      <c r="AE442" s="35"/>
      <c r="AT442" s="18" t="s">
        <v>230</v>
      </c>
      <c r="AU442" s="18" t="s">
        <v>93</v>
      </c>
    </row>
    <row r="443" spans="1:65" s="2" customFormat="1" ht="14.45" customHeight="1">
      <c r="A443" s="35"/>
      <c r="B443" s="36"/>
      <c r="C443" s="192" t="s">
        <v>616</v>
      </c>
      <c r="D443" s="192" t="s">
        <v>223</v>
      </c>
      <c r="E443" s="193" t="s">
        <v>617</v>
      </c>
      <c r="F443" s="194" t="s">
        <v>618</v>
      </c>
      <c r="G443" s="195" t="s">
        <v>259</v>
      </c>
      <c r="H443" s="196">
        <v>8</v>
      </c>
      <c r="I443" s="197"/>
      <c r="J443" s="198">
        <f>ROUND(I443*H443,2)</f>
        <v>0</v>
      </c>
      <c r="K443" s="194" t="s">
        <v>227</v>
      </c>
      <c r="L443" s="40"/>
      <c r="M443" s="199" t="s">
        <v>1</v>
      </c>
      <c r="N443" s="200" t="s">
        <v>46</v>
      </c>
      <c r="O443" s="72"/>
      <c r="P443" s="201">
        <f>O443*H443</f>
        <v>0</v>
      </c>
      <c r="Q443" s="201">
        <v>5.28E-3</v>
      </c>
      <c r="R443" s="201">
        <f>Q443*H443</f>
        <v>4.224E-2</v>
      </c>
      <c r="S443" s="201">
        <v>0</v>
      </c>
      <c r="T443" s="202">
        <f>S443*H443</f>
        <v>0</v>
      </c>
      <c r="U443" s="35"/>
      <c r="V443" s="35"/>
      <c r="W443" s="35"/>
      <c r="X443" s="35"/>
      <c r="Y443" s="35"/>
      <c r="Z443" s="35"/>
      <c r="AA443" s="35"/>
      <c r="AB443" s="35"/>
      <c r="AC443" s="35"/>
      <c r="AD443" s="35"/>
      <c r="AE443" s="35"/>
      <c r="AR443" s="203" t="s">
        <v>317</v>
      </c>
      <c r="AT443" s="203" t="s">
        <v>223</v>
      </c>
      <c r="AU443" s="203" t="s">
        <v>93</v>
      </c>
      <c r="AY443" s="18" t="s">
        <v>220</v>
      </c>
      <c r="BE443" s="204">
        <f>IF(N443="základní",J443,0)</f>
        <v>0</v>
      </c>
      <c r="BF443" s="204">
        <f>IF(N443="snížená",J443,0)</f>
        <v>0</v>
      </c>
      <c r="BG443" s="204">
        <f>IF(N443="zákl. přenesená",J443,0)</f>
        <v>0</v>
      </c>
      <c r="BH443" s="204">
        <f>IF(N443="sníž. přenesená",J443,0)</f>
        <v>0</v>
      </c>
      <c r="BI443" s="204">
        <f>IF(N443="nulová",J443,0)</f>
        <v>0</v>
      </c>
      <c r="BJ443" s="18" t="s">
        <v>93</v>
      </c>
      <c r="BK443" s="204">
        <f>ROUND(I443*H443,2)</f>
        <v>0</v>
      </c>
      <c r="BL443" s="18" t="s">
        <v>317</v>
      </c>
      <c r="BM443" s="203" t="s">
        <v>619</v>
      </c>
    </row>
    <row r="444" spans="1:65" s="2" customFormat="1" ht="19.5">
      <c r="A444" s="35"/>
      <c r="B444" s="36"/>
      <c r="C444" s="37"/>
      <c r="D444" s="205" t="s">
        <v>230</v>
      </c>
      <c r="E444" s="37"/>
      <c r="F444" s="206" t="s">
        <v>620</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230</v>
      </c>
      <c r="AU444" s="18" t="s">
        <v>93</v>
      </c>
    </row>
    <row r="445" spans="1:65" s="13" customFormat="1" ht="11.25">
      <c r="B445" s="210"/>
      <c r="C445" s="211"/>
      <c r="D445" s="205" t="s">
        <v>232</v>
      </c>
      <c r="E445" s="212" t="s">
        <v>1</v>
      </c>
      <c r="F445" s="213" t="s">
        <v>271</v>
      </c>
      <c r="G445" s="211"/>
      <c r="H445" s="212" t="s">
        <v>1</v>
      </c>
      <c r="I445" s="214"/>
      <c r="J445" s="211"/>
      <c r="K445" s="211"/>
      <c r="L445" s="215"/>
      <c r="M445" s="216"/>
      <c r="N445" s="217"/>
      <c r="O445" s="217"/>
      <c r="P445" s="217"/>
      <c r="Q445" s="217"/>
      <c r="R445" s="217"/>
      <c r="S445" s="217"/>
      <c r="T445" s="218"/>
      <c r="AT445" s="219" t="s">
        <v>232</v>
      </c>
      <c r="AU445" s="219" t="s">
        <v>93</v>
      </c>
      <c r="AV445" s="13" t="s">
        <v>87</v>
      </c>
      <c r="AW445" s="13" t="s">
        <v>35</v>
      </c>
      <c r="AX445" s="13" t="s">
        <v>80</v>
      </c>
      <c r="AY445" s="219" t="s">
        <v>220</v>
      </c>
    </row>
    <row r="446" spans="1:65" s="14" customFormat="1" ht="11.25">
      <c r="B446" s="220"/>
      <c r="C446" s="221"/>
      <c r="D446" s="205" t="s">
        <v>232</v>
      </c>
      <c r="E446" s="222" t="s">
        <v>1</v>
      </c>
      <c r="F446" s="223" t="s">
        <v>1665</v>
      </c>
      <c r="G446" s="221"/>
      <c r="H446" s="224">
        <v>3</v>
      </c>
      <c r="I446" s="225"/>
      <c r="J446" s="221"/>
      <c r="K446" s="221"/>
      <c r="L446" s="226"/>
      <c r="M446" s="227"/>
      <c r="N446" s="228"/>
      <c r="O446" s="228"/>
      <c r="P446" s="228"/>
      <c r="Q446" s="228"/>
      <c r="R446" s="228"/>
      <c r="S446" s="228"/>
      <c r="T446" s="229"/>
      <c r="AT446" s="230" t="s">
        <v>232</v>
      </c>
      <c r="AU446" s="230" t="s">
        <v>93</v>
      </c>
      <c r="AV446" s="14" t="s">
        <v>93</v>
      </c>
      <c r="AW446" s="14" t="s">
        <v>35</v>
      </c>
      <c r="AX446" s="14" t="s">
        <v>80</v>
      </c>
      <c r="AY446" s="230" t="s">
        <v>220</v>
      </c>
    </row>
    <row r="447" spans="1:65" s="14" customFormat="1" ht="11.25">
      <c r="B447" s="220"/>
      <c r="C447" s="221"/>
      <c r="D447" s="205" t="s">
        <v>232</v>
      </c>
      <c r="E447" s="222" t="s">
        <v>1</v>
      </c>
      <c r="F447" s="223" t="s">
        <v>1666</v>
      </c>
      <c r="G447" s="221"/>
      <c r="H447" s="224">
        <v>5</v>
      </c>
      <c r="I447" s="225"/>
      <c r="J447" s="221"/>
      <c r="K447" s="221"/>
      <c r="L447" s="226"/>
      <c r="M447" s="227"/>
      <c r="N447" s="228"/>
      <c r="O447" s="228"/>
      <c r="P447" s="228"/>
      <c r="Q447" s="228"/>
      <c r="R447" s="228"/>
      <c r="S447" s="228"/>
      <c r="T447" s="229"/>
      <c r="AT447" s="230" t="s">
        <v>232</v>
      </c>
      <c r="AU447" s="230" t="s">
        <v>93</v>
      </c>
      <c r="AV447" s="14" t="s">
        <v>93</v>
      </c>
      <c r="AW447" s="14" t="s">
        <v>35</v>
      </c>
      <c r="AX447" s="14" t="s">
        <v>80</v>
      </c>
      <c r="AY447" s="230" t="s">
        <v>220</v>
      </c>
    </row>
    <row r="448" spans="1:65" s="15" customFormat="1" ht="11.25">
      <c r="B448" s="231"/>
      <c r="C448" s="232"/>
      <c r="D448" s="205" t="s">
        <v>232</v>
      </c>
      <c r="E448" s="233" t="s">
        <v>1</v>
      </c>
      <c r="F448" s="234" t="s">
        <v>236</v>
      </c>
      <c r="G448" s="232"/>
      <c r="H448" s="235">
        <v>8</v>
      </c>
      <c r="I448" s="236"/>
      <c r="J448" s="232"/>
      <c r="K448" s="232"/>
      <c r="L448" s="237"/>
      <c r="M448" s="238"/>
      <c r="N448" s="239"/>
      <c r="O448" s="239"/>
      <c r="P448" s="239"/>
      <c r="Q448" s="239"/>
      <c r="R448" s="239"/>
      <c r="S448" s="239"/>
      <c r="T448" s="240"/>
      <c r="AT448" s="241" t="s">
        <v>232</v>
      </c>
      <c r="AU448" s="241" t="s">
        <v>93</v>
      </c>
      <c r="AV448" s="15" t="s">
        <v>228</v>
      </c>
      <c r="AW448" s="15" t="s">
        <v>35</v>
      </c>
      <c r="AX448" s="15" t="s">
        <v>87</v>
      </c>
      <c r="AY448" s="241" t="s">
        <v>220</v>
      </c>
    </row>
    <row r="449" spans="1:65" s="2" customFormat="1" ht="14.45" customHeight="1">
      <c r="A449" s="35"/>
      <c r="B449" s="36"/>
      <c r="C449" s="192" t="s">
        <v>623</v>
      </c>
      <c r="D449" s="192" t="s">
        <v>223</v>
      </c>
      <c r="E449" s="193" t="s">
        <v>624</v>
      </c>
      <c r="F449" s="194" t="s">
        <v>625</v>
      </c>
      <c r="G449" s="195" t="s">
        <v>353</v>
      </c>
      <c r="H449" s="196">
        <v>19.7</v>
      </c>
      <c r="I449" s="197"/>
      <c r="J449" s="198">
        <f>ROUND(I449*H449,2)</f>
        <v>0</v>
      </c>
      <c r="K449" s="194" t="s">
        <v>227</v>
      </c>
      <c r="L449" s="40"/>
      <c r="M449" s="199" t="s">
        <v>1</v>
      </c>
      <c r="N449" s="200" t="s">
        <v>46</v>
      </c>
      <c r="O449" s="72"/>
      <c r="P449" s="201">
        <f>O449*H449</f>
        <v>0</v>
      </c>
      <c r="Q449" s="201">
        <v>5.5399999999999998E-3</v>
      </c>
      <c r="R449" s="201">
        <f>Q449*H449</f>
        <v>0.10913799999999999</v>
      </c>
      <c r="S449" s="201">
        <v>0</v>
      </c>
      <c r="T449" s="202">
        <f>S449*H449</f>
        <v>0</v>
      </c>
      <c r="U449" s="35"/>
      <c r="V449" s="35"/>
      <c r="W449" s="35"/>
      <c r="X449" s="35"/>
      <c r="Y449" s="35"/>
      <c r="Z449" s="35"/>
      <c r="AA449" s="35"/>
      <c r="AB449" s="35"/>
      <c r="AC449" s="35"/>
      <c r="AD449" s="35"/>
      <c r="AE449" s="35"/>
      <c r="AR449" s="203" t="s">
        <v>317</v>
      </c>
      <c r="AT449" s="203" t="s">
        <v>223</v>
      </c>
      <c r="AU449" s="203" t="s">
        <v>93</v>
      </c>
      <c r="AY449" s="18" t="s">
        <v>220</v>
      </c>
      <c r="BE449" s="204">
        <f>IF(N449="základní",J449,0)</f>
        <v>0</v>
      </c>
      <c r="BF449" s="204">
        <f>IF(N449="snížená",J449,0)</f>
        <v>0</v>
      </c>
      <c r="BG449" s="204">
        <f>IF(N449="zákl. přenesená",J449,0)</f>
        <v>0</v>
      </c>
      <c r="BH449" s="204">
        <f>IF(N449="sníž. přenesená",J449,0)</f>
        <v>0</v>
      </c>
      <c r="BI449" s="204">
        <f>IF(N449="nulová",J449,0)</f>
        <v>0</v>
      </c>
      <c r="BJ449" s="18" t="s">
        <v>93</v>
      </c>
      <c r="BK449" s="204">
        <f>ROUND(I449*H449,2)</f>
        <v>0</v>
      </c>
      <c r="BL449" s="18" t="s">
        <v>317</v>
      </c>
      <c r="BM449" s="203" t="s">
        <v>626</v>
      </c>
    </row>
    <row r="450" spans="1:65" s="2" customFormat="1" ht="19.5">
      <c r="A450" s="35"/>
      <c r="B450" s="36"/>
      <c r="C450" s="37"/>
      <c r="D450" s="205" t="s">
        <v>230</v>
      </c>
      <c r="E450" s="37"/>
      <c r="F450" s="206" t="s">
        <v>627</v>
      </c>
      <c r="G450" s="37"/>
      <c r="H450" s="37"/>
      <c r="I450" s="207"/>
      <c r="J450" s="37"/>
      <c r="K450" s="37"/>
      <c r="L450" s="40"/>
      <c r="M450" s="208"/>
      <c r="N450" s="209"/>
      <c r="O450" s="72"/>
      <c r="P450" s="72"/>
      <c r="Q450" s="72"/>
      <c r="R450" s="72"/>
      <c r="S450" s="72"/>
      <c r="T450" s="73"/>
      <c r="U450" s="35"/>
      <c r="V450" s="35"/>
      <c r="W450" s="35"/>
      <c r="X450" s="35"/>
      <c r="Y450" s="35"/>
      <c r="Z450" s="35"/>
      <c r="AA450" s="35"/>
      <c r="AB450" s="35"/>
      <c r="AC450" s="35"/>
      <c r="AD450" s="35"/>
      <c r="AE450" s="35"/>
      <c r="AT450" s="18" t="s">
        <v>230</v>
      </c>
      <c r="AU450" s="18" t="s">
        <v>93</v>
      </c>
    </row>
    <row r="451" spans="1:65" s="14" customFormat="1" ht="11.25">
      <c r="B451" s="220"/>
      <c r="C451" s="221"/>
      <c r="D451" s="205" t="s">
        <v>232</v>
      </c>
      <c r="E451" s="222" t="s">
        <v>1</v>
      </c>
      <c r="F451" s="223" t="s">
        <v>1667</v>
      </c>
      <c r="G451" s="221"/>
      <c r="H451" s="224">
        <v>19.7</v>
      </c>
      <c r="I451" s="225"/>
      <c r="J451" s="221"/>
      <c r="K451" s="221"/>
      <c r="L451" s="226"/>
      <c r="M451" s="227"/>
      <c r="N451" s="228"/>
      <c r="O451" s="228"/>
      <c r="P451" s="228"/>
      <c r="Q451" s="228"/>
      <c r="R451" s="228"/>
      <c r="S451" s="228"/>
      <c r="T451" s="229"/>
      <c r="AT451" s="230" t="s">
        <v>232</v>
      </c>
      <c r="AU451" s="230" t="s">
        <v>93</v>
      </c>
      <c r="AV451" s="14" t="s">
        <v>93</v>
      </c>
      <c r="AW451" s="14" t="s">
        <v>35</v>
      </c>
      <c r="AX451" s="14" t="s">
        <v>87</v>
      </c>
      <c r="AY451" s="230" t="s">
        <v>220</v>
      </c>
    </row>
    <row r="452" spans="1:65" s="2" customFormat="1" ht="14.45" customHeight="1">
      <c r="A452" s="35"/>
      <c r="B452" s="36"/>
      <c r="C452" s="192" t="s">
        <v>629</v>
      </c>
      <c r="D452" s="192" t="s">
        <v>223</v>
      </c>
      <c r="E452" s="193" t="s">
        <v>630</v>
      </c>
      <c r="F452" s="194" t="s">
        <v>631</v>
      </c>
      <c r="G452" s="195" t="s">
        <v>226</v>
      </c>
      <c r="H452" s="196">
        <v>129.41999999999999</v>
      </c>
      <c r="I452" s="197"/>
      <c r="J452" s="198">
        <f>ROUND(I452*H452,2)</f>
        <v>0</v>
      </c>
      <c r="K452" s="194" t="s">
        <v>1</v>
      </c>
      <c r="L452" s="40"/>
      <c r="M452" s="199" t="s">
        <v>1</v>
      </c>
      <c r="N452" s="200" t="s">
        <v>46</v>
      </c>
      <c r="O452" s="72"/>
      <c r="P452" s="201">
        <f>O452*H452</f>
        <v>0</v>
      </c>
      <c r="Q452" s="201">
        <v>2.63E-2</v>
      </c>
      <c r="R452" s="201">
        <f>Q452*H452</f>
        <v>3.4037459999999999</v>
      </c>
      <c r="S452" s="201">
        <v>0</v>
      </c>
      <c r="T452" s="202">
        <f>S452*H452</f>
        <v>0</v>
      </c>
      <c r="U452" s="35"/>
      <c r="V452" s="35"/>
      <c r="W452" s="35"/>
      <c r="X452" s="35"/>
      <c r="Y452" s="35"/>
      <c r="Z452" s="35"/>
      <c r="AA452" s="35"/>
      <c r="AB452" s="35"/>
      <c r="AC452" s="35"/>
      <c r="AD452" s="35"/>
      <c r="AE452" s="35"/>
      <c r="AR452" s="203" t="s">
        <v>317</v>
      </c>
      <c r="AT452" s="203" t="s">
        <v>223</v>
      </c>
      <c r="AU452" s="203" t="s">
        <v>93</v>
      </c>
      <c r="AY452" s="18" t="s">
        <v>220</v>
      </c>
      <c r="BE452" s="204">
        <f>IF(N452="základní",J452,0)</f>
        <v>0</v>
      </c>
      <c r="BF452" s="204">
        <f>IF(N452="snížená",J452,0)</f>
        <v>0</v>
      </c>
      <c r="BG452" s="204">
        <f>IF(N452="zákl. přenesená",J452,0)</f>
        <v>0</v>
      </c>
      <c r="BH452" s="204">
        <f>IF(N452="sníž. přenesená",J452,0)</f>
        <v>0</v>
      </c>
      <c r="BI452" s="204">
        <f>IF(N452="nulová",J452,0)</f>
        <v>0</v>
      </c>
      <c r="BJ452" s="18" t="s">
        <v>93</v>
      </c>
      <c r="BK452" s="204">
        <f>ROUND(I452*H452,2)</f>
        <v>0</v>
      </c>
      <c r="BL452" s="18" t="s">
        <v>317</v>
      </c>
      <c r="BM452" s="203" t="s">
        <v>632</v>
      </c>
    </row>
    <row r="453" spans="1:65" s="13" customFormat="1" ht="11.25">
      <c r="B453" s="210"/>
      <c r="C453" s="211"/>
      <c r="D453" s="205" t="s">
        <v>232</v>
      </c>
      <c r="E453" s="212" t="s">
        <v>1</v>
      </c>
      <c r="F453" s="213" t="s">
        <v>271</v>
      </c>
      <c r="G453" s="211"/>
      <c r="H453" s="212" t="s">
        <v>1</v>
      </c>
      <c r="I453" s="214"/>
      <c r="J453" s="211"/>
      <c r="K453" s="211"/>
      <c r="L453" s="215"/>
      <c r="M453" s="216"/>
      <c r="N453" s="217"/>
      <c r="O453" s="217"/>
      <c r="P453" s="217"/>
      <c r="Q453" s="217"/>
      <c r="R453" s="217"/>
      <c r="S453" s="217"/>
      <c r="T453" s="218"/>
      <c r="AT453" s="219" t="s">
        <v>232</v>
      </c>
      <c r="AU453" s="219" t="s">
        <v>93</v>
      </c>
      <c r="AV453" s="13" t="s">
        <v>87</v>
      </c>
      <c r="AW453" s="13" t="s">
        <v>35</v>
      </c>
      <c r="AX453" s="13" t="s">
        <v>80</v>
      </c>
      <c r="AY453" s="219" t="s">
        <v>220</v>
      </c>
    </row>
    <row r="454" spans="1:65" s="14" customFormat="1" ht="11.25">
      <c r="B454" s="220"/>
      <c r="C454" s="221"/>
      <c r="D454" s="205" t="s">
        <v>232</v>
      </c>
      <c r="E454" s="222" t="s">
        <v>1</v>
      </c>
      <c r="F454" s="223" t="s">
        <v>1589</v>
      </c>
      <c r="G454" s="221"/>
      <c r="H454" s="224">
        <v>55.63</v>
      </c>
      <c r="I454" s="225"/>
      <c r="J454" s="221"/>
      <c r="K454" s="221"/>
      <c r="L454" s="226"/>
      <c r="M454" s="227"/>
      <c r="N454" s="228"/>
      <c r="O454" s="228"/>
      <c r="P454" s="228"/>
      <c r="Q454" s="228"/>
      <c r="R454" s="228"/>
      <c r="S454" s="228"/>
      <c r="T454" s="229"/>
      <c r="AT454" s="230" t="s">
        <v>232</v>
      </c>
      <c r="AU454" s="230" t="s">
        <v>93</v>
      </c>
      <c r="AV454" s="14" t="s">
        <v>93</v>
      </c>
      <c r="AW454" s="14" t="s">
        <v>35</v>
      </c>
      <c r="AX454" s="14" t="s">
        <v>80</v>
      </c>
      <c r="AY454" s="230" t="s">
        <v>220</v>
      </c>
    </row>
    <row r="455" spans="1:65" s="14" customFormat="1" ht="11.25">
      <c r="B455" s="220"/>
      <c r="C455" s="221"/>
      <c r="D455" s="205" t="s">
        <v>232</v>
      </c>
      <c r="E455" s="222" t="s">
        <v>1</v>
      </c>
      <c r="F455" s="223" t="s">
        <v>1590</v>
      </c>
      <c r="G455" s="221"/>
      <c r="H455" s="224">
        <v>73.790000000000006</v>
      </c>
      <c r="I455" s="225"/>
      <c r="J455" s="221"/>
      <c r="K455" s="221"/>
      <c r="L455" s="226"/>
      <c r="M455" s="227"/>
      <c r="N455" s="228"/>
      <c r="O455" s="228"/>
      <c r="P455" s="228"/>
      <c r="Q455" s="228"/>
      <c r="R455" s="228"/>
      <c r="S455" s="228"/>
      <c r="T455" s="229"/>
      <c r="AT455" s="230" t="s">
        <v>232</v>
      </c>
      <c r="AU455" s="230" t="s">
        <v>93</v>
      </c>
      <c r="AV455" s="14" t="s">
        <v>93</v>
      </c>
      <c r="AW455" s="14" t="s">
        <v>35</v>
      </c>
      <c r="AX455" s="14" t="s">
        <v>80</v>
      </c>
      <c r="AY455" s="230" t="s">
        <v>220</v>
      </c>
    </row>
    <row r="456" spans="1:65" s="15" customFormat="1" ht="11.25">
      <c r="B456" s="231"/>
      <c r="C456" s="232"/>
      <c r="D456" s="205" t="s">
        <v>232</v>
      </c>
      <c r="E456" s="233" t="s">
        <v>1</v>
      </c>
      <c r="F456" s="234" t="s">
        <v>236</v>
      </c>
      <c r="G456" s="232"/>
      <c r="H456" s="235">
        <v>129.42000000000002</v>
      </c>
      <c r="I456" s="236"/>
      <c r="J456" s="232"/>
      <c r="K456" s="232"/>
      <c r="L456" s="237"/>
      <c r="M456" s="238"/>
      <c r="N456" s="239"/>
      <c r="O456" s="239"/>
      <c r="P456" s="239"/>
      <c r="Q456" s="239"/>
      <c r="R456" s="239"/>
      <c r="S456" s="239"/>
      <c r="T456" s="240"/>
      <c r="AT456" s="241" t="s">
        <v>232</v>
      </c>
      <c r="AU456" s="241" t="s">
        <v>93</v>
      </c>
      <c r="AV456" s="15" t="s">
        <v>228</v>
      </c>
      <c r="AW456" s="15" t="s">
        <v>35</v>
      </c>
      <c r="AX456" s="15" t="s">
        <v>87</v>
      </c>
      <c r="AY456" s="241" t="s">
        <v>220</v>
      </c>
    </row>
    <row r="457" spans="1:65" s="2" customFormat="1" ht="24.2" customHeight="1">
      <c r="A457" s="35"/>
      <c r="B457" s="36"/>
      <c r="C457" s="192" t="s">
        <v>633</v>
      </c>
      <c r="D457" s="192" t="s">
        <v>223</v>
      </c>
      <c r="E457" s="193" t="s">
        <v>634</v>
      </c>
      <c r="F457" s="194" t="s">
        <v>635</v>
      </c>
      <c r="G457" s="195" t="s">
        <v>226</v>
      </c>
      <c r="H457" s="196">
        <v>129.41999999999999</v>
      </c>
      <c r="I457" s="197"/>
      <c r="J457" s="198">
        <f>ROUND(I457*H457,2)</f>
        <v>0</v>
      </c>
      <c r="K457" s="194" t="s">
        <v>1</v>
      </c>
      <c r="L457" s="40"/>
      <c r="M457" s="199" t="s">
        <v>1</v>
      </c>
      <c r="N457" s="200" t="s">
        <v>46</v>
      </c>
      <c r="O457" s="72"/>
      <c r="P457" s="201">
        <f>O457*H457</f>
        <v>0</v>
      </c>
      <c r="Q457" s="201">
        <v>4.3360000000000003E-2</v>
      </c>
      <c r="R457" s="201">
        <f>Q457*H457</f>
        <v>5.6116511999999998</v>
      </c>
      <c r="S457" s="201">
        <v>0</v>
      </c>
      <c r="T457" s="202">
        <f>S457*H457</f>
        <v>0</v>
      </c>
      <c r="U457" s="35"/>
      <c r="V457" s="35"/>
      <c r="W457" s="35"/>
      <c r="X457" s="35"/>
      <c r="Y457" s="35"/>
      <c r="Z457" s="35"/>
      <c r="AA457" s="35"/>
      <c r="AB457" s="35"/>
      <c r="AC457" s="35"/>
      <c r="AD457" s="35"/>
      <c r="AE457" s="35"/>
      <c r="AR457" s="203" t="s">
        <v>317</v>
      </c>
      <c r="AT457" s="203" t="s">
        <v>223</v>
      </c>
      <c r="AU457" s="203" t="s">
        <v>93</v>
      </c>
      <c r="AY457" s="18" t="s">
        <v>220</v>
      </c>
      <c r="BE457" s="204">
        <f>IF(N457="základní",J457,0)</f>
        <v>0</v>
      </c>
      <c r="BF457" s="204">
        <f>IF(N457="snížená",J457,0)</f>
        <v>0</v>
      </c>
      <c r="BG457" s="204">
        <f>IF(N457="zákl. přenesená",J457,0)</f>
        <v>0</v>
      </c>
      <c r="BH457" s="204">
        <f>IF(N457="sníž. přenesená",J457,0)</f>
        <v>0</v>
      </c>
      <c r="BI457" s="204">
        <f>IF(N457="nulová",J457,0)</f>
        <v>0</v>
      </c>
      <c r="BJ457" s="18" t="s">
        <v>93</v>
      </c>
      <c r="BK457" s="204">
        <f>ROUND(I457*H457,2)</f>
        <v>0</v>
      </c>
      <c r="BL457" s="18" t="s">
        <v>317</v>
      </c>
      <c r="BM457" s="203" t="s">
        <v>636</v>
      </c>
    </row>
    <row r="458" spans="1:65" s="13" customFormat="1" ht="11.25">
      <c r="B458" s="210"/>
      <c r="C458" s="211"/>
      <c r="D458" s="205" t="s">
        <v>232</v>
      </c>
      <c r="E458" s="212" t="s">
        <v>1</v>
      </c>
      <c r="F458" s="213" t="s">
        <v>271</v>
      </c>
      <c r="G458" s="211"/>
      <c r="H458" s="212" t="s">
        <v>1</v>
      </c>
      <c r="I458" s="214"/>
      <c r="J458" s="211"/>
      <c r="K458" s="211"/>
      <c r="L458" s="215"/>
      <c r="M458" s="216"/>
      <c r="N458" s="217"/>
      <c r="O458" s="217"/>
      <c r="P458" s="217"/>
      <c r="Q458" s="217"/>
      <c r="R458" s="217"/>
      <c r="S458" s="217"/>
      <c r="T458" s="218"/>
      <c r="AT458" s="219" t="s">
        <v>232</v>
      </c>
      <c r="AU458" s="219" t="s">
        <v>93</v>
      </c>
      <c r="AV458" s="13" t="s">
        <v>87</v>
      </c>
      <c r="AW458" s="13" t="s">
        <v>35</v>
      </c>
      <c r="AX458" s="13" t="s">
        <v>80</v>
      </c>
      <c r="AY458" s="219" t="s">
        <v>220</v>
      </c>
    </row>
    <row r="459" spans="1:65" s="14" customFormat="1" ht="11.25">
      <c r="B459" s="220"/>
      <c r="C459" s="221"/>
      <c r="D459" s="205" t="s">
        <v>232</v>
      </c>
      <c r="E459" s="222" t="s">
        <v>1</v>
      </c>
      <c r="F459" s="223" t="s">
        <v>1589</v>
      </c>
      <c r="G459" s="221"/>
      <c r="H459" s="224">
        <v>55.63</v>
      </c>
      <c r="I459" s="225"/>
      <c r="J459" s="221"/>
      <c r="K459" s="221"/>
      <c r="L459" s="226"/>
      <c r="M459" s="227"/>
      <c r="N459" s="228"/>
      <c r="O459" s="228"/>
      <c r="P459" s="228"/>
      <c r="Q459" s="228"/>
      <c r="R459" s="228"/>
      <c r="S459" s="228"/>
      <c r="T459" s="229"/>
      <c r="AT459" s="230" t="s">
        <v>232</v>
      </c>
      <c r="AU459" s="230" t="s">
        <v>93</v>
      </c>
      <c r="AV459" s="14" t="s">
        <v>93</v>
      </c>
      <c r="AW459" s="14" t="s">
        <v>35</v>
      </c>
      <c r="AX459" s="14" t="s">
        <v>80</v>
      </c>
      <c r="AY459" s="230" t="s">
        <v>220</v>
      </c>
    </row>
    <row r="460" spans="1:65" s="14" customFormat="1" ht="11.25">
      <c r="B460" s="220"/>
      <c r="C460" s="221"/>
      <c r="D460" s="205" t="s">
        <v>232</v>
      </c>
      <c r="E460" s="222" t="s">
        <v>1</v>
      </c>
      <c r="F460" s="223" t="s">
        <v>1590</v>
      </c>
      <c r="G460" s="221"/>
      <c r="H460" s="224">
        <v>73.790000000000006</v>
      </c>
      <c r="I460" s="225"/>
      <c r="J460" s="221"/>
      <c r="K460" s="221"/>
      <c r="L460" s="226"/>
      <c r="M460" s="227"/>
      <c r="N460" s="228"/>
      <c r="O460" s="228"/>
      <c r="P460" s="228"/>
      <c r="Q460" s="228"/>
      <c r="R460" s="228"/>
      <c r="S460" s="228"/>
      <c r="T460" s="229"/>
      <c r="AT460" s="230" t="s">
        <v>232</v>
      </c>
      <c r="AU460" s="230" t="s">
        <v>93</v>
      </c>
      <c r="AV460" s="14" t="s">
        <v>93</v>
      </c>
      <c r="AW460" s="14" t="s">
        <v>35</v>
      </c>
      <c r="AX460" s="14" t="s">
        <v>80</v>
      </c>
      <c r="AY460" s="230" t="s">
        <v>220</v>
      </c>
    </row>
    <row r="461" spans="1:65" s="15" customFormat="1" ht="11.25">
      <c r="B461" s="231"/>
      <c r="C461" s="232"/>
      <c r="D461" s="205" t="s">
        <v>232</v>
      </c>
      <c r="E461" s="233" t="s">
        <v>1</v>
      </c>
      <c r="F461" s="234" t="s">
        <v>236</v>
      </c>
      <c r="G461" s="232"/>
      <c r="H461" s="235">
        <v>129.42000000000002</v>
      </c>
      <c r="I461" s="236"/>
      <c r="J461" s="232"/>
      <c r="K461" s="232"/>
      <c r="L461" s="237"/>
      <c r="M461" s="238"/>
      <c r="N461" s="239"/>
      <c r="O461" s="239"/>
      <c r="P461" s="239"/>
      <c r="Q461" s="239"/>
      <c r="R461" s="239"/>
      <c r="S461" s="239"/>
      <c r="T461" s="240"/>
      <c r="AT461" s="241" t="s">
        <v>232</v>
      </c>
      <c r="AU461" s="241" t="s">
        <v>93</v>
      </c>
      <c r="AV461" s="15" t="s">
        <v>228</v>
      </c>
      <c r="AW461" s="15" t="s">
        <v>35</v>
      </c>
      <c r="AX461" s="15" t="s">
        <v>87</v>
      </c>
      <c r="AY461" s="241" t="s">
        <v>220</v>
      </c>
    </row>
    <row r="462" spans="1:65" s="2" customFormat="1" ht="14.45" customHeight="1">
      <c r="A462" s="35"/>
      <c r="B462" s="36"/>
      <c r="C462" s="192" t="s">
        <v>637</v>
      </c>
      <c r="D462" s="192" t="s">
        <v>223</v>
      </c>
      <c r="E462" s="193" t="s">
        <v>638</v>
      </c>
      <c r="F462" s="194" t="s">
        <v>639</v>
      </c>
      <c r="G462" s="195" t="s">
        <v>386</v>
      </c>
      <c r="H462" s="253"/>
      <c r="I462" s="197"/>
      <c r="J462" s="198">
        <f>ROUND(I462*H462,2)</f>
        <v>0</v>
      </c>
      <c r="K462" s="194" t="s">
        <v>227</v>
      </c>
      <c r="L462" s="40"/>
      <c r="M462" s="199" t="s">
        <v>1</v>
      </c>
      <c r="N462" s="200" t="s">
        <v>46</v>
      </c>
      <c r="O462" s="72"/>
      <c r="P462" s="201">
        <f>O462*H462</f>
        <v>0</v>
      </c>
      <c r="Q462" s="201">
        <v>0</v>
      </c>
      <c r="R462" s="201">
        <f>Q462*H462</f>
        <v>0</v>
      </c>
      <c r="S462" s="201">
        <v>0</v>
      </c>
      <c r="T462" s="202">
        <f>S462*H462</f>
        <v>0</v>
      </c>
      <c r="U462" s="35"/>
      <c r="V462" s="35"/>
      <c r="W462" s="35"/>
      <c r="X462" s="35"/>
      <c r="Y462" s="35"/>
      <c r="Z462" s="35"/>
      <c r="AA462" s="35"/>
      <c r="AB462" s="35"/>
      <c r="AC462" s="35"/>
      <c r="AD462" s="35"/>
      <c r="AE462" s="35"/>
      <c r="AR462" s="203" t="s">
        <v>317</v>
      </c>
      <c r="AT462" s="203" t="s">
        <v>223</v>
      </c>
      <c r="AU462" s="203" t="s">
        <v>93</v>
      </c>
      <c r="AY462" s="18" t="s">
        <v>220</v>
      </c>
      <c r="BE462" s="204">
        <f>IF(N462="základní",J462,0)</f>
        <v>0</v>
      </c>
      <c r="BF462" s="204">
        <f>IF(N462="snížená",J462,0)</f>
        <v>0</v>
      </c>
      <c r="BG462" s="204">
        <f>IF(N462="zákl. přenesená",J462,0)</f>
        <v>0</v>
      </c>
      <c r="BH462" s="204">
        <f>IF(N462="sníž. přenesená",J462,0)</f>
        <v>0</v>
      </c>
      <c r="BI462" s="204">
        <f>IF(N462="nulová",J462,0)</f>
        <v>0</v>
      </c>
      <c r="BJ462" s="18" t="s">
        <v>93</v>
      </c>
      <c r="BK462" s="204">
        <f>ROUND(I462*H462,2)</f>
        <v>0</v>
      </c>
      <c r="BL462" s="18" t="s">
        <v>317</v>
      </c>
      <c r="BM462" s="203" t="s">
        <v>640</v>
      </c>
    </row>
    <row r="463" spans="1:65" s="2" customFormat="1" ht="19.5">
      <c r="A463" s="35"/>
      <c r="B463" s="36"/>
      <c r="C463" s="37"/>
      <c r="D463" s="205" t="s">
        <v>230</v>
      </c>
      <c r="E463" s="37"/>
      <c r="F463" s="206" t="s">
        <v>641</v>
      </c>
      <c r="G463" s="37"/>
      <c r="H463" s="37"/>
      <c r="I463" s="207"/>
      <c r="J463" s="37"/>
      <c r="K463" s="37"/>
      <c r="L463" s="40"/>
      <c r="M463" s="208"/>
      <c r="N463" s="209"/>
      <c r="O463" s="72"/>
      <c r="P463" s="72"/>
      <c r="Q463" s="72"/>
      <c r="R463" s="72"/>
      <c r="S463" s="72"/>
      <c r="T463" s="73"/>
      <c r="U463" s="35"/>
      <c r="V463" s="35"/>
      <c r="W463" s="35"/>
      <c r="X463" s="35"/>
      <c r="Y463" s="35"/>
      <c r="Z463" s="35"/>
      <c r="AA463" s="35"/>
      <c r="AB463" s="35"/>
      <c r="AC463" s="35"/>
      <c r="AD463" s="35"/>
      <c r="AE463" s="35"/>
      <c r="AT463" s="18" t="s">
        <v>230</v>
      </c>
      <c r="AU463" s="18" t="s">
        <v>93</v>
      </c>
    </row>
    <row r="464" spans="1:65" s="12" customFormat="1" ht="22.9" customHeight="1">
      <c r="B464" s="176"/>
      <c r="C464" s="177"/>
      <c r="D464" s="178" t="s">
        <v>79</v>
      </c>
      <c r="E464" s="190" t="s">
        <v>642</v>
      </c>
      <c r="F464" s="190" t="s">
        <v>643</v>
      </c>
      <c r="G464" s="177"/>
      <c r="H464" s="177"/>
      <c r="I464" s="180"/>
      <c r="J464" s="191">
        <f>BK464</f>
        <v>0</v>
      </c>
      <c r="K464" s="177"/>
      <c r="L464" s="182"/>
      <c r="M464" s="183"/>
      <c r="N464" s="184"/>
      <c r="O464" s="184"/>
      <c r="P464" s="185">
        <f>SUM(P465:P479)</f>
        <v>0</v>
      </c>
      <c r="Q464" s="184"/>
      <c r="R464" s="185">
        <f>SUM(R465:R479)</f>
        <v>4.6460000000000001E-2</v>
      </c>
      <c r="S464" s="184"/>
      <c r="T464" s="186">
        <f>SUM(T465:T479)</f>
        <v>0.44822299999999998</v>
      </c>
      <c r="AR464" s="187" t="s">
        <v>93</v>
      </c>
      <c r="AT464" s="188" t="s">
        <v>79</v>
      </c>
      <c r="AU464" s="188" t="s">
        <v>87</v>
      </c>
      <c r="AY464" s="187" t="s">
        <v>220</v>
      </c>
      <c r="BK464" s="189">
        <f>SUM(BK465:BK479)</f>
        <v>0</v>
      </c>
    </row>
    <row r="465" spans="1:65" s="2" customFormat="1" ht="14.45" customHeight="1">
      <c r="A465" s="35"/>
      <c r="B465" s="36"/>
      <c r="C465" s="192" t="s">
        <v>644</v>
      </c>
      <c r="D465" s="192" t="s">
        <v>223</v>
      </c>
      <c r="E465" s="193" t="s">
        <v>645</v>
      </c>
      <c r="F465" s="194" t="s">
        <v>646</v>
      </c>
      <c r="G465" s="195" t="s">
        <v>226</v>
      </c>
      <c r="H465" s="196">
        <v>7.1</v>
      </c>
      <c r="I465" s="197"/>
      <c r="J465" s="198">
        <f>ROUND(I465*H465,2)</f>
        <v>0</v>
      </c>
      <c r="K465" s="194" t="s">
        <v>1</v>
      </c>
      <c r="L465" s="40"/>
      <c r="M465" s="199" t="s">
        <v>1</v>
      </c>
      <c r="N465" s="200" t="s">
        <v>46</v>
      </c>
      <c r="O465" s="72"/>
      <c r="P465" s="201">
        <f>O465*H465</f>
        <v>0</v>
      </c>
      <c r="Q465" s="201">
        <v>0</v>
      </c>
      <c r="R465" s="201">
        <f>Q465*H465</f>
        <v>0</v>
      </c>
      <c r="S465" s="201">
        <v>6.3E-2</v>
      </c>
      <c r="T465" s="202">
        <f>S465*H465</f>
        <v>0.44729999999999998</v>
      </c>
      <c r="U465" s="35"/>
      <c r="V465" s="35"/>
      <c r="W465" s="35"/>
      <c r="X465" s="35"/>
      <c r="Y465" s="35"/>
      <c r="Z465" s="35"/>
      <c r="AA465" s="35"/>
      <c r="AB465" s="35"/>
      <c r="AC465" s="35"/>
      <c r="AD465" s="35"/>
      <c r="AE465" s="35"/>
      <c r="AR465" s="203" t="s">
        <v>317</v>
      </c>
      <c r="AT465" s="203" t="s">
        <v>223</v>
      </c>
      <c r="AU465" s="203" t="s">
        <v>93</v>
      </c>
      <c r="AY465" s="18" t="s">
        <v>220</v>
      </c>
      <c r="BE465" s="204">
        <f>IF(N465="základní",J465,0)</f>
        <v>0</v>
      </c>
      <c r="BF465" s="204">
        <f>IF(N465="snížená",J465,0)</f>
        <v>0</v>
      </c>
      <c r="BG465" s="204">
        <f>IF(N465="zákl. přenesená",J465,0)</f>
        <v>0</v>
      </c>
      <c r="BH465" s="204">
        <f>IF(N465="sníž. přenesená",J465,0)</f>
        <v>0</v>
      </c>
      <c r="BI465" s="204">
        <f>IF(N465="nulová",J465,0)</f>
        <v>0</v>
      </c>
      <c r="BJ465" s="18" t="s">
        <v>93</v>
      </c>
      <c r="BK465" s="204">
        <f>ROUND(I465*H465,2)</f>
        <v>0</v>
      </c>
      <c r="BL465" s="18" t="s">
        <v>317</v>
      </c>
      <c r="BM465" s="203" t="s">
        <v>647</v>
      </c>
    </row>
    <row r="466" spans="1:65" s="14" customFormat="1" ht="11.25">
      <c r="B466" s="220"/>
      <c r="C466" s="221"/>
      <c r="D466" s="205" t="s">
        <v>232</v>
      </c>
      <c r="E466" s="222" t="s">
        <v>1</v>
      </c>
      <c r="F466" s="223" t="s">
        <v>1608</v>
      </c>
      <c r="G466" s="221"/>
      <c r="H466" s="224">
        <v>7.1</v>
      </c>
      <c r="I466" s="225"/>
      <c r="J466" s="221"/>
      <c r="K466" s="221"/>
      <c r="L466" s="226"/>
      <c r="M466" s="227"/>
      <c r="N466" s="228"/>
      <c r="O466" s="228"/>
      <c r="P466" s="228"/>
      <c r="Q466" s="228"/>
      <c r="R466" s="228"/>
      <c r="S466" s="228"/>
      <c r="T466" s="229"/>
      <c r="AT466" s="230" t="s">
        <v>232</v>
      </c>
      <c r="AU466" s="230" t="s">
        <v>93</v>
      </c>
      <c r="AV466" s="14" t="s">
        <v>93</v>
      </c>
      <c r="AW466" s="14" t="s">
        <v>35</v>
      </c>
      <c r="AX466" s="14" t="s">
        <v>87</v>
      </c>
      <c r="AY466" s="230" t="s">
        <v>220</v>
      </c>
    </row>
    <row r="467" spans="1:65" s="2" customFormat="1" ht="14.45" customHeight="1">
      <c r="A467" s="35"/>
      <c r="B467" s="36"/>
      <c r="C467" s="192" t="s">
        <v>648</v>
      </c>
      <c r="D467" s="192" t="s">
        <v>223</v>
      </c>
      <c r="E467" s="193" t="s">
        <v>649</v>
      </c>
      <c r="F467" s="194" t="s">
        <v>650</v>
      </c>
      <c r="G467" s="195" t="s">
        <v>226</v>
      </c>
      <c r="H467" s="196">
        <v>7.1</v>
      </c>
      <c r="I467" s="197"/>
      <c r="J467" s="198">
        <f>ROUND(I467*H467,2)</f>
        <v>0</v>
      </c>
      <c r="K467" s="194" t="s">
        <v>227</v>
      </c>
      <c r="L467" s="40"/>
      <c r="M467" s="199" t="s">
        <v>1</v>
      </c>
      <c r="N467" s="200" t="s">
        <v>46</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317</v>
      </c>
      <c r="AT467" s="203" t="s">
        <v>223</v>
      </c>
      <c r="AU467" s="203" t="s">
        <v>93</v>
      </c>
      <c r="AY467" s="18" t="s">
        <v>220</v>
      </c>
      <c r="BE467" s="204">
        <f>IF(N467="základní",J467,0)</f>
        <v>0</v>
      </c>
      <c r="BF467" s="204">
        <f>IF(N467="snížená",J467,0)</f>
        <v>0</v>
      </c>
      <c r="BG467" s="204">
        <f>IF(N467="zákl. přenesená",J467,0)</f>
        <v>0</v>
      </c>
      <c r="BH467" s="204">
        <f>IF(N467="sníž. přenesená",J467,0)</f>
        <v>0</v>
      </c>
      <c r="BI467" s="204">
        <f>IF(N467="nulová",J467,0)</f>
        <v>0</v>
      </c>
      <c r="BJ467" s="18" t="s">
        <v>93</v>
      </c>
      <c r="BK467" s="204">
        <f>ROUND(I467*H467,2)</f>
        <v>0</v>
      </c>
      <c r="BL467" s="18" t="s">
        <v>317</v>
      </c>
      <c r="BM467" s="203" t="s">
        <v>651</v>
      </c>
    </row>
    <row r="468" spans="1:65" s="2" customFormat="1" ht="11.25">
      <c r="A468" s="35"/>
      <c r="B468" s="36"/>
      <c r="C468" s="37"/>
      <c r="D468" s="205" t="s">
        <v>230</v>
      </c>
      <c r="E468" s="37"/>
      <c r="F468" s="206" t="s">
        <v>652</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230</v>
      </c>
      <c r="AU468" s="18" t="s">
        <v>93</v>
      </c>
    </row>
    <row r="469" spans="1:65" s="2" customFormat="1" ht="24.2" customHeight="1">
      <c r="A469" s="35"/>
      <c r="B469" s="36"/>
      <c r="C469" s="192" t="s">
        <v>653</v>
      </c>
      <c r="D469" s="192" t="s">
        <v>223</v>
      </c>
      <c r="E469" s="193" t="s">
        <v>654</v>
      </c>
      <c r="F469" s="194" t="s">
        <v>655</v>
      </c>
      <c r="G469" s="195" t="s">
        <v>259</v>
      </c>
      <c r="H469" s="196">
        <v>10</v>
      </c>
      <c r="I469" s="197"/>
      <c r="J469" s="198">
        <f>ROUND(I469*H469,2)</f>
        <v>0</v>
      </c>
      <c r="K469" s="194" t="s">
        <v>1</v>
      </c>
      <c r="L469" s="40"/>
      <c r="M469" s="199" t="s">
        <v>1</v>
      </c>
      <c r="N469" s="200" t="s">
        <v>46</v>
      </c>
      <c r="O469" s="72"/>
      <c r="P469" s="201">
        <f>O469*H469</f>
        <v>0</v>
      </c>
      <c r="Q469" s="201">
        <v>0</v>
      </c>
      <c r="R469" s="201">
        <f>Q469*H469</f>
        <v>0</v>
      </c>
      <c r="S469" s="201">
        <v>0</v>
      </c>
      <c r="T469" s="202">
        <f>S469*H469</f>
        <v>0</v>
      </c>
      <c r="U469" s="35"/>
      <c r="V469" s="35"/>
      <c r="W469" s="35"/>
      <c r="X469" s="35"/>
      <c r="Y469" s="35"/>
      <c r="Z469" s="35"/>
      <c r="AA469" s="35"/>
      <c r="AB469" s="35"/>
      <c r="AC469" s="35"/>
      <c r="AD469" s="35"/>
      <c r="AE469" s="35"/>
      <c r="AR469" s="203" t="s">
        <v>317</v>
      </c>
      <c r="AT469" s="203" t="s">
        <v>223</v>
      </c>
      <c r="AU469" s="203" t="s">
        <v>93</v>
      </c>
      <c r="AY469" s="18" t="s">
        <v>220</v>
      </c>
      <c r="BE469" s="204">
        <f>IF(N469="základní",J469,0)</f>
        <v>0</v>
      </c>
      <c r="BF469" s="204">
        <f>IF(N469="snížená",J469,0)</f>
        <v>0</v>
      </c>
      <c r="BG469" s="204">
        <f>IF(N469="zákl. přenesená",J469,0)</f>
        <v>0</v>
      </c>
      <c r="BH469" s="204">
        <f>IF(N469="sníž. přenesená",J469,0)</f>
        <v>0</v>
      </c>
      <c r="BI469" s="204">
        <f>IF(N469="nulová",J469,0)</f>
        <v>0</v>
      </c>
      <c r="BJ469" s="18" t="s">
        <v>93</v>
      </c>
      <c r="BK469" s="204">
        <f>ROUND(I469*H469,2)</f>
        <v>0</v>
      </c>
      <c r="BL469" s="18" t="s">
        <v>317</v>
      </c>
      <c r="BM469" s="203" t="s">
        <v>656</v>
      </c>
    </row>
    <row r="470" spans="1:65" s="14" customFormat="1" ht="11.25">
      <c r="B470" s="220"/>
      <c r="C470" s="221"/>
      <c r="D470" s="205" t="s">
        <v>232</v>
      </c>
      <c r="E470" s="222" t="s">
        <v>1</v>
      </c>
      <c r="F470" s="223" t="s">
        <v>1668</v>
      </c>
      <c r="G470" s="221"/>
      <c r="H470" s="224">
        <v>10</v>
      </c>
      <c r="I470" s="225"/>
      <c r="J470" s="221"/>
      <c r="K470" s="221"/>
      <c r="L470" s="226"/>
      <c r="M470" s="227"/>
      <c r="N470" s="228"/>
      <c r="O470" s="228"/>
      <c r="P470" s="228"/>
      <c r="Q470" s="228"/>
      <c r="R470" s="228"/>
      <c r="S470" s="228"/>
      <c r="T470" s="229"/>
      <c r="AT470" s="230" t="s">
        <v>232</v>
      </c>
      <c r="AU470" s="230" t="s">
        <v>93</v>
      </c>
      <c r="AV470" s="14" t="s">
        <v>93</v>
      </c>
      <c r="AW470" s="14" t="s">
        <v>35</v>
      </c>
      <c r="AX470" s="14" t="s">
        <v>87</v>
      </c>
      <c r="AY470" s="230" t="s">
        <v>220</v>
      </c>
    </row>
    <row r="471" spans="1:65" s="2" customFormat="1" ht="14.45" customHeight="1">
      <c r="A471" s="35"/>
      <c r="B471" s="36"/>
      <c r="C471" s="243" t="s">
        <v>658</v>
      </c>
      <c r="D471" s="243" t="s">
        <v>359</v>
      </c>
      <c r="E471" s="244" t="s">
        <v>659</v>
      </c>
      <c r="F471" s="245" t="s">
        <v>660</v>
      </c>
      <c r="G471" s="246" t="s">
        <v>259</v>
      </c>
      <c r="H471" s="247">
        <v>10</v>
      </c>
      <c r="I471" s="248"/>
      <c r="J471" s="249">
        <f>ROUND(I471*H471,2)</f>
        <v>0</v>
      </c>
      <c r="K471" s="245" t="s">
        <v>1</v>
      </c>
      <c r="L471" s="250"/>
      <c r="M471" s="251" t="s">
        <v>1</v>
      </c>
      <c r="N471" s="252" t="s">
        <v>46</v>
      </c>
      <c r="O471" s="72"/>
      <c r="P471" s="201">
        <f>O471*H471</f>
        <v>0</v>
      </c>
      <c r="Q471" s="201">
        <v>4.1000000000000003E-3</v>
      </c>
      <c r="R471" s="201">
        <f>Q471*H471</f>
        <v>4.1000000000000002E-2</v>
      </c>
      <c r="S471" s="201">
        <v>0</v>
      </c>
      <c r="T471" s="202">
        <f>S471*H471</f>
        <v>0</v>
      </c>
      <c r="U471" s="35"/>
      <c r="V471" s="35"/>
      <c r="W471" s="35"/>
      <c r="X471" s="35"/>
      <c r="Y471" s="35"/>
      <c r="Z471" s="35"/>
      <c r="AA471" s="35"/>
      <c r="AB471" s="35"/>
      <c r="AC471" s="35"/>
      <c r="AD471" s="35"/>
      <c r="AE471" s="35"/>
      <c r="AR471" s="203" t="s">
        <v>362</v>
      </c>
      <c r="AT471" s="203" t="s">
        <v>359</v>
      </c>
      <c r="AU471" s="203" t="s">
        <v>93</v>
      </c>
      <c r="AY471" s="18" t="s">
        <v>220</v>
      </c>
      <c r="BE471" s="204">
        <f>IF(N471="základní",J471,0)</f>
        <v>0</v>
      </c>
      <c r="BF471" s="204">
        <f>IF(N471="snížená",J471,0)</f>
        <v>0</v>
      </c>
      <c r="BG471" s="204">
        <f>IF(N471="zákl. přenesená",J471,0)</f>
        <v>0</v>
      </c>
      <c r="BH471" s="204">
        <f>IF(N471="sníž. přenesená",J471,0)</f>
        <v>0</v>
      </c>
      <c r="BI471" s="204">
        <f>IF(N471="nulová",J471,0)</f>
        <v>0</v>
      </c>
      <c r="BJ471" s="18" t="s">
        <v>93</v>
      </c>
      <c r="BK471" s="204">
        <f>ROUND(I471*H471,2)</f>
        <v>0</v>
      </c>
      <c r="BL471" s="18" t="s">
        <v>317</v>
      </c>
      <c r="BM471" s="203" t="s">
        <v>661</v>
      </c>
    </row>
    <row r="472" spans="1:65" s="2" customFormat="1" ht="14.45" customHeight="1">
      <c r="A472" s="35"/>
      <c r="B472" s="36"/>
      <c r="C472" s="192" t="s">
        <v>662</v>
      </c>
      <c r="D472" s="192" t="s">
        <v>223</v>
      </c>
      <c r="E472" s="193" t="s">
        <v>663</v>
      </c>
      <c r="F472" s="194" t="s">
        <v>664</v>
      </c>
      <c r="G472" s="195" t="s">
        <v>226</v>
      </c>
      <c r="H472" s="196">
        <v>7.1</v>
      </c>
      <c r="I472" s="197"/>
      <c r="J472" s="198">
        <f>ROUND(I472*H472,2)</f>
        <v>0</v>
      </c>
      <c r="K472" s="194" t="s">
        <v>227</v>
      </c>
      <c r="L472" s="40"/>
      <c r="M472" s="199" t="s">
        <v>1</v>
      </c>
      <c r="N472" s="200" t="s">
        <v>46</v>
      </c>
      <c r="O472" s="72"/>
      <c r="P472" s="201">
        <f>O472*H472</f>
        <v>0</v>
      </c>
      <c r="Q472" s="201">
        <v>0</v>
      </c>
      <c r="R472" s="201">
        <f>Q472*H472</f>
        <v>0</v>
      </c>
      <c r="S472" s="201">
        <v>1.2999999999999999E-4</v>
      </c>
      <c r="T472" s="202">
        <f>S472*H472</f>
        <v>9.2299999999999988E-4</v>
      </c>
      <c r="U472" s="35"/>
      <c r="V472" s="35"/>
      <c r="W472" s="35"/>
      <c r="X472" s="35"/>
      <c r="Y472" s="35"/>
      <c r="Z472" s="35"/>
      <c r="AA472" s="35"/>
      <c r="AB472" s="35"/>
      <c r="AC472" s="35"/>
      <c r="AD472" s="35"/>
      <c r="AE472" s="35"/>
      <c r="AR472" s="203" t="s">
        <v>317</v>
      </c>
      <c r="AT472" s="203" t="s">
        <v>223</v>
      </c>
      <c r="AU472" s="203" t="s">
        <v>93</v>
      </c>
      <c r="AY472" s="18" t="s">
        <v>220</v>
      </c>
      <c r="BE472" s="204">
        <f>IF(N472="základní",J472,0)</f>
        <v>0</v>
      </c>
      <c r="BF472" s="204">
        <f>IF(N472="snížená",J472,0)</f>
        <v>0</v>
      </c>
      <c r="BG472" s="204">
        <f>IF(N472="zákl. přenesená",J472,0)</f>
        <v>0</v>
      </c>
      <c r="BH472" s="204">
        <f>IF(N472="sníž. přenesená",J472,0)</f>
        <v>0</v>
      </c>
      <c r="BI472" s="204">
        <f>IF(N472="nulová",J472,0)</f>
        <v>0</v>
      </c>
      <c r="BJ472" s="18" t="s">
        <v>93</v>
      </c>
      <c r="BK472" s="204">
        <f>ROUND(I472*H472,2)</f>
        <v>0</v>
      </c>
      <c r="BL472" s="18" t="s">
        <v>317</v>
      </c>
      <c r="BM472" s="203" t="s">
        <v>665</v>
      </c>
    </row>
    <row r="473" spans="1:65" s="2" customFormat="1" ht="11.25">
      <c r="A473" s="35"/>
      <c r="B473" s="36"/>
      <c r="C473" s="37"/>
      <c r="D473" s="205" t="s">
        <v>230</v>
      </c>
      <c r="E473" s="37"/>
      <c r="F473" s="206" t="s">
        <v>666</v>
      </c>
      <c r="G473" s="37"/>
      <c r="H473" s="37"/>
      <c r="I473" s="207"/>
      <c r="J473" s="37"/>
      <c r="K473" s="37"/>
      <c r="L473" s="40"/>
      <c r="M473" s="208"/>
      <c r="N473" s="209"/>
      <c r="O473" s="72"/>
      <c r="P473" s="72"/>
      <c r="Q473" s="72"/>
      <c r="R473" s="72"/>
      <c r="S473" s="72"/>
      <c r="T473" s="73"/>
      <c r="U473" s="35"/>
      <c r="V473" s="35"/>
      <c r="W473" s="35"/>
      <c r="X473" s="35"/>
      <c r="Y473" s="35"/>
      <c r="Z473" s="35"/>
      <c r="AA473" s="35"/>
      <c r="AB473" s="35"/>
      <c r="AC473" s="35"/>
      <c r="AD473" s="35"/>
      <c r="AE473" s="35"/>
      <c r="AT473" s="18" t="s">
        <v>230</v>
      </c>
      <c r="AU473" s="18" t="s">
        <v>93</v>
      </c>
    </row>
    <row r="474" spans="1:65" s="14" customFormat="1" ht="11.25">
      <c r="B474" s="220"/>
      <c r="C474" s="221"/>
      <c r="D474" s="205" t="s">
        <v>232</v>
      </c>
      <c r="E474" s="222" t="s">
        <v>1</v>
      </c>
      <c r="F474" s="223" t="s">
        <v>1608</v>
      </c>
      <c r="G474" s="221"/>
      <c r="H474" s="224">
        <v>7.1</v>
      </c>
      <c r="I474" s="225"/>
      <c r="J474" s="221"/>
      <c r="K474" s="221"/>
      <c r="L474" s="226"/>
      <c r="M474" s="227"/>
      <c r="N474" s="228"/>
      <c r="O474" s="228"/>
      <c r="P474" s="228"/>
      <c r="Q474" s="228"/>
      <c r="R474" s="228"/>
      <c r="S474" s="228"/>
      <c r="T474" s="229"/>
      <c r="AT474" s="230" t="s">
        <v>232</v>
      </c>
      <c r="AU474" s="230" t="s">
        <v>93</v>
      </c>
      <c r="AV474" s="14" t="s">
        <v>93</v>
      </c>
      <c r="AW474" s="14" t="s">
        <v>35</v>
      </c>
      <c r="AX474" s="14" t="s">
        <v>87</v>
      </c>
      <c r="AY474" s="230" t="s">
        <v>220</v>
      </c>
    </row>
    <row r="475" spans="1:65" s="2" customFormat="1" ht="14.45" customHeight="1">
      <c r="A475" s="35"/>
      <c r="B475" s="36"/>
      <c r="C475" s="192" t="s">
        <v>667</v>
      </c>
      <c r="D475" s="192" t="s">
        <v>223</v>
      </c>
      <c r="E475" s="193" t="s">
        <v>668</v>
      </c>
      <c r="F475" s="194" t="s">
        <v>669</v>
      </c>
      <c r="G475" s="195" t="s">
        <v>226</v>
      </c>
      <c r="H475" s="196">
        <v>39</v>
      </c>
      <c r="I475" s="197"/>
      <c r="J475" s="198">
        <f>ROUND(I475*H475,2)</f>
        <v>0</v>
      </c>
      <c r="K475" s="194" t="s">
        <v>227</v>
      </c>
      <c r="L475" s="40"/>
      <c r="M475" s="199" t="s">
        <v>1</v>
      </c>
      <c r="N475" s="200" t="s">
        <v>46</v>
      </c>
      <c r="O475" s="72"/>
      <c r="P475" s="201">
        <f>O475*H475</f>
        <v>0</v>
      </c>
      <c r="Q475" s="201">
        <v>1.3999999999999999E-4</v>
      </c>
      <c r="R475" s="201">
        <f>Q475*H475</f>
        <v>5.4599999999999996E-3</v>
      </c>
      <c r="S475" s="201">
        <v>0</v>
      </c>
      <c r="T475" s="202">
        <f>S475*H475</f>
        <v>0</v>
      </c>
      <c r="U475" s="35"/>
      <c r="V475" s="35"/>
      <c r="W475" s="35"/>
      <c r="X475" s="35"/>
      <c r="Y475" s="35"/>
      <c r="Z475" s="35"/>
      <c r="AA475" s="35"/>
      <c r="AB475" s="35"/>
      <c r="AC475" s="35"/>
      <c r="AD475" s="35"/>
      <c r="AE475" s="35"/>
      <c r="AR475" s="203" t="s">
        <v>317</v>
      </c>
      <c r="AT475" s="203" t="s">
        <v>223</v>
      </c>
      <c r="AU475" s="203" t="s">
        <v>93</v>
      </c>
      <c r="AY475" s="18" t="s">
        <v>220</v>
      </c>
      <c r="BE475" s="204">
        <f>IF(N475="základní",J475,0)</f>
        <v>0</v>
      </c>
      <c r="BF475" s="204">
        <f>IF(N475="snížená",J475,0)</f>
        <v>0</v>
      </c>
      <c r="BG475" s="204">
        <f>IF(N475="zákl. přenesená",J475,0)</f>
        <v>0</v>
      </c>
      <c r="BH475" s="204">
        <f>IF(N475="sníž. přenesená",J475,0)</f>
        <v>0</v>
      </c>
      <c r="BI475" s="204">
        <f>IF(N475="nulová",J475,0)</f>
        <v>0</v>
      </c>
      <c r="BJ475" s="18" t="s">
        <v>93</v>
      </c>
      <c r="BK475" s="204">
        <f>ROUND(I475*H475,2)</f>
        <v>0</v>
      </c>
      <c r="BL475" s="18" t="s">
        <v>317</v>
      </c>
      <c r="BM475" s="203" t="s">
        <v>670</v>
      </c>
    </row>
    <row r="476" spans="1:65" s="2" customFormat="1" ht="11.25">
      <c r="A476" s="35"/>
      <c r="B476" s="36"/>
      <c r="C476" s="37"/>
      <c r="D476" s="205" t="s">
        <v>230</v>
      </c>
      <c r="E476" s="37"/>
      <c r="F476" s="206" t="s">
        <v>671</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230</v>
      </c>
      <c r="AU476" s="18" t="s">
        <v>93</v>
      </c>
    </row>
    <row r="477" spans="1:65" s="14" customFormat="1" ht="11.25">
      <c r="B477" s="220"/>
      <c r="C477" s="221"/>
      <c r="D477" s="205" t="s">
        <v>232</v>
      </c>
      <c r="E477" s="222" t="s">
        <v>1</v>
      </c>
      <c r="F477" s="223" t="s">
        <v>1669</v>
      </c>
      <c r="G477" s="221"/>
      <c r="H477" s="224">
        <v>39</v>
      </c>
      <c r="I477" s="225"/>
      <c r="J477" s="221"/>
      <c r="K477" s="221"/>
      <c r="L477" s="226"/>
      <c r="M477" s="227"/>
      <c r="N477" s="228"/>
      <c r="O477" s="228"/>
      <c r="P477" s="228"/>
      <c r="Q477" s="228"/>
      <c r="R477" s="228"/>
      <c r="S477" s="228"/>
      <c r="T477" s="229"/>
      <c r="AT477" s="230" t="s">
        <v>232</v>
      </c>
      <c r="AU477" s="230" t="s">
        <v>93</v>
      </c>
      <c r="AV477" s="14" t="s">
        <v>93</v>
      </c>
      <c r="AW477" s="14" t="s">
        <v>35</v>
      </c>
      <c r="AX477" s="14" t="s">
        <v>87</v>
      </c>
      <c r="AY477" s="230" t="s">
        <v>220</v>
      </c>
    </row>
    <row r="478" spans="1:65" s="2" customFormat="1" ht="14.45" customHeight="1">
      <c r="A478" s="35"/>
      <c r="B478" s="36"/>
      <c r="C478" s="192" t="s">
        <v>673</v>
      </c>
      <c r="D478" s="192" t="s">
        <v>223</v>
      </c>
      <c r="E478" s="193" t="s">
        <v>674</v>
      </c>
      <c r="F478" s="194" t="s">
        <v>675</v>
      </c>
      <c r="G478" s="195" t="s">
        <v>386</v>
      </c>
      <c r="H478" s="253"/>
      <c r="I478" s="197"/>
      <c r="J478" s="198">
        <f>ROUND(I478*H478,2)</f>
        <v>0</v>
      </c>
      <c r="K478" s="194" t="s">
        <v>227</v>
      </c>
      <c r="L478" s="40"/>
      <c r="M478" s="199" t="s">
        <v>1</v>
      </c>
      <c r="N478" s="200" t="s">
        <v>46</v>
      </c>
      <c r="O478" s="72"/>
      <c r="P478" s="201">
        <f>O478*H478</f>
        <v>0</v>
      </c>
      <c r="Q478" s="201">
        <v>0</v>
      </c>
      <c r="R478" s="201">
        <f>Q478*H478</f>
        <v>0</v>
      </c>
      <c r="S478" s="201">
        <v>0</v>
      </c>
      <c r="T478" s="202">
        <f>S478*H478</f>
        <v>0</v>
      </c>
      <c r="U478" s="35"/>
      <c r="V478" s="35"/>
      <c r="W478" s="35"/>
      <c r="X478" s="35"/>
      <c r="Y478" s="35"/>
      <c r="Z478" s="35"/>
      <c r="AA478" s="35"/>
      <c r="AB478" s="35"/>
      <c r="AC478" s="35"/>
      <c r="AD478" s="35"/>
      <c r="AE478" s="35"/>
      <c r="AR478" s="203" t="s">
        <v>317</v>
      </c>
      <c r="AT478" s="203" t="s">
        <v>223</v>
      </c>
      <c r="AU478" s="203" t="s">
        <v>93</v>
      </c>
      <c r="AY478" s="18" t="s">
        <v>220</v>
      </c>
      <c r="BE478" s="204">
        <f>IF(N478="základní",J478,0)</f>
        <v>0</v>
      </c>
      <c r="BF478" s="204">
        <f>IF(N478="snížená",J478,0)</f>
        <v>0</v>
      </c>
      <c r="BG478" s="204">
        <f>IF(N478="zákl. přenesená",J478,0)</f>
        <v>0</v>
      </c>
      <c r="BH478" s="204">
        <f>IF(N478="sníž. přenesená",J478,0)</f>
        <v>0</v>
      </c>
      <c r="BI478" s="204">
        <f>IF(N478="nulová",J478,0)</f>
        <v>0</v>
      </c>
      <c r="BJ478" s="18" t="s">
        <v>93</v>
      </c>
      <c r="BK478" s="204">
        <f>ROUND(I478*H478,2)</f>
        <v>0</v>
      </c>
      <c r="BL478" s="18" t="s">
        <v>317</v>
      </c>
      <c r="BM478" s="203" t="s">
        <v>676</v>
      </c>
    </row>
    <row r="479" spans="1:65" s="2" customFormat="1" ht="19.5">
      <c r="A479" s="35"/>
      <c r="B479" s="36"/>
      <c r="C479" s="37"/>
      <c r="D479" s="205" t="s">
        <v>230</v>
      </c>
      <c r="E479" s="37"/>
      <c r="F479" s="206" t="s">
        <v>677</v>
      </c>
      <c r="G479" s="37"/>
      <c r="H479" s="37"/>
      <c r="I479" s="207"/>
      <c r="J479" s="37"/>
      <c r="K479" s="37"/>
      <c r="L479" s="40"/>
      <c r="M479" s="208"/>
      <c r="N479" s="209"/>
      <c r="O479" s="72"/>
      <c r="P479" s="72"/>
      <c r="Q479" s="72"/>
      <c r="R479" s="72"/>
      <c r="S479" s="72"/>
      <c r="T479" s="73"/>
      <c r="U479" s="35"/>
      <c r="V479" s="35"/>
      <c r="W479" s="35"/>
      <c r="X479" s="35"/>
      <c r="Y479" s="35"/>
      <c r="Z479" s="35"/>
      <c r="AA479" s="35"/>
      <c r="AB479" s="35"/>
      <c r="AC479" s="35"/>
      <c r="AD479" s="35"/>
      <c r="AE479" s="35"/>
      <c r="AT479" s="18" t="s">
        <v>230</v>
      </c>
      <c r="AU479" s="18" t="s">
        <v>93</v>
      </c>
    </row>
    <row r="480" spans="1:65" s="12" customFormat="1" ht="22.9" customHeight="1">
      <c r="B480" s="176"/>
      <c r="C480" s="177"/>
      <c r="D480" s="178" t="s">
        <v>79</v>
      </c>
      <c r="E480" s="190" t="s">
        <v>678</v>
      </c>
      <c r="F480" s="190" t="s">
        <v>679</v>
      </c>
      <c r="G480" s="177"/>
      <c r="H480" s="177"/>
      <c r="I480" s="180"/>
      <c r="J480" s="191">
        <f>BK480</f>
        <v>0</v>
      </c>
      <c r="K480" s="177"/>
      <c r="L480" s="182"/>
      <c r="M480" s="183"/>
      <c r="N480" s="184"/>
      <c r="O480" s="184"/>
      <c r="P480" s="185">
        <f>SUM(P481:P502)</f>
        <v>0</v>
      </c>
      <c r="Q480" s="184"/>
      <c r="R480" s="185">
        <f>SUM(R481:R502)</f>
        <v>0</v>
      </c>
      <c r="S480" s="184"/>
      <c r="T480" s="186">
        <f>SUM(T481:T502)</f>
        <v>0</v>
      </c>
      <c r="AR480" s="187" t="s">
        <v>93</v>
      </c>
      <c r="AT480" s="188" t="s">
        <v>79</v>
      </c>
      <c r="AU480" s="188" t="s">
        <v>87</v>
      </c>
      <c r="AY480" s="187" t="s">
        <v>220</v>
      </c>
      <c r="BK480" s="189">
        <f>SUM(BK481:BK502)</f>
        <v>0</v>
      </c>
    </row>
    <row r="481" spans="1:65" s="2" customFormat="1" ht="24.2" customHeight="1">
      <c r="A481" s="35"/>
      <c r="B481" s="36"/>
      <c r="C481" s="192" t="s">
        <v>680</v>
      </c>
      <c r="D481" s="192" t="s">
        <v>223</v>
      </c>
      <c r="E481" s="193" t="s">
        <v>681</v>
      </c>
      <c r="F481" s="194" t="s">
        <v>682</v>
      </c>
      <c r="G481" s="195" t="s">
        <v>301</v>
      </c>
      <c r="H481" s="196">
        <v>2</v>
      </c>
      <c r="I481" s="197"/>
      <c r="J481" s="198">
        <f>ROUND(I481*H481,2)</f>
        <v>0</v>
      </c>
      <c r="K481" s="194" t="s">
        <v>1</v>
      </c>
      <c r="L481" s="40"/>
      <c r="M481" s="199" t="s">
        <v>1</v>
      </c>
      <c r="N481" s="200" t="s">
        <v>46</v>
      </c>
      <c r="O481" s="72"/>
      <c r="P481" s="201">
        <f>O481*H481</f>
        <v>0</v>
      </c>
      <c r="Q481" s="201">
        <v>0</v>
      </c>
      <c r="R481" s="201">
        <f>Q481*H481</f>
        <v>0</v>
      </c>
      <c r="S481" s="201">
        <v>0</v>
      </c>
      <c r="T481" s="202">
        <f>S481*H481</f>
        <v>0</v>
      </c>
      <c r="U481" s="35"/>
      <c r="V481" s="35"/>
      <c r="W481" s="35"/>
      <c r="X481" s="35"/>
      <c r="Y481" s="35"/>
      <c r="Z481" s="35"/>
      <c r="AA481" s="35"/>
      <c r="AB481" s="35"/>
      <c r="AC481" s="35"/>
      <c r="AD481" s="35"/>
      <c r="AE481" s="35"/>
      <c r="AR481" s="203" t="s">
        <v>317</v>
      </c>
      <c r="AT481" s="203" t="s">
        <v>223</v>
      </c>
      <c r="AU481" s="203" t="s">
        <v>93</v>
      </c>
      <c r="AY481" s="18" t="s">
        <v>220</v>
      </c>
      <c r="BE481" s="204">
        <f>IF(N481="základní",J481,0)</f>
        <v>0</v>
      </c>
      <c r="BF481" s="204">
        <f>IF(N481="snížená",J481,0)</f>
        <v>0</v>
      </c>
      <c r="BG481" s="204">
        <f>IF(N481="zákl. přenesená",J481,0)</f>
        <v>0</v>
      </c>
      <c r="BH481" s="204">
        <f>IF(N481="sníž. přenesená",J481,0)</f>
        <v>0</v>
      </c>
      <c r="BI481" s="204">
        <f>IF(N481="nulová",J481,0)</f>
        <v>0</v>
      </c>
      <c r="BJ481" s="18" t="s">
        <v>93</v>
      </c>
      <c r="BK481" s="204">
        <f>ROUND(I481*H481,2)</f>
        <v>0</v>
      </c>
      <c r="BL481" s="18" t="s">
        <v>317</v>
      </c>
      <c r="BM481" s="203" t="s">
        <v>683</v>
      </c>
    </row>
    <row r="482" spans="1:65" s="2" customFormat="1" ht="97.5">
      <c r="A482" s="35"/>
      <c r="B482" s="36"/>
      <c r="C482" s="37"/>
      <c r="D482" s="205" t="s">
        <v>230</v>
      </c>
      <c r="E482" s="37"/>
      <c r="F482" s="206" t="s">
        <v>684</v>
      </c>
      <c r="G482" s="37"/>
      <c r="H482" s="37"/>
      <c r="I482" s="207"/>
      <c r="J482" s="37"/>
      <c r="K482" s="37"/>
      <c r="L482" s="40"/>
      <c r="M482" s="208"/>
      <c r="N482" s="209"/>
      <c r="O482" s="72"/>
      <c r="P482" s="72"/>
      <c r="Q482" s="72"/>
      <c r="R482" s="72"/>
      <c r="S482" s="72"/>
      <c r="T482" s="73"/>
      <c r="U482" s="35"/>
      <c r="V482" s="35"/>
      <c r="W482" s="35"/>
      <c r="X482" s="35"/>
      <c r="Y482" s="35"/>
      <c r="Z482" s="35"/>
      <c r="AA482" s="35"/>
      <c r="AB482" s="35"/>
      <c r="AC482" s="35"/>
      <c r="AD482" s="35"/>
      <c r="AE482" s="35"/>
      <c r="AT482" s="18" t="s">
        <v>230</v>
      </c>
      <c r="AU482" s="18" t="s">
        <v>93</v>
      </c>
    </row>
    <row r="483" spans="1:65" s="2" customFormat="1" ht="24.2" customHeight="1">
      <c r="A483" s="35"/>
      <c r="B483" s="36"/>
      <c r="C483" s="192" t="s">
        <v>685</v>
      </c>
      <c r="D483" s="192" t="s">
        <v>223</v>
      </c>
      <c r="E483" s="193" t="s">
        <v>686</v>
      </c>
      <c r="F483" s="194" t="s">
        <v>682</v>
      </c>
      <c r="G483" s="195" t="s">
        <v>301</v>
      </c>
      <c r="H483" s="196">
        <v>2</v>
      </c>
      <c r="I483" s="197"/>
      <c r="J483" s="198">
        <f>ROUND(I483*H483,2)</f>
        <v>0</v>
      </c>
      <c r="K483" s="194" t="s">
        <v>1</v>
      </c>
      <c r="L483" s="40"/>
      <c r="M483" s="199" t="s">
        <v>1</v>
      </c>
      <c r="N483" s="200" t="s">
        <v>46</v>
      </c>
      <c r="O483" s="72"/>
      <c r="P483" s="201">
        <f>O483*H483</f>
        <v>0</v>
      </c>
      <c r="Q483" s="201">
        <v>0</v>
      </c>
      <c r="R483" s="201">
        <f>Q483*H483</f>
        <v>0</v>
      </c>
      <c r="S483" s="201">
        <v>0</v>
      </c>
      <c r="T483" s="202">
        <f>S483*H483</f>
        <v>0</v>
      </c>
      <c r="U483" s="35"/>
      <c r="V483" s="35"/>
      <c r="W483" s="35"/>
      <c r="X483" s="35"/>
      <c r="Y483" s="35"/>
      <c r="Z483" s="35"/>
      <c r="AA483" s="35"/>
      <c r="AB483" s="35"/>
      <c r="AC483" s="35"/>
      <c r="AD483" s="35"/>
      <c r="AE483" s="35"/>
      <c r="AR483" s="203" t="s">
        <v>317</v>
      </c>
      <c r="AT483" s="203" t="s">
        <v>223</v>
      </c>
      <c r="AU483" s="203" t="s">
        <v>93</v>
      </c>
      <c r="AY483" s="18" t="s">
        <v>220</v>
      </c>
      <c r="BE483" s="204">
        <f>IF(N483="základní",J483,0)</f>
        <v>0</v>
      </c>
      <c r="BF483" s="204">
        <f>IF(N483="snížená",J483,0)</f>
        <v>0</v>
      </c>
      <c r="BG483" s="204">
        <f>IF(N483="zákl. přenesená",J483,0)</f>
        <v>0</v>
      </c>
      <c r="BH483" s="204">
        <f>IF(N483="sníž. přenesená",J483,0)</f>
        <v>0</v>
      </c>
      <c r="BI483" s="204">
        <f>IF(N483="nulová",J483,0)</f>
        <v>0</v>
      </c>
      <c r="BJ483" s="18" t="s">
        <v>93</v>
      </c>
      <c r="BK483" s="204">
        <f>ROUND(I483*H483,2)</f>
        <v>0</v>
      </c>
      <c r="BL483" s="18" t="s">
        <v>317</v>
      </c>
      <c r="BM483" s="203" t="s">
        <v>687</v>
      </c>
    </row>
    <row r="484" spans="1:65" s="2" customFormat="1" ht="97.5">
      <c r="A484" s="35"/>
      <c r="B484" s="36"/>
      <c r="C484" s="37"/>
      <c r="D484" s="205" t="s">
        <v>230</v>
      </c>
      <c r="E484" s="37"/>
      <c r="F484" s="206" t="s">
        <v>684</v>
      </c>
      <c r="G484" s="37"/>
      <c r="H484" s="37"/>
      <c r="I484" s="207"/>
      <c r="J484" s="37"/>
      <c r="K484" s="37"/>
      <c r="L484" s="40"/>
      <c r="M484" s="208"/>
      <c r="N484" s="209"/>
      <c r="O484" s="72"/>
      <c r="P484" s="72"/>
      <c r="Q484" s="72"/>
      <c r="R484" s="72"/>
      <c r="S484" s="72"/>
      <c r="T484" s="73"/>
      <c r="U484" s="35"/>
      <c r="V484" s="35"/>
      <c r="W484" s="35"/>
      <c r="X484" s="35"/>
      <c r="Y484" s="35"/>
      <c r="Z484" s="35"/>
      <c r="AA484" s="35"/>
      <c r="AB484" s="35"/>
      <c r="AC484" s="35"/>
      <c r="AD484" s="35"/>
      <c r="AE484" s="35"/>
      <c r="AT484" s="18" t="s">
        <v>230</v>
      </c>
      <c r="AU484" s="18" t="s">
        <v>93</v>
      </c>
    </row>
    <row r="485" spans="1:65" s="2" customFormat="1" ht="24.2" customHeight="1">
      <c r="A485" s="35"/>
      <c r="B485" s="36"/>
      <c r="C485" s="192" t="s">
        <v>688</v>
      </c>
      <c r="D485" s="192" t="s">
        <v>223</v>
      </c>
      <c r="E485" s="193" t="s">
        <v>689</v>
      </c>
      <c r="F485" s="194" t="s">
        <v>690</v>
      </c>
      <c r="G485" s="195" t="s">
        <v>301</v>
      </c>
      <c r="H485" s="196">
        <v>2</v>
      </c>
      <c r="I485" s="197"/>
      <c r="J485" s="198">
        <f>ROUND(I485*H485,2)</f>
        <v>0</v>
      </c>
      <c r="K485" s="194" t="s">
        <v>1</v>
      </c>
      <c r="L485" s="40"/>
      <c r="M485" s="199" t="s">
        <v>1</v>
      </c>
      <c r="N485" s="200" t="s">
        <v>46</v>
      </c>
      <c r="O485" s="72"/>
      <c r="P485" s="201">
        <f>O485*H485</f>
        <v>0</v>
      </c>
      <c r="Q485" s="201">
        <v>0</v>
      </c>
      <c r="R485" s="201">
        <f>Q485*H485</f>
        <v>0</v>
      </c>
      <c r="S485" s="201">
        <v>0</v>
      </c>
      <c r="T485" s="202">
        <f>S485*H485</f>
        <v>0</v>
      </c>
      <c r="U485" s="35"/>
      <c r="V485" s="35"/>
      <c r="W485" s="35"/>
      <c r="X485" s="35"/>
      <c r="Y485" s="35"/>
      <c r="Z485" s="35"/>
      <c r="AA485" s="35"/>
      <c r="AB485" s="35"/>
      <c r="AC485" s="35"/>
      <c r="AD485" s="35"/>
      <c r="AE485" s="35"/>
      <c r="AR485" s="203" t="s">
        <v>317</v>
      </c>
      <c r="AT485" s="203" t="s">
        <v>223</v>
      </c>
      <c r="AU485" s="203" t="s">
        <v>93</v>
      </c>
      <c r="AY485" s="18" t="s">
        <v>220</v>
      </c>
      <c r="BE485" s="204">
        <f>IF(N485="základní",J485,0)</f>
        <v>0</v>
      </c>
      <c r="BF485" s="204">
        <f>IF(N485="snížená",J485,0)</f>
        <v>0</v>
      </c>
      <c r="BG485" s="204">
        <f>IF(N485="zákl. přenesená",J485,0)</f>
        <v>0</v>
      </c>
      <c r="BH485" s="204">
        <f>IF(N485="sníž. přenesená",J485,0)</f>
        <v>0</v>
      </c>
      <c r="BI485" s="204">
        <f>IF(N485="nulová",J485,0)</f>
        <v>0</v>
      </c>
      <c r="BJ485" s="18" t="s">
        <v>93</v>
      </c>
      <c r="BK485" s="204">
        <f>ROUND(I485*H485,2)</f>
        <v>0</v>
      </c>
      <c r="BL485" s="18" t="s">
        <v>317</v>
      </c>
      <c r="BM485" s="203" t="s">
        <v>691</v>
      </c>
    </row>
    <row r="486" spans="1:65" s="2" customFormat="1" ht="87.75">
      <c r="A486" s="35"/>
      <c r="B486" s="36"/>
      <c r="C486" s="37"/>
      <c r="D486" s="205" t="s">
        <v>230</v>
      </c>
      <c r="E486" s="37"/>
      <c r="F486" s="206" t="s">
        <v>692</v>
      </c>
      <c r="G486" s="37"/>
      <c r="H486" s="37"/>
      <c r="I486" s="207"/>
      <c r="J486" s="37"/>
      <c r="K486" s="37"/>
      <c r="L486" s="40"/>
      <c r="M486" s="208"/>
      <c r="N486" s="209"/>
      <c r="O486" s="72"/>
      <c r="P486" s="72"/>
      <c r="Q486" s="72"/>
      <c r="R486" s="72"/>
      <c r="S486" s="72"/>
      <c r="T486" s="73"/>
      <c r="U486" s="35"/>
      <c r="V486" s="35"/>
      <c r="W486" s="35"/>
      <c r="X486" s="35"/>
      <c r="Y486" s="35"/>
      <c r="Z486" s="35"/>
      <c r="AA486" s="35"/>
      <c r="AB486" s="35"/>
      <c r="AC486" s="35"/>
      <c r="AD486" s="35"/>
      <c r="AE486" s="35"/>
      <c r="AT486" s="18" t="s">
        <v>230</v>
      </c>
      <c r="AU486" s="18" t="s">
        <v>93</v>
      </c>
    </row>
    <row r="487" spans="1:65" s="2" customFormat="1" ht="24.2" customHeight="1">
      <c r="A487" s="35"/>
      <c r="B487" s="36"/>
      <c r="C487" s="192" t="s">
        <v>693</v>
      </c>
      <c r="D487" s="192" t="s">
        <v>223</v>
      </c>
      <c r="E487" s="193" t="s">
        <v>694</v>
      </c>
      <c r="F487" s="194" t="s">
        <v>695</v>
      </c>
      <c r="G487" s="195" t="s">
        <v>301</v>
      </c>
      <c r="H487" s="196">
        <v>1</v>
      </c>
      <c r="I487" s="197"/>
      <c r="J487" s="198">
        <f>ROUND(I487*H487,2)</f>
        <v>0</v>
      </c>
      <c r="K487" s="194" t="s">
        <v>1</v>
      </c>
      <c r="L487" s="40"/>
      <c r="M487" s="199" t="s">
        <v>1</v>
      </c>
      <c r="N487" s="200" t="s">
        <v>46</v>
      </c>
      <c r="O487" s="72"/>
      <c r="P487" s="201">
        <f>O487*H487</f>
        <v>0</v>
      </c>
      <c r="Q487" s="201">
        <v>0</v>
      </c>
      <c r="R487" s="201">
        <f>Q487*H487</f>
        <v>0</v>
      </c>
      <c r="S487" s="201">
        <v>0</v>
      </c>
      <c r="T487" s="202">
        <f>S487*H487</f>
        <v>0</v>
      </c>
      <c r="U487" s="35"/>
      <c r="V487" s="35"/>
      <c r="W487" s="35"/>
      <c r="X487" s="35"/>
      <c r="Y487" s="35"/>
      <c r="Z487" s="35"/>
      <c r="AA487" s="35"/>
      <c r="AB487" s="35"/>
      <c r="AC487" s="35"/>
      <c r="AD487" s="35"/>
      <c r="AE487" s="35"/>
      <c r="AR487" s="203" t="s">
        <v>317</v>
      </c>
      <c r="AT487" s="203" t="s">
        <v>223</v>
      </c>
      <c r="AU487" s="203" t="s">
        <v>93</v>
      </c>
      <c r="AY487" s="18" t="s">
        <v>220</v>
      </c>
      <c r="BE487" s="204">
        <f>IF(N487="základní",J487,0)</f>
        <v>0</v>
      </c>
      <c r="BF487" s="204">
        <f>IF(N487="snížená",J487,0)</f>
        <v>0</v>
      </c>
      <c r="BG487" s="204">
        <f>IF(N487="zákl. přenesená",J487,0)</f>
        <v>0</v>
      </c>
      <c r="BH487" s="204">
        <f>IF(N487="sníž. přenesená",J487,0)</f>
        <v>0</v>
      </c>
      <c r="BI487" s="204">
        <f>IF(N487="nulová",J487,0)</f>
        <v>0</v>
      </c>
      <c r="BJ487" s="18" t="s">
        <v>93</v>
      </c>
      <c r="BK487" s="204">
        <f>ROUND(I487*H487,2)</f>
        <v>0</v>
      </c>
      <c r="BL487" s="18" t="s">
        <v>317</v>
      </c>
      <c r="BM487" s="203" t="s">
        <v>696</v>
      </c>
    </row>
    <row r="488" spans="1:65" s="2" customFormat="1" ht="97.5">
      <c r="A488" s="35"/>
      <c r="B488" s="36"/>
      <c r="C488" s="37"/>
      <c r="D488" s="205" t="s">
        <v>230</v>
      </c>
      <c r="E488" s="37"/>
      <c r="F488" s="206" t="s">
        <v>697</v>
      </c>
      <c r="G488" s="37"/>
      <c r="H488" s="37"/>
      <c r="I488" s="207"/>
      <c r="J488" s="37"/>
      <c r="K488" s="37"/>
      <c r="L488" s="40"/>
      <c r="M488" s="208"/>
      <c r="N488" s="209"/>
      <c r="O488" s="72"/>
      <c r="P488" s="72"/>
      <c r="Q488" s="72"/>
      <c r="R488" s="72"/>
      <c r="S488" s="72"/>
      <c r="T488" s="73"/>
      <c r="U488" s="35"/>
      <c r="V488" s="35"/>
      <c r="W488" s="35"/>
      <c r="X488" s="35"/>
      <c r="Y488" s="35"/>
      <c r="Z488" s="35"/>
      <c r="AA488" s="35"/>
      <c r="AB488" s="35"/>
      <c r="AC488" s="35"/>
      <c r="AD488" s="35"/>
      <c r="AE488" s="35"/>
      <c r="AT488" s="18" t="s">
        <v>230</v>
      </c>
      <c r="AU488" s="18" t="s">
        <v>93</v>
      </c>
    </row>
    <row r="489" spans="1:65" s="2" customFormat="1" ht="24.2" customHeight="1">
      <c r="A489" s="35"/>
      <c r="B489" s="36"/>
      <c r="C489" s="192" t="s">
        <v>698</v>
      </c>
      <c r="D489" s="192" t="s">
        <v>223</v>
      </c>
      <c r="E489" s="193" t="s">
        <v>699</v>
      </c>
      <c r="F489" s="194" t="s">
        <v>695</v>
      </c>
      <c r="G489" s="195" t="s">
        <v>301</v>
      </c>
      <c r="H489" s="196">
        <v>2</v>
      </c>
      <c r="I489" s="197"/>
      <c r="J489" s="198">
        <f>ROUND(I489*H489,2)</f>
        <v>0</v>
      </c>
      <c r="K489" s="194" t="s">
        <v>1</v>
      </c>
      <c r="L489" s="40"/>
      <c r="M489" s="199" t="s">
        <v>1</v>
      </c>
      <c r="N489" s="200" t="s">
        <v>46</v>
      </c>
      <c r="O489" s="72"/>
      <c r="P489" s="201">
        <f>O489*H489</f>
        <v>0</v>
      </c>
      <c r="Q489" s="201">
        <v>0</v>
      </c>
      <c r="R489" s="201">
        <f>Q489*H489</f>
        <v>0</v>
      </c>
      <c r="S489" s="201">
        <v>0</v>
      </c>
      <c r="T489" s="202">
        <f>S489*H489</f>
        <v>0</v>
      </c>
      <c r="U489" s="35"/>
      <c r="V489" s="35"/>
      <c r="W489" s="35"/>
      <c r="X489" s="35"/>
      <c r="Y489" s="35"/>
      <c r="Z489" s="35"/>
      <c r="AA489" s="35"/>
      <c r="AB489" s="35"/>
      <c r="AC489" s="35"/>
      <c r="AD489" s="35"/>
      <c r="AE489" s="35"/>
      <c r="AR489" s="203" t="s">
        <v>317</v>
      </c>
      <c r="AT489" s="203" t="s">
        <v>223</v>
      </c>
      <c r="AU489" s="203" t="s">
        <v>93</v>
      </c>
      <c r="AY489" s="18" t="s">
        <v>220</v>
      </c>
      <c r="BE489" s="204">
        <f>IF(N489="základní",J489,0)</f>
        <v>0</v>
      </c>
      <c r="BF489" s="204">
        <f>IF(N489="snížená",J489,0)</f>
        <v>0</v>
      </c>
      <c r="BG489" s="204">
        <f>IF(N489="zákl. přenesená",J489,0)</f>
        <v>0</v>
      </c>
      <c r="BH489" s="204">
        <f>IF(N489="sníž. přenesená",J489,0)</f>
        <v>0</v>
      </c>
      <c r="BI489" s="204">
        <f>IF(N489="nulová",J489,0)</f>
        <v>0</v>
      </c>
      <c r="BJ489" s="18" t="s">
        <v>93</v>
      </c>
      <c r="BK489" s="204">
        <f>ROUND(I489*H489,2)</f>
        <v>0</v>
      </c>
      <c r="BL489" s="18" t="s">
        <v>317</v>
      </c>
      <c r="BM489" s="203" t="s">
        <v>700</v>
      </c>
    </row>
    <row r="490" spans="1:65" s="2" customFormat="1" ht="97.5">
      <c r="A490" s="35"/>
      <c r="B490" s="36"/>
      <c r="C490" s="37"/>
      <c r="D490" s="205" t="s">
        <v>230</v>
      </c>
      <c r="E490" s="37"/>
      <c r="F490" s="206" t="s">
        <v>697</v>
      </c>
      <c r="G490" s="37"/>
      <c r="H490" s="37"/>
      <c r="I490" s="207"/>
      <c r="J490" s="37"/>
      <c r="K490" s="37"/>
      <c r="L490" s="40"/>
      <c r="M490" s="208"/>
      <c r="N490" s="209"/>
      <c r="O490" s="72"/>
      <c r="P490" s="72"/>
      <c r="Q490" s="72"/>
      <c r="R490" s="72"/>
      <c r="S490" s="72"/>
      <c r="T490" s="73"/>
      <c r="U490" s="35"/>
      <c r="V490" s="35"/>
      <c r="W490" s="35"/>
      <c r="X490" s="35"/>
      <c r="Y490" s="35"/>
      <c r="Z490" s="35"/>
      <c r="AA490" s="35"/>
      <c r="AB490" s="35"/>
      <c r="AC490" s="35"/>
      <c r="AD490" s="35"/>
      <c r="AE490" s="35"/>
      <c r="AT490" s="18" t="s">
        <v>230</v>
      </c>
      <c r="AU490" s="18" t="s">
        <v>93</v>
      </c>
    </row>
    <row r="491" spans="1:65" s="2" customFormat="1" ht="24.2" customHeight="1">
      <c r="A491" s="35"/>
      <c r="B491" s="36"/>
      <c r="C491" s="192" t="s">
        <v>701</v>
      </c>
      <c r="D491" s="192" t="s">
        <v>223</v>
      </c>
      <c r="E491" s="193" t="s">
        <v>702</v>
      </c>
      <c r="F491" s="194" t="s">
        <v>703</v>
      </c>
      <c r="G491" s="195" t="s">
        <v>301</v>
      </c>
      <c r="H491" s="196">
        <v>1</v>
      </c>
      <c r="I491" s="197"/>
      <c r="J491" s="198">
        <f>ROUND(I491*H491,2)</f>
        <v>0</v>
      </c>
      <c r="K491" s="194" t="s">
        <v>1</v>
      </c>
      <c r="L491" s="40"/>
      <c r="M491" s="199" t="s">
        <v>1</v>
      </c>
      <c r="N491" s="200" t="s">
        <v>46</v>
      </c>
      <c r="O491" s="72"/>
      <c r="P491" s="201">
        <f>O491*H491</f>
        <v>0</v>
      </c>
      <c r="Q491" s="201">
        <v>0</v>
      </c>
      <c r="R491" s="201">
        <f>Q491*H491</f>
        <v>0</v>
      </c>
      <c r="S491" s="201">
        <v>0</v>
      </c>
      <c r="T491" s="202">
        <f>S491*H491</f>
        <v>0</v>
      </c>
      <c r="U491" s="35"/>
      <c r="V491" s="35"/>
      <c r="W491" s="35"/>
      <c r="X491" s="35"/>
      <c r="Y491" s="35"/>
      <c r="Z491" s="35"/>
      <c r="AA491" s="35"/>
      <c r="AB491" s="35"/>
      <c r="AC491" s="35"/>
      <c r="AD491" s="35"/>
      <c r="AE491" s="35"/>
      <c r="AR491" s="203" t="s">
        <v>317</v>
      </c>
      <c r="AT491" s="203" t="s">
        <v>223</v>
      </c>
      <c r="AU491" s="203" t="s">
        <v>93</v>
      </c>
      <c r="AY491" s="18" t="s">
        <v>220</v>
      </c>
      <c r="BE491" s="204">
        <f>IF(N491="základní",J491,0)</f>
        <v>0</v>
      </c>
      <c r="BF491" s="204">
        <f>IF(N491="snížená",J491,0)</f>
        <v>0</v>
      </c>
      <c r="BG491" s="204">
        <f>IF(N491="zákl. přenesená",J491,0)</f>
        <v>0</v>
      </c>
      <c r="BH491" s="204">
        <f>IF(N491="sníž. přenesená",J491,0)</f>
        <v>0</v>
      </c>
      <c r="BI491" s="204">
        <f>IF(N491="nulová",J491,0)</f>
        <v>0</v>
      </c>
      <c r="BJ491" s="18" t="s">
        <v>93</v>
      </c>
      <c r="BK491" s="204">
        <f>ROUND(I491*H491,2)</f>
        <v>0</v>
      </c>
      <c r="BL491" s="18" t="s">
        <v>317</v>
      </c>
      <c r="BM491" s="203" t="s">
        <v>704</v>
      </c>
    </row>
    <row r="492" spans="1:65" s="2" customFormat="1" ht="48.75">
      <c r="A492" s="35"/>
      <c r="B492" s="36"/>
      <c r="C492" s="37"/>
      <c r="D492" s="205" t="s">
        <v>230</v>
      </c>
      <c r="E492" s="37"/>
      <c r="F492" s="206" t="s">
        <v>705</v>
      </c>
      <c r="G492" s="37"/>
      <c r="H492" s="37"/>
      <c r="I492" s="207"/>
      <c r="J492" s="37"/>
      <c r="K492" s="37"/>
      <c r="L492" s="40"/>
      <c r="M492" s="208"/>
      <c r="N492" s="209"/>
      <c r="O492" s="72"/>
      <c r="P492" s="72"/>
      <c r="Q492" s="72"/>
      <c r="R492" s="72"/>
      <c r="S492" s="72"/>
      <c r="T492" s="73"/>
      <c r="U492" s="35"/>
      <c r="V492" s="35"/>
      <c r="W492" s="35"/>
      <c r="X492" s="35"/>
      <c r="Y492" s="35"/>
      <c r="Z492" s="35"/>
      <c r="AA492" s="35"/>
      <c r="AB492" s="35"/>
      <c r="AC492" s="35"/>
      <c r="AD492" s="35"/>
      <c r="AE492" s="35"/>
      <c r="AT492" s="18" t="s">
        <v>230</v>
      </c>
      <c r="AU492" s="18" t="s">
        <v>93</v>
      </c>
    </row>
    <row r="493" spans="1:65" s="2" customFormat="1" ht="24.2" customHeight="1">
      <c r="A493" s="35"/>
      <c r="B493" s="36"/>
      <c r="C493" s="192" t="s">
        <v>706</v>
      </c>
      <c r="D493" s="192" t="s">
        <v>223</v>
      </c>
      <c r="E493" s="193" t="s">
        <v>707</v>
      </c>
      <c r="F493" s="194" t="s">
        <v>708</v>
      </c>
      <c r="G493" s="195" t="s">
        <v>301</v>
      </c>
      <c r="H493" s="196">
        <v>1</v>
      </c>
      <c r="I493" s="197"/>
      <c r="J493" s="198">
        <f>ROUND(I493*H493,2)</f>
        <v>0</v>
      </c>
      <c r="K493" s="194" t="s">
        <v>1</v>
      </c>
      <c r="L493" s="40"/>
      <c r="M493" s="199" t="s">
        <v>1</v>
      </c>
      <c r="N493" s="200" t="s">
        <v>46</v>
      </c>
      <c r="O493" s="72"/>
      <c r="P493" s="201">
        <f>O493*H493</f>
        <v>0</v>
      </c>
      <c r="Q493" s="201">
        <v>0</v>
      </c>
      <c r="R493" s="201">
        <f>Q493*H493</f>
        <v>0</v>
      </c>
      <c r="S493" s="201">
        <v>0</v>
      </c>
      <c r="T493" s="202">
        <f>S493*H493</f>
        <v>0</v>
      </c>
      <c r="U493" s="35"/>
      <c r="V493" s="35"/>
      <c r="W493" s="35"/>
      <c r="X493" s="35"/>
      <c r="Y493" s="35"/>
      <c r="Z493" s="35"/>
      <c r="AA493" s="35"/>
      <c r="AB493" s="35"/>
      <c r="AC493" s="35"/>
      <c r="AD493" s="35"/>
      <c r="AE493" s="35"/>
      <c r="AR493" s="203" t="s">
        <v>317</v>
      </c>
      <c r="AT493" s="203" t="s">
        <v>223</v>
      </c>
      <c r="AU493" s="203" t="s">
        <v>93</v>
      </c>
      <c r="AY493" s="18" t="s">
        <v>220</v>
      </c>
      <c r="BE493" s="204">
        <f>IF(N493="základní",J493,0)</f>
        <v>0</v>
      </c>
      <c r="BF493" s="204">
        <f>IF(N493="snížená",J493,0)</f>
        <v>0</v>
      </c>
      <c r="BG493" s="204">
        <f>IF(N493="zákl. přenesená",J493,0)</f>
        <v>0</v>
      </c>
      <c r="BH493" s="204">
        <f>IF(N493="sníž. přenesená",J493,0)</f>
        <v>0</v>
      </c>
      <c r="BI493" s="204">
        <f>IF(N493="nulová",J493,0)</f>
        <v>0</v>
      </c>
      <c r="BJ493" s="18" t="s">
        <v>93</v>
      </c>
      <c r="BK493" s="204">
        <f>ROUND(I493*H493,2)</f>
        <v>0</v>
      </c>
      <c r="BL493" s="18" t="s">
        <v>317</v>
      </c>
      <c r="BM493" s="203" t="s">
        <v>709</v>
      </c>
    </row>
    <row r="494" spans="1:65" s="2" customFormat="1" ht="48.75">
      <c r="A494" s="35"/>
      <c r="B494" s="36"/>
      <c r="C494" s="37"/>
      <c r="D494" s="205" t="s">
        <v>230</v>
      </c>
      <c r="E494" s="37"/>
      <c r="F494" s="206" t="s">
        <v>705</v>
      </c>
      <c r="G494" s="37"/>
      <c r="H494" s="37"/>
      <c r="I494" s="207"/>
      <c r="J494" s="37"/>
      <c r="K494" s="37"/>
      <c r="L494" s="40"/>
      <c r="M494" s="208"/>
      <c r="N494" s="209"/>
      <c r="O494" s="72"/>
      <c r="P494" s="72"/>
      <c r="Q494" s="72"/>
      <c r="R494" s="72"/>
      <c r="S494" s="72"/>
      <c r="T494" s="73"/>
      <c r="U494" s="35"/>
      <c r="V494" s="35"/>
      <c r="W494" s="35"/>
      <c r="X494" s="35"/>
      <c r="Y494" s="35"/>
      <c r="Z494" s="35"/>
      <c r="AA494" s="35"/>
      <c r="AB494" s="35"/>
      <c r="AC494" s="35"/>
      <c r="AD494" s="35"/>
      <c r="AE494" s="35"/>
      <c r="AT494" s="18" t="s">
        <v>230</v>
      </c>
      <c r="AU494" s="18" t="s">
        <v>93</v>
      </c>
    </row>
    <row r="495" spans="1:65" s="2" customFormat="1" ht="24.2" customHeight="1">
      <c r="A495" s="35"/>
      <c r="B495" s="36"/>
      <c r="C495" s="192" t="s">
        <v>710</v>
      </c>
      <c r="D495" s="192" t="s">
        <v>223</v>
      </c>
      <c r="E495" s="193" t="s">
        <v>711</v>
      </c>
      <c r="F495" s="194" t="s">
        <v>1670</v>
      </c>
      <c r="G495" s="195" t="s">
        <v>301</v>
      </c>
      <c r="H495" s="196">
        <v>1</v>
      </c>
      <c r="I495" s="197"/>
      <c r="J495" s="198">
        <f>ROUND(I495*H495,2)</f>
        <v>0</v>
      </c>
      <c r="K495" s="194" t="s">
        <v>1</v>
      </c>
      <c r="L495" s="40"/>
      <c r="M495" s="199" t="s">
        <v>1</v>
      </c>
      <c r="N495" s="200" t="s">
        <v>46</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317</v>
      </c>
      <c r="AT495" s="203" t="s">
        <v>223</v>
      </c>
      <c r="AU495" s="203" t="s">
        <v>93</v>
      </c>
      <c r="AY495" s="18" t="s">
        <v>220</v>
      </c>
      <c r="BE495" s="204">
        <f>IF(N495="základní",J495,0)</f>
        <v>0</v>
      </c>
      <c r="BF495" s="204">
        <f>IF(N495="snížená",J495,0)</f>
        <v>0</v>
      </c>
      <c r="BG495" s="204">
        <f>IF(N495="zákl. přenesená",J495,0)</f>
        <v>0</v>
      </c>
      <c r="BH495" s="204">
        <f>IF(N495="sníž. přenesená",J495,0)</f>
        <v>0</v>
      </c>
      <c r="BI495" s="204">
        <f>IF(N495="nulová",J495,0)</f>
        <v>0</v>
      </c>
      <c r="BJ495" s="18" t="s">
        <v>93</v>
      </c>
      <c r="BK495" s="204">
        <f>ROUND(I495*H495,2)</f>
        <v>0</v>
      </c>
      <c r="BL495" s="18" t="s">
        <v>317</v>
      </c>
      <c r="BM495" s="203" t="s">
        <v>713</v>
      </c>
    </row>
    <row r="496" spans="1:65" s="2" customFormat="1" ht="156">
      <c r="A496" s="35"/>
      <c r="B496" s="36"/>
      <c r="C496" s="37"/>
      <c r="D496" s="205" t="s">
        <v>230</v>
      </c>
      <c r="E496" s="37"/>
      <c r="F496" s="206" t="s">
        <v>714</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230</v>
      </c>
      <c r="AU496" s="18" t="s">
        <v>93</v>
      </c>
    </row>
    <row r="497" spans="1:65" s="2" customFormat="1" ht="24.2" customHeight="1">
      <c r="A497" s="35"/>
      <c r="B497" s="36"/>
      <c r="C497" s="192" t="s">
        <v>715</v>
      </c>
      <c r="D497" s="192" t="s">
        <v>223</v>
      </c>
      <c r="E497" s="193" t="s">
        <v>716</v>
      </c>
      <c r="F497" s="194" t="s">
        <v>1671</v>
      </c>
      <c r="G497" s="195" t="s">
        <v>301</v>
      </c>
      <c r="H497" s="196">
        <v>1</v>
      </c>
      <c r="I497" s="197"/>
      <c r="J497" s="198">
        <f>ROUND(I497*H497,2)</f>
        <v>0</v>
      </c>
      <c r="K497" s="194" t="s">
        <v>1</v>
      </c>
      <c r="L497" s="40"/>
      <c r="M497" s="199" t="s">
        <v>1</v>
      </c>
      <c r="N497" s="200" t="s">
        <v>46</v>
      </c>
      <c r="O497" s="72"/>
      <c r="P497" s="201">
        <f>O497*H497</f>
        <v>0</v>
      </c>
      <c r="Q497" s="201">
        <v>0</v>
      </c>
      <c r="R497" s="201">
        <f>Q497*H497</f>
        <v>0</v>
      </c>
      <c r="S497" s="201">
        <v>0</v>
      </c>
      <c r="T497" s="202">
        <f>S497*H497</f>
        <v>0</v>
      </c>
      <c r="U497" s="35"/>
      <c r="V497" s="35"/>
      <c r="W497" s="35"/>
      <c r="X497" s="35"/>
      <c r="Y497" s="35"/>
      <c r="Z497" s="35"/>
      <c r="AA497" s="35"/>
      <c r="AB497" s="35"/>
      <c r="AC497" s="35"/>
      <c r="AD497" s="35"/>
      <c r="AE497" s="35"/>
      <c r="AR497" s="203" t="s">
        <v>317</v>
      </c>
      <c r="AT497" s="203" t="s">
        <v>223</v>
      </c>
      <c r="AU497" s="203" t="s">
        <v>93</v>
      </c>
      <c r="AY497" s="18" t="s">
        <v>220</v>
      </c>
      <c r="BE497" s="204">
        <f>IF(N497="základní",J497,0)</f>
        <v>0</v>
      </c>
      <c r="BF497" s="204">
        <f>IF(N497="snížená",J497,0)</f>
        <v>0</v>
      </c>
      <c r="BG497" s="204">
        <f>IF(N497="zákl. přenesená",J497,0)</f>
        <v>0</v>
      </c>
      <c r="BH497" s="204">
        <f>IF(N497="sníž. přenesená",J497,0)</f>
        <v>0</v>
      </c>
      <c r="BI497" s="204">
        <f>IF(N497="nulová",J497,0)</f>
        <v>0</v>
      </c>
      <c r="BJ497" s="18" t="s">
        <v>93</v>
      </c>
      <c r="BK497" s="204">
        <f>ROUND(I497*H497,2)</f>
        <v>0</v>
      </c>
      <c r="BL497" s="18" t="s">
        <v>317</v>
      </c>
      <c r="BM497" s="203" t="s">
        <v>718</v>
      </c>
    </row>
    <row r="498" spans="1:65" s="2" customFormat="1" ht="156">
      <c r="A498" s="35"/>
      <c r="B498" s="36"/>
      <c r="C498" s="37"/>
      <c r="D498" s="205" t="s">
        <v>230</v>
      </c>
      <c r="E498" s="37"/>
      <c r="F498" s="206" t="s">
        <v>719</v>
      </c>
      <c r="G498" s="37"/>
      <c r="H498" s="37"/>
      <c r="I498" s="207"/>
      <c r="J498" s="37"/>
      <c r="K498" s="37"/>
      <c r="L498" s="40"/>
      <c r="M498" s="208"/>
      <c r="N498" s="209"/>
      <c r="O498" s="72"/>
      <c r="P498" s="72"/>
      <c r="Q498" s="72"/>
      <c r="R498" s="72"/>
      <c r="S498" s="72"/>
      <c r="T498" s="73"/>
      <c r="U498" s="35"/>
      <c r="V498" s="35"/>
      <c r="W498" s="35"/>
      <c r="X498" s="35"/>
      <c r="Y498" s="35"/>
      <c r="Z498" s="35"/>
      <c r="AA498" s="35"/>
      <c r="AB498" s="35"/>
      <c r="AC498" s="35"/>
      <c r="AD498" s="35"/>
      <c r="AE498" s="35"/>
      <c r="AT498" s="18" t="s">
        <v>230</v>
      </c>
      <c r="AU498" s="18" t="s">
        <v>93</v>
      </c>
    </row>
    <row r="499" spans="1:65" s="2" customFormat="1" ht="24.2" customHeight="1">
      <c r="A499" s="35"/>
      <c r="B499" s="36"/>
      <c r="C499" s="192" t="s">
        <v>720</v>
      </c>
      <c r="D499" s="192" t="s">
        <v>223</v>
      </c>
      <c r="E499" s="193" t="s">
        <v>721</v>
      </c>
      <c r="F499" s="194" t="s">
        <v>722</v>
      </c>
      <c r="G499" s="195" t="s">
        <v>301</v>
      </c>
      <c r="H499" s="196">
        <v>5</v>
      </c>
      <c r="I499" s="197"/>
      <c r="J499" s="198">
        <f>ROUND(I499*H499,2)</f>
        <v>0</v>
      </c>
      <c r="K499" s="194" t="s">
        <v>1</v>
      </c>
      <c r="L499" s="40"/>
      <c r="M499" s="199" t="s">
        <v>1</v>
      </c>
      <c r="N499" s="200" t="s">
        <v>46</v>
      </c>
      <c r="O499" s="72"/>
      <c r="P499" s="201">
        <f>O499*H499</f>
        <v>0</v>
      </c>
      <c r="Q499" s="201">
        <v>0</v>
      </c>
      <c r="R499" s="201">
        <f>Q499*H499</f>
        <v>0</v>
      </c>
      <c r="S499" s="201">
        <v>0</v>
      </c>
      <c r="T499" s="202">
        <f>S499*H499</f>
        <v>0</v>
      </c>
      <c r="U499" s="35"/>
      <c r="V499" s="35"/>
      <c r="W499" s="35"/>
      <c r="X499" s="35"/>
      <c r="Y499" s="35"/>
      <c r="Z499" s="35"/>
      <c r="AA499" s="35"/>
      <c r="AB499" s="35"/>
      <c r="AC499" s="35"/>
      <c r="AD499" s="35"/>
      <c r="AE499" s="35"/>
      <c r="AR499" s="203" t="s">
        <v>317</v>
      </c>
      <c r="AT499" s="203" t="s">
        <v>223</v>
      </c>
      <c r="AU499" s="203" t="s">
        <v>93</v>
      </c>
      <c r="AY499" s="18" t="s">
        <v>220</v>
      </c>
      <c r="BE499" s="204">
        <f>IF(N499="základní",J499,0)</f>
        <v>0</v>
      </c>
      <c r="BF499" s="204">
        <f>IF(N499="snížená",J499,0)</f>
        <v>0</v>
      </c>
      <c r="BG499" s="204">
        <f>IF(N499="zákl. přenesená",J499,0)</f>
        <v>0</v>
      </c>
      <c r="BH499" s="204">
        <f>IF(N499="sníž. přenesená",J499,0)</f>
        <v>0</v>
      </c>
      <c r="BI499" s="204">
        <f>IF(N499="nulová",J499,0)</f>
        <v>0</v>
      </c>
      <c r="BJ499" s="18" t="s">
        <v>93</v>
      </c>
      <c r="BK499" s="204">
        <f>ROUND(I499*H499,2)</f>
        <v>0</v>
      </c>
      <c r="BL499" s="18" t="s">
        <v>317</v>
      </c>
      <c r="BM499" s="203" t="s">
        <v>723</v>
      </c>
    </row>
    <row r="500" spans="1:65" s="2" customFormat="1" ht="48.75">
      <c r="A500" s="35"/>
      <c r="B500" s="36"/>
      <c r="C500" s="37"/>
      <c r="D500" s="205" t="s">
        <v>230</v>
      </c>
      <c r="E500" s="37"/>
      <c r="F500" s="206" t="s">
        <v>724</v>
      </c>
      <c r="G500" s="37"/>
      <c r="H500" s="37"/>
      <c r="I500" s="207"/>
      <c r="J500" s="37"/>
      <c r="K500" s="37"/>
      <c r="L500" s="40"/>
      <c r="M500" s="208"/>
      <c r="N500" s="209"/>
      <c r="O500" s="72"/>
      <c r="P500" s="72"/>
      <c r="Q500" s="72"/>
      <c r="R500" s="72"/>
      <c r="S500" s="72"/>
      <c r="T500" s="73"/>
      <c r="U500" s="35"/>
      <c r="V500" s="35"/>
      <c r="W500" s="35"/>
      <c r="X500" s="35"/>
      <c r="Y500" s="35"/>
      <c r="Z500" s="35"/>
      <c r="AA500" s="35"/>
      <c r="AB500" s="35"/>
      <c r="AC500" s="35"/>
      <c r="AD500" s="35"/>
      <c r="AE500" s="35"/>
      <c r="AT500" s="18" t="s">
        <v>230</v>
      </c>
      <c r="AU500" s="18" t="s">
        <v>93</v>
      </c>
    </row>
    <row r="501" spans="1:65" s="2" customFormat="1" ht="14.45" customHeight="1">
      <c r="A501" s="35"/>
      <c r="B501" s="36"/>
      <c r="C501" s="192" t="s">
        <v>725</v>
      </c>
      <c r="D501" s="192" t="s">
        <v>223</v>
      </c>
      <c r="E501" s="193" t="s">
        <v>726</v>
      </c>
      <c r="F501" s="194" t="s">
        <v>727</v>
      </c>
      <c r="G501" s="195" t="s">
        <v>386</v>
      </c>
      <c r="H501" s="253"/>
      <c r="I501" s="197"/>
      <c r="J501" s="198">
        <f>ROUND(I501*H501,2)</f>
        <v>0</v>
      </c>
      <c r="K501" s="194" t="s">
        <v>227</v>
      </c>
      <c r="L501" s="40"/>
      <c r="M501" s="199" t="s">
        <v>1</v>
      </c>
      <c r="N501" s="200" t="s">
        <v>46</v>
      </c>
      <c r="O501" s="72"/>
      <c r="P501" s="201">
        <f>O501*H501</f>
        <v>0</v>
      </c>
      <c r="Q501" s="201">
        <v>0</v>
      </c>
      <c r="R501" s="201">
        <f>Q501*H501</f>
        <v>0</v>
      </c>
      <c r="S501" s="201">
        <v>0</v>
      </c>
      <c r="T501" s="202">
        <f>S501*H501</f>
        <v>0</v>
      </c>
      <c r="U501" s="35"/>
      <c r="V501" s="35"/>
      <c r="W501" s="35"/>
      <c r="X501" s="35"/>
      <c r="Y501" s="35"/>
      <c r="Z501" s="35"/>
      <c r="AA501" s="35"/>
      <c r="AB501" s="35"/>
      <c r="AC501" s="35"/>
      <c r="AD501" s="35"/>
      <c r="AE501" s="35"/>
      <c r="AR501" s="203" t="s">
        <v>317</v>
      </c>
      <c r="AT501" s="203" t="s">
        <v>223</v>
      </c>
      <c r="AU501" s="203" t="s">
        <v>93</v>
      </c>
      <c r="AY501" s="18" t="s">
        <v>220</v>
      </c>
      <c r="BE501" s="204">
        <f>IF(N501="základní",J501,0)</f>
        <v>0</v>
      </c>
      <c r="BF501" s="204">
        <f>IF(N501="snížená",J501,0)</f>
        <v>0</v>
      </c>
      <c r="BG501" s="204">
        <f>IF(N501="zákl. přenesená",J501,0)</f>
        <v>0</v>
      </c>
      <c r="BH501" s="204">
        <f>IF(N501="sníž. přenesená",J501,0)</f>
        <v>0</v>
      </c>
      <c r="BI501" s="204">
        <f>IF(N501="nulová",J501,0)</f>
        <v>0</v>
      </c>
      <c r="BJ501" s="18" t="s">
        <v>93</v>
      </c>
      <c r="BK501" s="204">
        <f>ROUND(I501*H501,2)</f>
        <v>0</v>
      </c>
      <c r="BL501" s="18" t="s">
        <v>317</v>
      </c>
      <c r="BM501" s="203" t="s">
        <v>728</v>
      </c>
    </row>
    <row r="502" spans="1:65" s="2" customFormat="1" ht="19.5">
      <c r="A502" s="35"/>
      <c r="B502" s="36"/>
      <c r="C502" s="37"/>
      <c r="D502" s="205" t="s">
        <v>230</v>
      </c>
      <c r="E502" s="37"/>
      <c r="F502" s="206" t="s">
        <v>729</v>
      </c>
      <c r="G502" s="37"/>
      <c r="H502" s="37"/>
      <c r="I502" s="207"/>
      <c r="J502" s="37"/>
      <c r="K502" s="37"/>
      <c r="L502" s="40"/>
      <c r="M502" s="208"/>
      <c r="N502" s="209"/>
      <c r="O502" s="72"/>
      <c r="P502" s="72"/>
      <c r="Q502" s="72"/>
      <c r="R502" s="72"/>
      <c r="S502" s="72"/>
      <c r="T502" s="73"/>
      <c r="U502" s="35"/>
      <c r="V502" s="35"/>
      <c r="W502" s="35"/>
      <c r="X502" s="35"/>
      <c r="Y502" s="35"/>
      <c r="Z502" s="35"/>
      <c r="AA502" s="35"/>
      <c r="AB502" s="35"/>
      <c r="AC502" s="35"/>
      <c r="AD502" s="35"/>
      <c r="AE502" s="35"/>
      <c r="AT502" s="18" t="s">
        <v>230</v>
      </c>
      <c r="AU502" s="18" t="s">
        <v>93</v>
      </c>
    </row>
    <row r="503" spans="1:65" s="12" customFormat="1" ht="22.9" customHeight="1">
      <c r="B503" s="176"/>
      <c r="C503" s="177"/>
      <c r="D503" s="178" t="s">
        <v>79</v>
      </c>
      <c r="E503" s="190" t="s">
        <v>741</v>
      </c>
      <c r="F503" s="190" t="s">
        <v>742</v>
      </c>
      <c r="G503" s="177"/>
      <c r="H503" s="177"/>
      <c r="I503" s="180"/>
      <c r="J503" s="191">
        <f>BK503</f>
        <v>0</v>
      </c>
      <c r="K503" s="177"/>
      <c r="L503" s="182"/>
      <c r="M503" s="183"/>
      <c r="N503" s="184"/>
      <c r="O503" s="184"/>
      <c r="P503" s="185">
        <f>SUM(P504:P535)</f>
        <v>0</v>
      </c>
      <c r="Q503" s="184"/>
      <c r="R503" s="185">
        <f>SUM(R504:R535)</f>
        <v>0.34177249999999998</v>
      </c>
      <c r="S503" s="184"/>
      <c r="T503" s="186">
        <f>SUM(T504:T535)</f>
        <v>0</v>
      </c>
      <c r="AR503" s="187" t="s">
        <v>93</v>
      </c>
      <c r="AT503" s="188" t="s">
        <v>79</v>
      </c>
      <c r="AU503" s="188" t="s">
        <v>87</v>
      </c>
      <c r="AY503" s="187" t="s">
        <v>220</v>
      </c>
      <c r="BK503" s="189">
        <f>SUM(BK504:BK535)</f>
        <v>0</v>
      </c>
    </row>
    <row r="504" spans="1:65" s="2" customFormat="1" ht="14.45" customHeight="1">
      <c r="A504" s="35"/>
      <c r="B504" s="36"/>
      <c r="C504" s="192" t="s">
        <v>732</v>
      </c>
      <c r="D504" s="192" t="s">
        <v>223</v>
      </c>
      <c r="E504" s="193" t="s">
        <v>744</v>
      </c>
      <c r="F504" s="194" t="s">
        <v>745</v>
      </c>
      <c r="G504" s="195" t="s">
        <v>226</v>
      </c>
      <c r="H504" s="196">
        <v>9.0500000000000007</v>
      </c>
      <c r="I504" s="197"/>
      <c r="J504" s="198">
        <f>ROUND(I504*H504,2)</f>
        <v>0</v>
      </c>
      <c r="K504" s="194" t="s">
        <v>227</v>
      </c>
      <c r="L504" s="40"/>
      <c r="M504" s="199" t="s">
        <v>1</v>
      </c>
      <c r="N504" s="200" t="s">
        <v>46</v>
      </c>
      <c r="O504" s="72"/>
      <c r="P504" s="201">
        <f>O504*H504</f>
        <v>0</v>
      </c>
      <c r="Q504" s="201">
        <v>2.9999999999999997E-4</v>
      </c>
      <c r="R504" s="201">
        <f>Q504*H504</f>
        <v>2.715E-3</v>
      </c>
      <c r="S504" s="201">
        <v>0</v>
      </c>
      <c r="T504" s="202">
        <f>S504*H504</f>
        <v>0</v>
      </c>
      <c r="U504" s="35"/>
      <c r="V504" s="35"/>
      <c r="W504" s="35"/>
      <c r="X504" s="35"/>
      <c r="Y504" s="35"/>
      <c r="Z504" s="35"/>
      <c r="AA504" s="35"/>
      <c r="AB504" s="35"/>
      <c r="AC504" s="35"/>
      <c r="AD504" s="35"/>
      <c r="AE504" s="35"/>
      <c r="AR504" s="203" t="s">
        <v>317</v>
      </c>
      <c r="AT504" s="203" t="s">
        <v>223</v>
      </c>
      <c r="AU504" s="203" t="s">
        <v>93</v>
      </c>
      <c r="AY504" s="18" t="s">
        <v>220</v>
      </c>
      <c r="BE504" s="204">
        <f>IF(N504="základní",J504,0)</f>
        <v>0</v>
      </c>
      <c r="BF504" s="204">
        <f>IF(N504="snížená",J504,0)</f>
        <v>0</v>
      </c>
      <c r="BG504" s="204">
        <f>IF(N504="zákl. přenesená",J504,0)</f>
        <v>0</v>
      </c>
      <c r="BH504" s="204">
        <f>IF(N504="sníž. přenesená",J504,0)</f>
        <v>0</v>
      </c>
      <c r="BI504" s="204">
        <f>IF(N504="nulová",J504,0)</f>
        <v>0</v>
      </c>
      <c r="BJ504" s="18" t="s">
        <v>93</v>
      </c>
      <c r="BK504" s="204">
        <f>ROUND(I504*H504,2)</f>
        <v>0</v>
      </c>
      <c r="BL504" s="18" t="s">
        <v>317</v>
      </c>
      <c r="BM504" s="203" t="s">
        <v>746</v>
      </c>
    </row>
    <row r="505" spans="1:65" s="2" customFormat="1" ht="11.25">
      <c r="A505" s="35"/>
      <c r="B505" s="36"/>
      <c r="C505" s="37"/>
      <c r="D505" s="205" t="s">
        <v>230</v>
      </c>
      <c r="E505" s="37"/>
      <c r="F505" s="206" t="s">
        <v>747</v>
      </c>
      <c r="G505" s="37"/>
      <c r="H505" s="37"/>
      <c r="I505" s="207"/>
      <c r="J505" s="37"/>
      <c r="K505" s="37"/>
      <c r="L505" s="40"/>
      <c r="M505" s="208"/>
      <c r="N505" s="209"/>
      <c r="O505" s="72"/>
      <c r="P505" s="72"/>
      <c r="Q505" s="72"/>
      <c r="R505" s="72"/>
      <c r="S505" s="72"/>
      <c r="T505" s="73"/>
      <c r="U505" s="35"/>
      <c r="V505" s="35"/>
      <c r="W505" s="35"/>
      <c r="X505" s="35"/>
      <c r="Y505" s="35"/>
      <c r="Z505" s="35"/>
      <c r="AA505" s="35"/>
      <c r="AB505" s="35"/>
      <c r="AC505" s="35"/>
      <c r="AD505" s="35"/>
      <c r="AE505" s="35"/>
      <c r="AT505" s="18" t="s">
        <v>230</v>
      </c>
      <c r="AU505" s="18" t="s">
        <v>93</v>
      </c>
    </row>
    <row r="506" spans="1:65" s="13" customFormat="1" ht="11.25">
      <c r="B506" s="210"/>
      <c r="C506" s="211"/>
      <c r="D506" s="205" t="s">
        <v>232</v>
      </c>
      <c r="E506" s="212" t="s">
        <v>1</v>
      </c>
      <c r="F506" s="213" t="s">
        <v>271</v>
      </c>
      <c r="G506" s="211"/>
      <c r="H506" s="212" t="s">
        <v>1</v>
      </c>
      <c r="I506" s="214"/>
      <c r="J506" s="211"/>
      <c r="K506" s="211"/>
      <c r="L506" s="215"/>
      <c r="M506" s="216"/>
      <c r="N506" s="217"/>
      <c r="O506" s="217"/>
      <c r="P506" s="217"/>
      <c r="Q506" s="217"/>
      <c r="R506" s="217"/>
      <c r="S506" s="217"/>
      <c r="T506" s="218"/>
      <c r="AT506" s="219" t="s">
        <v>232</v>
      </c>
      <c r="AU506" s="219" t="s">
        <v>93</v>
      </c>
      <c r="AV506" s="13" t="s">
        <v>87</v>
      </c>
      <c r="AW506" s="13" t="s">
        <v>35</v>
      </c>
      <c r="AX506" s="13" t="s">
        <v>80</v>
      </c>
      <c r="AY506" s="219" t="s">
        <v>220</v>
      </c>
    </row>
    <row r="507" spans="1:65" s="14" customFormat="1" ht="11.25">
      <c r="B507" s="220"/>
      <c r="C507" s="221"/>
      <c r="D507" s="205" t="s">
        <v>232</v>
      </c>
      <c r="E507" s="222" t="s">
        <v>1</v>
      </c>
      <c r="F507" s="223" t="s">
        <v>1658</v>
      </c>
      <c r="G507" s="221"/>
      <c r="H507" s="224">
        <v>3.83</v>
      </c>
      <c r="I507" s="225"/>
      <c r="J507" s="221"/>
      <c r="K507" s="221"/>
      <c r="L507" s="226"/>
      <c r="M507" s="227"/>
      <c r="N507" s="228"/>
      <c r="O507" s="228"/>
      <c r="P507" s="228"/>
      <c r="Q507" s="228"/>
      <c r="R507" s="228"/>
      <c r="S507" s="228"/>
      <c r="T507" s="229"/>
      <c r="AT507" s="230" t="s">
        <v>232</v>
      </c>
      <c r="AU507" s="230" t="s">
        <v>93</v>
      </c>
      <c r="AV507" s="14" t="s">
        <v>93</v>
      </c>
      <c r="AW507" s="14" t="s">
        <v>35</v>
      </c>
      <c r="AX507" s="14" t="s">
        <v>80</v>
      </c>
      <c r="AY507" s="230" t="s">
        <v>220</v>
      </c>
    </row>
    <row r="508" spans="1:65" s="14" customFormat="1" ht="11.25">
      <c r="B508" s="220"/>
      <c r="C508" s="221"/>
      <c r="D508" s="205" t="s">
        <v>232</v>
      </c>
      <c r="E508" s="222" t="s">
        <v>1</v>
      </c>
      <c r="F508" s="223" t="s">
        <v>1672</v>
      </c>
      <c r="G508" s="221"/>
      <c r="H508" s="224">
        <v>5.22</v>
      </c>
      <c r="I508" s="225"/>
      <c r="J508" s="221"/>
      <c r="K508" s="221"/>
      <c r="L508" s="226"/>
      <c r="M508" s="227"/>
      <c r="N508" s="228"/>
      <c r="O508" s="228"/>
      <c r="P508" s="228"/>
      <c r="Q508" s="228"/>
      <c r="R508" s="228"/>
      <c r="S508" s="228"/>
      <c r="T508" s="229"/>
      <c r="AT508" s="230" t="s">
        <v>232</v>
      </c>
      <c r="AU508" s="230" t="s">
        <v>93</v>
      </c>
      <c r="AV508" s="14" t="s">
        <v>93</v>
      </c>
      <c r="AW508" s="14" t="s">
        <v>35</v>
      </c>
      <c r="AX508" s="14" t="s">
        <v>80</v>
      </c>
      <c r="AY508" s="230" t="s">
        <v>220</v>
      </c>
    </row>
    <row r="509" spans="1:65" s="15" customFormat="1" ht="11.25">
      <c r="B509" s="231"/>
      <c r="C509" s="232"/>
      <c r="D509" s="205" t="s">
        <v>232</v>
      </c>
      <c r="E509" s="233" t="s">
        <v>1</v>
      </c>
      <c r="F509" s="234" t="s">
        <v>236</v>
      </c>
      <c r="G509" s="232"/>
      <c r="H509" s="235">
        <v>9.0500000000000007</v>
      </c>
      <c r="I509" s="236"/>
      <c r="J509" s="232"/>
      <c r="K509" s="232"/>
      <c r="L509" s="237"/>
      <c r="M509" s="238"/>
      <c r="N509" s="239"/>
      <c r="O509" s="239"/>
      <c r="P509" s="239"/>
      <c r="Q509" s="239"/>
      <c r="R509" s="239"/>
      <c r="S509" s="239"/>
      <c r="T509" s="240"/>
      <c r="AT509" s="241" t="s">
        <v>232</v>
      </c>
      <c r="AU509" s="241" t="s">
        <v>93</v>
      </c>
      <c r="AV509" s="15" t="s">
        <v>228</v>
      </c>
      <c r="AW509" s="15" t="s">
        <v>35</v>
      </c>
      <c r="AX509" s="15" t="s">
        <v>87</v>
      </c>
      <c r="AY509" s="241" t="s">
        <v>220</v>
      </c>
    </row>
    <row r="510" spans="1:65" s="2" customFormat="1" ht="24.2" customHeight="1">
      <c r="A510" s="35"/>
      <c r="B510" s="36"/>
      <c r="C510" s="192" t="s">
        <v>736</v>
      </c>
      <c r="D510" s="192" t="s">
        <v>223</v>
      </c>
      <c r="E510" s="193" t="s">
        <v>749</v>
      </c>
      <c r="F510" s="194" t="s">
        <v>750</v>
      </c>
      <c r="G510" s="195" t="s">
        <v>226</v>
      </c>
      <c r="H510" s="196">
        <v>9.0500000000000007</v>
      </c>
      <c r="I510" s="197"/>
      <c r="J510" s="198">
        <f>ROUND(I510*H510,2)</f>
        <v>0</v>
      </c>
      <c r="K510" s="194" t="s">
        <v>1</v>
      </c>
      <c r="L510" s="40"/>
      <c r="M510" s="199" t="s">
        <v>1</v>
      </c>
      <c r="N510" s="200" t="s">
        <v>46</v>
      </c>
      <c r="O510" s="72"/>
      <c r="P510" s="201">
        <f>O510*H510</f>
        <v>0</v>
      </c>
      <c r="Q510" s="201">
        <v>8.9999999999999993E-3</v>
      </c>
      <c r="R510" s="201">
        <f>Q510*H510</f>
        <v>8.1449999999999995E-2</v>
      </c>
      <c r="S510" s="201">
        <v>0</v>
      </c>
      <c r="T510" s="202">
        <f>S510*H510</f>
        <v>0</v>
      </c>
      <c r="U510" s="35"/>
      <c r="V510" s="35"/>
      <c r="W510" s="35"/>
      <c r="X510" s="35"/>
      <c r="Y510" s="35"/>
      <c r="Z510" s="35"/>
      <c r="AA510" s="35"/>
      <c r="AB510" s="35"/>
      <c r="AC510" s="35"/>
      <c r="AD510" s="35"/>
      <c r="AE510" s="35"/>
      <c r="AR510" s="203" t="s">
        <v>317</v>
      </c>
      <c r="AT510" s="203" t="s">
        <v>223</v>
      </c>
      <c r="AU510" s="203" t="s">
        <v>93</v>
      </c>
      <c r="AY510" s="18" t="s">
        <v>220</v>
      </c>
      <c r="BE510" s="204">
        <f>IF(N510="základní",J510,0)</f>
        <v>0</v>
      </c>
      <c r="BF510" s="204">
        <f>IF(N510="snížená",J510,0)</f>
        <v>0</v>
      </c>
      <c r="BG510" s="204">
        <f>IF(N510="zákl. přenesená",J510,0)</f>
        <v>0</v>
      </c>
      <c r="BH510" s="204">
        <f>IF(N510="sníž. přenesená",J510,0)</f>
        <v>0</v>
      </c>
      <c r="BI510" s="204">
        <f>IF(N510="nulová",J510,0)</f>
        <v>0</v>
      </c>
      <c r="BJ510" s="18" t="s">
        <v>93</v>
      </c>
      <c r="BK510" s="204">
        <f>ROUND(I510*H510,2)</f>
        <v>0</v>
      </c>
      <c r="BL510" s="18" t="s">
        <v>317</v>
      </c>
      <c r="BM510" s="203" t="s">
        <v>751</v>
      </c>
    </row>
    <row r="511" spans="1:65" s="13" customFormat="1" ht="11.25">
      <c r="B511" s="210"/>
      <c r="C511" s="211"/>
      <c r="D511" s="205" t="s">
        <v>232</v>
      </c>
      <c r="E511" s="212" t="s">
        <v>1</v>
      </c>
      <c r="F511" s="213" t="s">
        <v>271</v>
      </c>
      <c r="G511" s="211"/>
      <c r="H511" s="212" t="s">
        <v>1</v>
      </c>
      <c r="I511" s="214"/>
      <c r="J511" s="211"/>
      <c r="K511" s="211"/>
      <c r="L511" s="215"/>
      <c r="M511" s="216"/>
      <c r="N511" s="217"/>
      <c r="O511" s="217"/>
      <c r="P511" s="217"/>
      <c r="Q511" s="217"/>
      <c r="R511" s="217"/>
      <c r="S511" s="217"/>
      <c r="T511" s="218"/>
      <c r="AT511" s="219" t="s">
        <v>232</v>
      </c>
      <c r="AU511" s="219" t="s">
        <v>93</v>
      </c>
      <c r="AV511" s="13" t="s">
        <v>87</v>
      </c>
      <c r="AW511" s="13" t="s">
        <v>35</v>
      </c>
      <c r="AX511" s="13" t="s">
        <v>80</v>
      </c>
      <c r="AY511" s="219" t="s">
        <v>220</v>
      </c>
    </row>
    <row r="512" spans="1:65" s="14" customFormat="1" ht="11.25">
      <c r="B512" s="220"/>
      <c r="C512" s="221"/>
      <c r="D512" s="205" t="s">
        <v>232</v>
      </c>
      <c r="E512" s="222" t="s">
        <v>1</v>
      </c>
      <c r="F512" s="223" t="s">
        <v>1658</v>
      </c>
      <c r="G512" s="221"/>
      <c r="H512" s="224">
        <v>3.83</v>
      </c>
      <c r="I512" s="225"/>
      <c r="J512" s="221"/>
      <c r="K512" s="221"/>
      <c r="L512" s="226"/>
      <c r="M512" s="227"/>
      <c r="N512" s="228"/>
      <c r="O512" s="228"/>
      <c r="P512" s="228"/>
      <c r="Q512" s="228"/>
      <c r="R512" s="228"/>
      <c r="S512" s="228"/>
      <c r="T512" s="229"/>
      <c r="AT512" s="230" t="s">
        <v>232</v>
      </c>
      <c r="AU512" s="230" t="s">
        <v>93</v>
      </c>
      <c r="AV512" s="14" t="s">
        <v>93</v>
      </c>
      <c r="AW512" s="14" t="s">
        <v>35</v>
      </c>
      <c r="AX512" s="14" t="s">
        <v>80</v>
      </c>
      <c r="AY512" s="230" t="s">
        <v>220</v>
      </c>
    </row>
    <row r="513" spans="1:65" s="14" customFormat="1" ht="11.25">
      <c r="B513" s="220"/>
      <c r="C513" s="221"/>
      <c r="D513" s="205" t="s">
        <v>232</v>
      </c>
      <c r="E513" s="222" t="s">
        <v>1</v>
      </c>
      <c r="F513" s="223" t="s">
        <v>1672</v>
      </c>
      <c r="G513" s="221"/>
      <c r="H513" s="224">
        <v>5.22</v>
      </c>
      <c r="I513" s="225"/>
      <c r="J513" s="221"/>
      <c r="K513" s="221"/>
      <c r="L513" s="226"/>
      <c r="M513" s="227"/>
      <c r="N513" s="228"/>
      <c r="O513" s="228"/>
      <c r="P513" s="228"/>
      <c r="Q513" s="228"/>
      <c r="R513" s="228"/>
      <c r="S513" s="228"/>
      <c r="T513" s="229"/>
      <c r="AT513" s="230" t="s">
        <v>232</v>
      </c>
      <c r="AU513" s="230" t="s">
        <v>93</v>
      </c>
      <c r="AV513" s="14" t="s">
        <v>93</v>
      </c>
      <c r="AW513" s="14" t="s">
        <v>35</v>
      </c>
      <c r="AX513" s="14" t="s">
        <v>80</v>
      </c>
      <c r="AY513" s="230" t="s">
        <v>220</v>
      </c>
    </row>
    <row r="514" spans="1:65" s="15" customFormat="1" ht="11.25">
      <c r="B514" s="231"/>
      <c r="C514" s="232"/>
      <c r="D514" s="205" t="s">
        <v>232</v>
      </c>
      <c r="E514" s="233" t="s">
        <v>1</v>
      </c>
      <c r="F514" s="234" t="s">
        <v>236</v>
      </c>
      <c r="G514" s="232"/>
      <c r="H514" s="235">
        <v>9.0500000000000007</v>
      </c>
      <c r="I514" s="236"/>
      <c r="J514" s="232"/>
      <c r="K514" s="232"/>
      <c r="L514" s="237"/>
      <c r="M514" s="238"/>
      <c r="N514" s="239"/>
      <c r="O514" s="239"/>
      <c r="P514" s="239"/>
      <c r="Q514" s="239"/>
      <c r="R514" s="239"/>
      <c r="S514" s="239"/>
      <c r="T514" s="240"/>
      <c r="AT514" s="241" t="s">
        <v>232</v>
      </c>
      <c r="AU514" s="241" t="s">
        <v>93</v>
      </c>
      <c r="AV514" s="15" t="s">
        <v>228</v>
      </c>
      <c r="AW514" s="15" t="s">
        <v>35</v>
      </c>
      <c r="AX514" s="15" t="s">
        <v>87</v>
      </c>
      <c r="AY514" s="241" t="s">
        <v>220</v>
      </c>
    </row>
    <row r="515" spans="1:65" s="2" customFormat="1" ht="14.45" customHeight="1">
      <c r="A515" s="35"/>
      <c r="B515" s="36"/>
      <c r="C515" s="243" t="s">
        <v>743</v>
      </c>
      <c r="D515" s="243" t="s">
        <v>359</v>
      </c>
      <c r="E515" s="244" t="s">
        <v>753</v>
      </c>
      <c r="F515" s="245" t="s">
        <v>754</v>
      </c>
      <c r="G515" s="246" t="s">
        <v>226</v>
      </c>
      <c r="H515" s="247">
        <v>10.407999999999999</v>
      </c>
      <c r="I515" s="248"/>
      <c r="J515" s="249">
        <f>ROUND(I515*H515,2)</f>
        <v>0</v>
      </c>
      <c r="K515" s="245" t="s">
        <v>1</v>
      </c>
      <c r="L515" s="250"/>
      <c r="M515" s="251" t="s">
        <v>1</v>
      </c>
      <c r="N515" s="252" t="s">
        <v>46</v>
      </c>
      <c r="O515" s="72"/>
      <c r="P515" s="201">
        <f>O515*H515</f>
        <v>0</v>
      </c>
      <c r="Q515" s="201">
        <v>2.3E-2</v>
      </c>
      <c r="R515" s="201">
        <f>Q515*H515</f>
        <v>0.23938399999999999</v>
      </c>
      <c r="S515" s="201">
        <v>0</v>
      </c>
      <c r="T515" s="202">
        <f>S515*H515</f>
        <v>0</v>
      </c>
      <c r="U515" s="35"/>
      <c r="V515" s="35"/>
      <c r="W515" s="35"/>
      <c r="X515" s="35"/>
      <c r="Y515" s="35"/>
      <c r="Z515" s="35"/>
      <c r="AA515" s="35"/>
      <c r="AB515" s="35"/>
      <c r="AC515" s="35"/>
      <c r="AD515" s="35"/>
      <c r="AE515" s="35"/>
      <c r="AR515" s="203" t="s">
        <v>362</v>
      </c>
      <c r="AT515" s="203" t="s">
        <v>359</v>
      </c>
      <c r="AU515" s="203" t="s">
        <v>93</v>
      </c>
      <c r="AY515" s="18" t="s">
        <v>220</v>
      </c>
      <c r="BE515" s="204">
        <f>IF(N515="základní",J515,0)</f>
        <v>0</v>
      </c>
      <c r="BF515" s="204">
        <f>IF(N515="snížená",J515,0)</f>
        <v>0</v>
      </c>
      <c r="BG515" s="204">
        <f>IF(N515="zákl. přenesená",J515,0)</f>
        <v>0</v>
      </c>
      <c r="BH515" s="204">
        <f>IF(N515="sníž. přenesená",J515,0)</f>
        <v>0</v>
      </c>
      <c r="BI515" s="204">
        <f>IF(N515="nulová",J515,0)</f>
        <v>0</v>
      </c>
      <c r="BJ515" s="18" t="s">
        <v>93</v>
      </c>
      <c r="BK515" s="204">
        <f>ROUND(I515*H515,2)</f>
        <v>0</v>
      </c>
      <c r="BL515" s="18" t="s">
        <v>317</v>
      </c>
      <c r="BM515" s="203" t="s">
        <v>755</v>
      </c>
    </row>
    <row r="516" spans="1:65" s="14" customFormat="1" ht="11.25">
      <c r="B516" s="220"/>
      <c r="C516" s="221"/>
      <c r="D516" s="205" t="s">
        <v>232</v>
      </c>
      <c r="E516" s="221"/>
      <c r="F516" s="223" t="s">
        <v>1673</v>
      </c>
      <c r="G516" s="221"/>
      <c r="H516" s="224">
        <v>10.407999999999999</v>
      </c>
      <c r="I516" s="225"/>
      <c r="J516" s="221"/>
      <c r="K516" s="221"/>
      <c r="L516" s="226"/>
      <c r="M516" s="227"/>
      <c r="N516" s="228"/>
      <c r="O516" s="228"/>
      <c r="P516" s="228"/>
      <c r="Q516" s="228"/>
      <c r="R516" s="228"/>
      <c r="S516" s="228"/>
      <c r="T516" s="229"/>
      <c r="AT516" s="230" t="s">
        <v>232</v>
      </c>
      <c r="AU516" s="230" t="s">
        <v>93</v>
      </c>
      <c r="AV516" s="14" t="s">
        <v>93</v>
      </c>
      <c r="AW516" s="14" t="s">
        <v>4</v>
      </c>
      <c r="AX516" s="14" t="s">
        <v>87</v>
      </c>
      <c r="AY516" s="230" t="s">
        <v>220</v>
      </c>
    </row>
    <row r="517" spans="1:65" s="2" customFormat="1" ht="14.45" customHeight="1">
      <c r="A517" s="35"/>
      <c r="B517" s="36"/>
      <c r="C517" s="192" t="s">
        <v>748</v>
      </c>
      <c r="D517" s="192" t="s">
        <v>223</v>
      </c>
      <c r="E517" s="193" t="s">
        <v>758</v>
      </c>
      <c r="F517" s="194" t="s">
        <v>759</v>
      </c>
      <c r="G517" s="195" t="s">
        <v>226</v>
      </c>
      <c r="H517" s="196">
        <v>9.0500000000000007</v>
      </c>
      <c r="I517" s="197"/>
      <c r="J517" s="198">
        <f>ROUND(I517*H517,2)</f>
        <v>0</v>
      </c>
      <c r="K517" s="194" t="s">
        <v>227</v>
      </c>
      <c r="L517" s="40"/>
      <c r="M517" s="199" t="s">
        <v>1</v>
      </c>
      <c r="N517" s="200" t="s">
        <v>46</v>
      </c>
      <c r="O517" s="72"/>
      <c r="P517" s="201">
        <f>O517*H517</f>
        <v>0</v>
      </c>
      <c r="Q517" s="201">
        <v>0</v>
      </c>
      <c r="R517" s="201">
        <f>Q517*H517</f>
        <v>0</v>
      </c>
      <c r="S517" s="201">
        <v>0</v>
      </c>
      <c r="T517" s="202">
        <f>S517*H517</f>
        <v>0</v>
      </c>
      <c r="U517" s="35"/>
      <c r="V517" s="35"/>
      <c r="W517" s="35"/>
      <c r="X517" s="35"/>
      <c r="Y517" s="35"/>
      <c r="Z517" s="35"/>
      <c r="AA517" s="35"/>
      <c r="AB517" s="35"/>
      <c r="AC517" s="35"/>
      <c r="AD517" s="35"/>
      <c r="AE517" s="35"/>
      <c r="AR517" s="203" t="s">
        <v>317</v>
      </c>
      <c r="AT517" s="203" t="s">
        <v>223</v>
      </c>
      <c r="AU517" s="203" t="s">
        <v>93</v>
      </c>
      <c r="AY517" s="18" t="s">
        <v>220</v>
      </c>
      <c r="BE517" s="204">
        <f>IF(N517="základní",J517,0)</f>
        <v>0</v>
      </c>
      <c r="BF517" s="204">
        <f>IF(N517="snížená",J517,0)</f>
        <v>0</v>
      </c>
      <c r="BG517" s="204">
        <f>IF(N517="zákl. přenesená",J517,0)</f>
        <v>0</v>
      </c>
      <c r="BH517" s="204">
        <f>IF(N517="sníž. přenesená",J517,0)</f>
        <v>0</v>
      </c>
      <c r="BI517" s="204">
        <f>IF(N517="nulová",J517,0)</f>
        <v>0</v>
      </c>
      <c r="BJ517" s="18" t="s">
        <v>93</v>
      </c>
      <c r="BK517" s="204">
        <f>ROUND(I517*H517,2)</f>
        <v>0</v>
      </c>
      <c r="BL517" s="18" t="s">
        <v>317</v>
      </c>
      <c r="BM517" s="203" t="s">
        <v>760</v>
      </c>
    </row>
    <row r="518" spans="1:65" s="2" customFormat="1" ht="11.25">
      <c r="A518" s="35"/>
      <c r="B518" s="36"/>
      <c r="C518" s="37"/>
      <c r="D518" s="205" t="s">
        <v>230</v>
      </c>
      <c r="E518" s="37"/>
      <c r="F518" s="206" t="s">
        <v>761</v>
      </c>
      <c r="G518" s="37"/>
      <c r="H518" s="37"/>
      <c r="I518" s="207"/>
      <c r="J518" s="37"/>
      <c r="K518" s="37"/>
      <c r="L518" s="40"/>
      <c r="M518" s="208"/>
      <c r="N518" s="209"/>
      <c r="O518" s="72"/>
      <c r="P518" s="72"/>
      <c r="Q518" s="72"/>
      <c r="R518" s="72"/>
      <c r="S518" s="72"/>
      <c r="T518" s="73"/>
      <c r="U518" s="35"/>
      <c r="V518" s="35"/>
      <c r="W518" s="35"/>
      <c r="X518" s="35"/>
      <c r="Y518" s="35"/>
      <c r="Z518" s="35"/>
      <c r="AA518" s="35"/>
      <c r="AB518" s="35"/>
      <c r="AC518" s="35"/>
      <c r="AD518" s="35"/>
      <c r="AE518" s="35"/>
      <c r="AT518" s="18" t="s">
        <v>230</v>
      </c>
      <c r="AU518" s="18" t="s">
        <v>93</v>
      </c>
    </row>
    <row r="519" spans="1:65" s="13" customFormat="1" ht="11.25">
      <c r="B519" s="210"/>
      <c r="C519" s="211"/>
      <c r="D519" s="205" t="s">
        <v>232</v>
      </c>
      <c r="E519" s="212" t="s">
        <v>1</v>
      </c>
      <c r="F519" s="213" t="s">
        <v>271</v>
      </c>
      <c r="G519" s="211"/>
      <c r="H519" s="212" t="s">
        <v>1</v>
      </c>
      <c r="I519" s="214"/>
      <c r="J519" s="211"/>
      <c r="K519" s="211"/>
      <c r="L519" s="215"/>
      <c r="M519" s="216"/>
      <c r="N519" s="217"/>
      <c r="O519" s="217"/>
      <c r="P519" s="217"/>
      <c r="Q519" s="217"/>
      <c r="R519" s="217"/>
      <c r="S519" s="217"/>
      <c r="T519" s="218"/>
      <c r="AT519" s="219" t="s">
        <v>232</v>
      </c>
      <c r="AU519" s="219" t="s">
        <v>93</v>
      </c>
      <c r="AV519" s="13" t="s">
        <v>87</v>
      </c>
      <c r="AW519" s="13" t="s">
        <v>35</v>
      </c>
      <c r="AX519" s="13" t="s">
        <v>80</v>
      </c>
      <c r="AY519" s="219" t="s">
        <v>220</v>
      </c>
    </row>
    <row r="520" spans="1:65" s="14" customFormat="1" ht="11.25">
      <c r="B520" s="220"/>
      <c r="C520" s="221"/>
      <c r="D520" s="205" t="s">
        <v>232</v>
      </c>
      <c r="E520" s="222" t="s">
        <v>1</v>
      </c>
      <c r="F520" s="223" t="s">
        <v>1658</v>
      </c>
      <c r="G520" s="221"/>
      <c r="H520" s="224">
        <v>3.83</v>
      </c>
      <c r="I520" s="225"/>
      <c r="J520" s="221"/>
      <c r="K520" s="221"/>
      <c r="L520" s="226"/>
      <c r="M520" s="227"/>
      <c r="N520" s="228"/>
      <c r="O520" s="228"/>
      <c r="P520" s="228"/>
      <c r="Q520" s="228"/>
      <c r="R520" s="228"/>
      <c r="S520" s="228"/>
      <c r="T520" s="229"/>
      <c r="AT520" s="230" t="s">
        <v>232</v>
      </c>
      <c r="AU520" s="230" t="s">
        <v>93</v>
      </c>
      <c r="AV520" s="14" t="s">
        <v>93</v>
      </c>
      <c r="AW520" s="14" t="s">
        <v>35</v>
      </c>
      <c r="AX520" s="14" t="s">
        <v>80</v>
      </c>
      <c r="AY520" s="230" t="s">
        <v>220</v>
      </c>
    </row>
    <row r="521" spans="1:65" s="14" customFormat="1" ht="11.25">
      <c r="B521" s="220"/>
      <c r="C521" s="221"/>
      <c r="D521" s="205" t="s">
        <v>232</v>
      </c>
      <c r="E521" s="222" t="s">
        <v>1</v>
      </c>
      <c r="F521" s="223" t="s">
        <v>1672</v>
      </c>
      <c r="G521" s="221"/>
      <c r="H521" s="224">
        <v>5.22</v>
      </c>
      <c r="I521" s="225"/>
      <c r="J521" s="221"/>
      <c r="K521" s="221"/>
      <c r="L521" s="226"/>
      <c r="M521" s="227"/>
      <c r="N521" s="228"/>
      <c r="O521" s="228"/>
      <c r="P521" s="228"/>
      <c r="Q521" s="228"/>
      <c r="R521" s="228"/>
      <c r="S521" s="228"/>
      <c r="T521" s="229"/>
      <c r="AT521" s="230" t="s">
        <v>232</v>
      </c>
      <c r="AU521" s="230" t="s">
        <v>93</v>
      </c>
      <c r="AV521" s="14" t="s">
        <v>93</v>
      </c>
      <c r="AW521" s="14" t="s">
        <v>35</v>
      </c>
      <c r="AX521" s="14" t="s">
        <v>80</v>
      </c>
      <c r="AY521" s="230" t="s">
        <v>220</v>
      </c>
    </row>
    <row r="522" spans="1:65" s="15" customFormat="1" ht="11.25">
      <c r="B522" s="231"/>
      <c r="C522" s="232"/>
      <c r="D522" s="205" t="s">
        <v>232</v>
      </c>
      <c r="E522" s="233" t="s">
        <v>1</v>
      </c>
      <c r="F522" s="234" t="s">
        <v>236</v>
      </c>
      <c r="G522" s="232"/>
      <c r="H522" s="235">
        <v>9.0500000000000007</v>
      </c>
      <c r="I522" s="236"/>
      <c r="J522" s="232"/>
      <c r="K522" s="232"/>
      <c r="L522" s="237"/>
      <c r="M522" s="238"/>
      <c r="N522" s="239"/>
      <c r="O522" s="239"/>
      <c r="P522" s="239"/>
      <c r="Q522" s="239"/>
      <c r="R522" s="239"/>
      <c r="S522" s="239"/>
      <c r="T522" s="240"/>
      <c r="AT522" s="241" t="s">
        <v>232</v>
      </c>
      <c r="AU522" s="241" t="s">
        <v>93</v>
      </c>
      <c r="AV522" s="15" t="s">
        <v>228</v>
      </c>
      <c r="AW522" s="15" t="s">
        <v>35</v>
      </c>
      <c r="AX522" s="15" t="s">
        <v>87</v>
      </c>
      <c r="AY522" s="241" t="s">
        <v>220</v>
      </c>
    </row>
    <row r="523" spans="1:65" s="2" customFormat="1" ht="14.45" customHeight="1">
      <c r="A523" s="35"/>
      <c r="B523" s="36"/>
      <c r="C523" s="192" t="s">
        <v>752</v>
      </c>
      <c r="D523" s="192" t="s">
        <v>223</v>
      </c>
      <c r="E523" s="193" t="s">
        <v>763</v>
      </c>
      <c r="F523" s="194" t="s">
        <v>764</v>
      </c>
      <c r="G523" s="195" t="s">
        <v>226</v>
      </c>
      <c r="H523" s="196">
        <v>9.0500000000000007</v>
      </c>
      <c r="I523" s="197"/>
      <c r="J523" s="198">
        <f>ROUND(I523*H523,2)</f>
        <v>0</v>
      </c>
      <c r="K523" s="194" t="s">
        <v>227</v>
      </c>
      <c r="L523" s="40"/>
      <c r="M523" s="199" t="s">
        <v>1</v>
      </c>
      <c r="N523" s="200" t="s">
        <v>46</v>
      </c>
      <c r="O523" s="72"/>
      <c r="P523" s="201">
        <f>O523*H523</f>
        <v>0</v>
      </c>
      <c r="Q523" s="201">
        <v>0</v>
      </c>
      <c r="R523" s="201">
        <f>Q523*H523</f>
        <v>0</v>
      </c>
      <c r="S523" s="201">
        <v>0</v>
      </c>
      <c r="T523" s="202">
        <f>S523*H523</f>
        <v>0</v>
      </c>
      <c r="U523" s="35"/>
      <c r="V523" s="35"/>
      <c r="W523" s="35"/>
      <c r="X523" s="35"/>
      <c r="Y523" s="35"/>
      <c r="Z523" s="35"/>
      <c r="AA523" s="35"/>
      <c r="AB523" s="35"/>
      <c r="AC523" s="35"/>
      <c r="AD523" s="35"/>
      <c r="AE523" s="35"/>
      <c r="AR523" s="203" t="s">
        <v>317</v>
      </c>
      <c r="AT523" s="203" t="s">
        <v>223</v>
      </c>
      <c r="AU523" s="203" t="s">
        <v>93</v>
      </c>
      <c r="AY523" s="18" t="s">
        <v>220</v>
      </c>
      <c r="BE523" s="204">
        <f>IF(N523="základní",J523,0)</f>
        <v>0</v>
      </c>
      <c r="BF523" s="204">
        <f>IF(N523="snížená",J523,0)</f>
        <v>0</v>
      </c>
      <c r="BG523" s="204">
        <f>IF(N523="zákl. přenesená",J523,0)</f>
        <v>0</v>
      </c>
      <c r="BH523" s="204">
        <f>IF(N523="sníž. přenesená",J523,0)</f>
        <v>0</v>
      </c>
      <c r="BI523" s="204">
        <f>IF(N523="nulová",J523,0)</f>
        <v>0</v>
      </c>
      <c r="BJ523" s="18" t="s">
        <v>93</v>
      </c>
      <c r="BK523" s="204">
        <f>ROUND(I523*H523,2)</f>
        <v>0</v>
      </c>
      <c r="BL523" s="18" t="s">
        <v>317</v>
      </c>
      <c r="BM523" s="203" t="s">
        <v>765</v>
      </c>
    </row>
    <row r="524" spans="1:65" s="2" customFormat="1" ht="11.25">
      <c r="A524" s="35"/>
      <c r="B524" s="36"/>
      <c r="C524" s="37"/>
      <c r="D524" s="205" t="s">
        <v>230</v>
      </c>
      <c r="E524" s="37"/>
      <c r="F524" s="206" t="s">
        <v>766</v>
      </c>
      <c r="G524" s="37"/>
      <c r="H524" s="37"/>
      <c r="I524" s="207"/>
      <c r="J524" s="37"/>
      <c r="K524" s="37"/>
      <c r="L524" s="40"/>
      <c r="M524" s="208"/>
      <c r="N524" s="209"/>
      <c r="O524" s="72"/>
      <c r="P524" s="72"/>
      <c r="Q524" s="72"/>
      <c r="R524" s="72"/>
      <c r="S524" s="72"/>
      <c r="T524" s="73"/>
      <c r="U524" s="35"/>
      <c r="V524" s="35"/>
      <c r="W524" s="35"/>
      <c r="X524" s="35"/>
      <c r="Y524" s="35"/>
      <c r="Z524" s="35"/>
      <c r="AA524" s="35"/>
      <c r="AB524" s="35"/>
      <c r="AC524" s="35"/>
      <c r="AD524" s="35"/>
      <c r="AE524" s="35"/>
      <c r="AT524" s="18" t="s">
        <v>230</v>
      </c>
      <c r="AU524" s="18" t="s">
        <v>93</v>
      </c>
    </row>
    <row r="525" spans="1:65" s="2" customFormat="1" ht="14.45" customHeight="1">
      <c r="A525" s="35"/>
      <c r="B525" s="36"/>
      <c r="C525" s="192" t="s">
        <v>757</v>
      </c>
      <c r="D525" s="192" t="s">
        <v>223</v>
      </c>
      <c r="E525" s="193" t="s">
        <v>768</v>
      </c>
      <c r="F525" s="194" t="s">
        <v>769</v>
      </c>
      <c r="G525" s="195" t="s">
        <v>226</v>
      </c>
      <c r="H525" s="196">
        <v>9.0500000000000007</v>
      </c>
      <c r="I525" s="197"/>
      <c r="J525" s="198">
        <f>ROUND(I525*H525,2)</f>
        <v>0</v>
      </c>
      <c r="K525" s="194" t="s">
        <v>227</v>
      </c>
      <c r="L525" s="40"/>
      <c r="M525" s="199" t="s">
        <v>1</v>
      </c>
      <c r="N525" s="200" t="s">
        <v>46</v>
      </c>
      <c r="O525" s="72"/>
      <c r="P525" s="201">
        <f>O525*H525</f>
        <v>0</v>
      </c>
      <c r="Q525" s="201">
        <v>0</v>
      </c>
      <c r="R525" s="201">
        <f>Q525*H525</f>
        <v>0</v>
      </c>
      <c r="S525" s="201">
        <v>0</v>
      </c>
      <c r="T525" s="202">
        <f>S525*H525</f>
        <v>0</v>
      </c>
      <c r="U525" s="35"/>
      <c r="V525" s="35"/>
      <c r="W525" s="35"/>
      <c r="X525" s="35"/>
      <c r="Y525" s="35"/>
      <c r="Z525" s="35"/>
      <c r="AA525" s="35"/>
      <c r="AB525" s="35"/>
      <c r="AC525" s="35"/>
      <c r="AD525" s="35"/>
      <c r="AE525" s="35"/>
      <c r="AR525" s="203" t="s">
        <v>317</v>
      </c>
      <c r="AT525" s="203" t="s">
        <v>223</v>
      </c>
      <c r="AU525" s="203" t="s">
        <v>93</v>
      </c>
      <c r="AY525" s="18" t="s">
        <v>220</v>
      </c>
      <c r="BE525" s="204">
        <f>IF(N525="základní",J525,0)</f>
        <v>0</v>
      </c>
      <c r="BF525" s="204">
        <f>IF(N525="snížená",J525,0)</f>
        <v>0</v>
      </c>
      <c r="BG525" s="204">
        <f>IF(N525="zákl. přenesená",J525,0)</f>
        <v>0</v>
      </c>
      <c r="BH525" s="204">
        <f>IF(N525="sníž. přenesená",J525,0)</f>
        <v>0</v>
      </c>
      <c r="BI525" s="204">
        <f>IF(N525="nulová",J525,0)</f>
        <v>0</v>
      </c>
      <c r="BJ525" s="18" t="s">
        <v>93</v>
      </c>
      <c r="BK525" s="204">
        <f>ROUND(I525*H525,2)</f>
        <v>0</v>
      </c>
      <c r="BL525" s="18" t="s">
        <v>317</v>
      </c>
      <c r="BM525" s="203" t="s">
        <v>1674</v>
      </c>
    </row>
    <row r="526" spans="1:65" s="2" customFormat="1" ht="11.25">
      <c r="A526" s="35"/>
      <c r="B526" s="36"/>
      <c r="C526" s="37"/>
      <c r="D526" s="205" t="s">
        <v>230</v>
      </c>
      <c r="E526" s="37"/>
      <c r="F526" s="206" t="s">
        <v>771</v>
      </c>
      <c r="G526" s="37"/>
      <c r="H526" s="37"/>
      <c r="I526" s="207"/>
      <c r="J526" s="37"/>
      <c r="K526" s="37"/>
      <c r="L526" s="40"/>
      <c r="M526" s="208"/>
      <c r="N526" s="209"/>
      <c r="O526" s="72"/>
      <c r="P526" s="72"/>
      <c r="Q526" s="72"/>
      <c r="R526" s="72"/>
      <c r="S526" s="72"/>
      <c r="T526" s="73"/>
      <c r="U526" s="35"/>
      <c r="V526" s="35"/>
      <c r="W526" s="35"/>
      <c r="X526" s="35"/>
      <c r="Y526" s="35"/>
      <c r="Z526" s="35"/>
      <c r="AA526" s="35"/>
      <c r="AB526" s="35"/>
      <c r="AC526" s="35"/>
      <c r="AD526" s="35"/>
      <c r="AE526" s="35"/>
      <c r="AT526" s="18" t="s">
        <v>230</v>
      </c>
      <c r="AU526" s="18" t="s">
        <v>93</v>
      </c>
    </row>
    <row r="527" spans="1:65" s="15" customFormat="1" ht="11.25">
      <c r="B527" s="231"/>
      <c r="C527" s="232"/>
      <c r="D527" s="205" t="s">
        <v>232</v>
      </c>
      <c r="E527" s="233" t="s">
        <v>1</v>
      </c>
      <c r="F527" s="234" t="s">
        <v>236</v>
      </c>
      <c r="G527" s="232"/>
      <c r="H527" s="235">
        <v>9.0500000000000007</v>
      </c>
      <c r="I527" s="236"/>
      <c r="J527" s="232"/>
      <c r="K527" s="232"/>
      <c r="L527" s="237"/>
      <c r="M527" s="238"/>
      <c r="N527" s="239"/>
      <c r="O527" s="239"/>
      <c r="P527" s="239"/>
      <c r="Q527" s="239"/>
      <c r="R527" s="239"/>
      <c r="S527" s="239"/>
      <c r="T527" s="240"/>
      <c r="AT527" s="241" t="s">
        <v>232</v>
      </c>
      <c r="AU527" s="241" t="s">
        <v>93</v>
      </c>
      <c r="AV527" s="15" t="s">
        <v>228</v>
      </c>
      <c r="AW527" s="15" t="s">
        <v>35</v>
      </c>
      <c r="AX527" s="15" t="s">
        <v>80</v>
      </c>
      <c r="AY527" s="241" t="s">
        <v>220</v>
      </c>
    </row>
    <row r="528" spans="1:65" s="2" customFormat="1" ht="14.45" customHeight="1">
      <c r="A528" s="35"/>
      <c r="B528" s="36"/>
      <c r="C528" s="192" t="s">
        <v>762</v>
      </c>
      <c r="D528" s="192" t="s">
        <v>223</v>
      </c>
      <c r="E528" s="193" t="s">
        <v>773</v>
      </c>
      <c r="F528" s="194" t="s">
        <v>774</v>
      </c>
      <c r="G528" s="195" t="s">
        <v>226</v>
      </c>
      <c r="H528" s="196">
        <v>12.148999999999999</v>
      </c>
      <c r="I528" s="197"/>
      <c r="J528" s="198">
        <f>ROUND(I528*H528,2)</f>
        <v>0</v>
      </c>
      <c r="K528" s="194" t="s">
        <v>227</v>
      </c>
      <c r="L528" s="40"/>
      <c r="M528" s="199" t="s">
        <v>1</v>
      </c>
      <c r="N528" s="200" t="s">
        <v>46</v>
      </c>
      <c r="O528" s="72"/>
      <c r="P528" s="201">
        <f>O528*H528</f>
        <v>0</v>
      </c>
      <c r="Q528" s="201">
        <v>1.5E-3</v>
      </c>
      <c r="R528" s="201">
        <f>Q528*H528</f>
        <v>1.82235E-2</v>
      </c>
      <c r="S528" s="201">
        <v>0</v>
      </c>
      <c r="T528" s="202">
        <f>S528*H528</f>
        <v>0</v>
      </c>
      <c r="U528" s="35"/>
      <c r="V528" s="35"/>
      <c r="W528" s="35"/>
      <c r="X528" s="35"/>
      <c r="Y528" s="35"/>
      <c r="Z528" s="35"/>
      <c r="AA528" s="35"/>
      <c r="AB528" s="35"/>
      <c r="AC528" s="35"/>
      <c r="AD528" s="35"/>
      <c r="AE528" s="35"/>
      <c r="AR528" s="203" t="s">
        <v>317</v>
      </c>
      <c r="AT528" s="203" t="s">
        <v>223</v>
      </c>
      <c r="AU528" s="203" t="s">
        <v>93</v>
      </c>
      <c r="AY528" s="18" t="s">
        <v>220</v>
      </c>
      <c r="BE528" s="204">
        <f>IF(N528="základní",J528,0)</f>
        <v>0</v>
      </c>
      <c r="BF528" s="204">
        <f>IF(N528="snížená",J528,0)</f>
        <v>0</v>
      </c>
      <c r="BG528" s="204">
        <f>IF(N528="zákl. přenesená",J528,0)</f>
        <v>0</v>
      </c>
      <c r="BH528" s="204">
        <f>IF(N528="sníž. přenesená",J528,0)</f>
        <v>0</v>
      </c>
      <c r="BI528" s="204">
        <f>IF(N528="nulová",J528,0)</f>
        <v>0</v>
      </c>
      <c r="BJ528" s="18" t="s">
        <v>93</v>
      </c>
      <c r="BK528" s="204">
        <f>ROUND(I528*H528,2)</f>
        <v>0</v>
      </c>
      <c r="BL528" s="18" t="s">
        <v>317</v>
      </c>
      <c r="BM528" s="203" t="s">
        <v>775</v>
      </c>
    </row>
    <row r="529" spans="1:65" s="2" customFormat="1" ht="11.25">
      <c r="A529" s="35"/>
      <c r="B529" s="36"/>
      <c r="C529" s="37"/>
      <c r="D529" s="205" t="s">
        <v>230</v>
      </c>
      <c r="E529" s="37"/>
      <c r="F529" s="206" t="s">
        <v>776</v>
      </c>
      <c r="G529" s="37"/>
      <c r="H529" s="37"/>
      <c r="I529" s="207"/>
      <c r="J529" s="37"/>
      <c r="K529" s="37"/>
      <c r="L529" s="40"/>
      <c r="M529" s="208"/>
      <c r="N529" s="209"/>
      <c r="O529" s="72"/>
      <c r="P529" s="72"/>
      <c r="Q529" s="72"/>
      <c r="R529" s="72"/>
      <c r="S529" s="72"/>
      <c r="T529" s="73"/>
      <c r="U529" s="35"/>
      <c r="V529" s="35"/>
      <c r="W529" s="35"/>
      <c r="X529" s="35"/>
      <c r="Y529" s="35"/>
      <c r="Z529" s="35"/>
      <c r="AA529" s="35"/>
      <c r="AB529" s="35"/>
      <c r="AC529" s="35"/>
      <c r="AD529" s="35"/>
      <c r="AE529" s="35"/>
      <c r="AT529" s="18" t="s">
        <v>230</v>
      </c>
      <c r="AU529" s="18" t="s">
        <v>93</v>
      </c>
    </row>
    <row r="530" spans="1:65" s="13" customFormat="1" ht="11.25">
      <c r="B530" s="210"/>
      <c r="C530" s="211"/>
      <c r="D530" s="205" t="s">
        <v>232</v>
      </c>
      <c r="E530" s="212" t="s">
        <v>1</v>
      </c>
      <c r="F530" s="213" t="s">
        <v>271</v>
      </c>
      <c r="G530" s="211"/>
      <c r="H530" s="212" t="s">
        <v>1</v>
      </c>
      <c r="I530" s="214"/>
      <c r="J530" s="211"/>
      <c r="K530" s="211"/>
      <c r="L530" s="215"/>
      <c r="M530" s="216"/>
      <c r="N530" s="217"/>
      <c r="O530" s="217"/>
      <c r="P530" s="217"/>
      <c r="Q530" s="217"/>
      <c r="R530" s="217"/>
      <c r="S530" s="217"/>
      <c r="T530" s="218"/>
      <c r="AT530" s="219" t="s">
        <v>232</v>
      </c>
      <c r="AU530" s="219" t="s">
        <v>93</v>
      </c>
      <c r="AV530" s="13" t="s">
        <v>87</v>
      </c>
      <c r="AW530" s="13" t="s">
        <v>35</v>
      </c>
      <c r="AX530" s="13" t="s">
        <v>80</v>
      </c>
      <c r="AY530" s="219" t="s">
        <v>220</v>
      </c>
    </row>
    <row r="531" spans="1:65" s="14" customFormat="1" ht="11.25">
      <c r="B531" s="220"/>
      <c r="C531" s="221"/>
      <c r="D531" s="205" t="s">
        <v>232</v>
      </c>
      <c r="E531" s="222" t="s">
        <v>1</v>
      </c>
      <c r="F531" s="223" t="s">
        <v>1675</v>
      </c>
      <c r="G531" s="221"/>
      <c r="H531" s="224">
        <v>5.0090000000000003</v>
      </c>
      <c r="I531" s="225"/>
      <c r="J531" s="221"/>
      <c r="K531" s="221"/>
      <c r="L531" s="226"/>
      <c r="M531" s="227"/>
      <c r="N531" s="228"/>
      <c r="O531" s="228"/>
      <c r="P531" s="228"/>
      <c r="Q531" s="228"/>
      <c r="R531" s="228"/>
      <c r="S531" s="228"/>
      <c r="T531" s="229"/>
      <c r="AT531" s="230" t="s">
        <v>232</v>
      </c>
      <c r="AU531" s="230" t="s">
        <v>93</v>
      </c>
      <c r="AV531" s="14" t="s">
        <v>93</v>
      </c>
      <c r="AW531" s="14" t="s">
        <v>35</v>
      </c>
      <c r="AX531" s="14" t="s">
        <v>80</v>
      </c>
      <c r="AY531" s="230" t="s">
        <v>220</v>
      </c>
    </row>
    <row r="532" spans="1:65" s="14" customFormat="1" ht="11.25">
      <c r="B532" s="220"/>
      <c r="C532" s="221"/>
      <c r="D532" s="205" t="s">
        <v>232</v>
      </c>
      <c r="E532" s="222" t="s">
        <v>1</v>
      </c>
      <c r="F532" s="223" t="s">
        <v>1676</v>
      </c>
      <c r="G532" s="221"/>
      <c r="H532" s="224">
        <v>7.14</v>
      </c>
      <c r="I532" s="225"/>
      <c r="J532" s="221"/>
      <c r="K532" s="221"/>
      <c r="L532" s="226"/>
      <c r="M532" s="227"/>
      <c r="N532" s="228"/>
      <c r="O532" s="228"/>
      <c r="P532" s="228"/>
      <c r="Q532" s="228"/>
      <c r="R532" s="228"/>
      <c r="S532" s="228"/>
      <c r="T532" s="229"/>
      <c r="AT532" s="230" t="s">
        <v>232</v>
      </c>
      <c r="AU532" s="230" t="s">
        <v>93</v>
      </c>
      <c r="AV532" s="14" t="s">
        <v>93</v>
      </c>
      <c r="AW532" s="14" t="s">
        <v>35</v>
      </c>
      <c r="AX532" s="14" t="s">
        <v>80</v>
      </c>
      <c r="AY532" s="230" t="s">
        <v>220</v>
      </c>
    </row>
    <row r="533" spans="1:65" s="15" customFormat="1" ht="11.25">
      <c r="B533" s="231"/>
      <c r="C533" s="232"/>
      <c r="D533" s="205" t="s">
        <v>232</v>
      </c>
      <c r="E533" s="233" t="s">
        <v>1</v>
      </c>
      <c r="F533" s="234" t="s">
        <v>236</v>
      </c>
      <c r="G533" s="232"/>
      <c r="H533" s="235">
        <v>12.149000000000001</v>
      </c>
      <c r="I533" s="236"/>
      <c r="J533" s="232"/>
      <c r="K533" s="232"/>
      <c r="L533" s="237"/>
      <c r="M533" s="238"/>
      <c r="N533" s="239"/>
      <c r="O533" s="239"/>
      <c r="P533" s="239"/>
      <c r="Q533" s="239"/>
      <c r="R533" s="239"/>
      <c r="S533" s="239"/>
      <c r="T533" s="240"/>
      <c r="AT533" s="241" t="s">
        <v>232</v>
      </c>
      <c r="AU533" s="241" t="s">
        <v>93</v>
      </c>
      <c r="AV533" s="15" t="s">
        <v>228</v>
      </c>
      <c r="AW533" s="15" t="s">
        <v>35</v>
      </c>
      <c r="AX533" s="15" t="s">
        <v>87</v>
      </c>
      <c r="AY533" s="241" t="s">
        <v>220</v>
      </c>
    </row>
    <row r="534" spans="1:65" s="2" customFormat="1" ht="14.45" customHeight="1">
      <c r="A534" s="35"/>
      <c r="B534" s="36"/>
      <c r="C534" s="192" t="s">
        <v>767</v>
      </c>
      <c r="D534" s="192" t="s">
        <v>223</v>
      </c>
      <c r="E534" s="193" t="s">
        <v>780</v>
      </c>
      <c r="F534" s="194" t="s">
        <v>781</v>
      </c>
      <c r="G534" s="195" t="s">
        <v>386</v>
      </c>
      <c r="H534" s="253"/>
      <c r="I534" s="197"/>
      <c r="J534" s="198">
        <f>ROUND(I534*H534,2)</f>
        <v>0</v>
      </c>
      <c r="K534" s="194" t="s">
        <v>227</v>
      </c>
      <c r="L534" s="40"/>
      <c r="M534" s="199" t="s">
        <v>1</v>
      </c>
      <c r="N534" s="200" t="s">
        <v>46</v>
      </c>
      <c r="O534" s="72"/>
      <c r="P534" s="201">
        <f>O534*H534</f>
        <v>0</v>
      </c>
      <c r="Q534" s="201">
        <v>0</v>
      </c>
      <c r="R534" s="201">
        <f>Q534*H534</f>
        <v>0</v>
      </c>
      <c r="S534" s="201">
        <v>0</v>
      </c>
      <c r="T534" s="202">
        <f>S534*H534</f>
        <v>0</v>
      </c>
      <c r="U534" s="35"/>
      <c r="V534" s="35"/>
      <c r="W534" s="35"/>
      <c r="X534" s="35"/>
      <c r="Y534" s="35"/>
      <c r="Z534" s="35"/>
      <c r="AA534" s="35"/>
      <c r="AB534" s="35"/>
      <c r="AC534" s="35"/>
      <c r="AD534" s="35"/>
      <c r="AE534" s="35"/>
      <c r="AR534" s="203" t="s">
        <v>317</v>
      </c>
      <c r="AT534" s="203" t="s">
        <v>223</v>
      </c>
      <c r="AU534" s="203" t="s">
        <v>93</v>
      </c>
      <c r="AY534" s="18" t="s">
        <v>220</v>
      </c>
      <c r="BE534" s="204">
        <f>IF(N534="základní",J534,0)</f>
        <v>0</v>
      </c>
      <c r="BF534" s="204">
        <f>IF(N534="snížená",J534,0)</f>
        <v>0</v>
      </c>
      <c r="BG534" s="204">
        <f>IF(N534="zákl. přenesená",J534,0)</f>
        <v>0</v>
      </c>
      <c r="BH534" s="204">
        <f>IF(N534="sníž. přenesená",J534,0)</f>
        <v>0</v>
      </c>
      <c r="BI534" s="204">
        <f>IF(N534="nulová",J534,0)</f>
        <v>0</v>
      </c>
      <c r="BJ534" s="18" t="s">
        <v>93</v>
      </c>
      <c r="BK534" s="204">
        <f>ROUND(I534*H534,2)</f>
        <v>0</v>
      </c>
      <c r="BL534" s="18" t="s">
        <v>317</v>
      </c>
      <c r="BM534" s="203" t="s">
        <v>782</v>
      </c>
    </row>
    <row r="535" spans="1:65" s="2" customFormat="1" ht="19.5">
      <c r="A535" s="35"/>
      <c r="B535" s="36"/>
      <c r="C535" s="37"/>
      <c r="D535" s="205" t="s">
        <v>230</v>
      </c>
      <c r="E535" s="37"/>
      <c r="F535" s="206" t="s">
        <v>783</v>
      </c>
      <c r="G535" s="37"/>
      <c r="H535" s="37"/>
      <c r="I535" s="207"/>
      <c r="J535" s="37"/>
      <c r="K535" s="37"/>
      <c r="L535" s="40"/>
      <c r="M535" s="208"/>
      <c r="N535" s="209"/>
      <c r="O535" s="72"/>
      <c r="P535" s="72"/>
      <c r="Q535" s="72"/>
      <c r="R535" s="72"/>
      <c r="S535" s="72"/>
      <c r="T535" s="73"/>
      <c r="U535" s="35"/>
      <c r="V535" s="35"/>
      <c r="W535" s="35"/>
      <c r="X535" s="35"/>
      <c r="Y535" s="35"/>
      <c r="Z535" s="35"/>
      <c r="AA535" s="35"/>
      <c r="AB535" s="35"/>
      <c r="AC535" s="35"/>
      <c r="AD535" s="35"/>
      <c r="AE535" s="35"/>
      <c r="AT535" s="18" t="s">
        <v>230</v>
      </c>
      <c r="AU535" s="18" t="s">
        <v>93</v>
      </c>
    </row>
    <row r="536" spans="1:65" s="12" customFormat="1" ht="22.9" customHeight="1">
      <c r="B536" s="176"/>
      <c r="C536" s="177"/>
      <c r="D536" s="178" t="s">
        <v>79</v>
      </c>
      <c r="E536" s="190" t="s">
        <v>784</v>
      </c>
      <c r="F536" s="190" t="s">
        <v>785</v>
      </c>
      <c r="G536" s="177"/>
      <c r="H536" s="177"/>
      <c r="I536" s="180"/>
      <c r="J536" s="191">
        <f>BK536</f>
        <v>0</v>
      </c>
      <c r="K536" s="177"/>
      <c r="L536" s="182"/>
      <c r="M536" s="183"/>
      <c r="N536" s="184"/>
      <c r="O536" s="184"/>
      <c r="P536" s="185">
        <f>SUM(P537:P554)</f>
        <v>0</v>
      </c>
      <c r="Q536" s="184"/>
      <c r="R536" s="185">
        <f>SUM(R537:R554)</f>
        <v>1.9114755999999999</v>
      </c>
      <c r="S536" s="184"/>
      <c r="T536" s="186">
        <f>SUM(T537:T554)</f>
        <v>0</v>
      </c>
      <c r="AR536" s="187" t="s">
        <v>93</v>
      </c>
      <c r="AT536" s="188" t="s">
        <v>79</v>
      </c>
      <c r="AU536" s="188" t="s">
        <v>87</v>
      </c>
      <c r="AY536" s="187" t="s">
        <v>220</v>
      </c>
      <c r="BK536" s="189">
        <f>SUM(BK537:BK554)</f>
        <v>0</v>
      </c>
    </row>
    <row r="537" spans="1:65" s="2" customFormat="1" ht="37.9" customHeight="1">
      <c r="A537" s="35"/>
      <c r="B537" s="36"/>
      <c r="C537" s="192" t="s">
        <v>772</v>
      </c>
      <c r="D537" s="192" t="s">
        <v>223</v>
      </c>
      <c r="E537" s="193" t="s">
        <v>787</v>
      </c>
      <c r="F537" s="194" t="s">
        <v>788</v>
      </c>
      <c r="G537" s="195" t="s">
        <v>226</v>
      </c>
      <c r="H537" s="196">
        <v>120.37</v>
      </c>
      <c r="I537" s="197"/>
      <c r="J537" s="198">
        <f>ROUND(I537*H537,2)</f>
        <v>0</v>
      </c>
      <c r="K537" s="194" t="s">
        <v>1</v>
      </c>
      <c r="L537" s="40"/>
      <c r="M537" s="199" t="s">
        <v>1</v>
      </c>
      <c r="N537" s="200" t="s">
        <v>46</v>
      </c>
      <c r="O537" s="72"/>
      <c r="P537" s="201">
        <f>O537*H537</f>
        <v>0</v>
      </c>
      <c r="Q537" s="201">
        <v>0</v>
      </c>
      <c r="R537" s="201">
        <f>Q537*H537</f>
        <v>0</v>
      </c>
      <c r="S537" s="201">
        <v>0</v>
      </c>
      <c r="T537" s="202">
        <f>S537*H537</f>
        <v>0</v>
      </c>
      <c r="U537" s="35"/>
      <c r="V537" s="35"/>
      <c r="W537" s="35"/>
      <c r="X537" s="35"/>
      <c r="Y537" s="35"/>
      <c r="Z537" s="35"/>
      <c r="AA537" s="35"/>
      <c r="AB537" s="35"/>
      <c r="AC537" s="35"/>
      <c r="AD537" s="35"/>
      <c r="AE537" s="35"/>
      <c r="AR537" s="203" t="s">
        <v>317</v>
      </c>
      <c r="AT537" s="203" t="s">
        <v>223</v>
      </c>
      <c r="AU537" s="203" t="s">
        <v>93</v>
      </c>
      <c r="AY537" s="18" t="s">
        <v>220</v>
      </c>
      <c r="BE537" s="204">
        <f>IF(N537="základní",J537,0)</f>
        <v>0</v>
      </c>
      <c r="BF537" s="204">
        <f>IF(N537="snížená",J537,0)</f>
        <v>0</v>
      </c>
      <c r="BG537" s="204">
        <f>IF(N537="zákl. přenesená",J537,0)</f>
        <v>0</v>
      </c>
      <c r="BH537" s="204">
        <f>IF(N537="sníž. přenesená",J537,0)</f>
        <v>0</v>
      </c>
      <c r="BI537" s="204">
        <f>IF(N537="nulová",J537,0)</f>
        <v>0</v>
      </c>
      <c r="BJ537" s="18" t="s">
        <v>93</v>
      </c>
      <c r="BK537" s="204">
        <f>ROUND(I537*H537,2)</f>
        <v>0</v>
      </c>
      <c r="BL537" s="18" t="s">
        <v>317</v>
      </c>
      <c r="BM537" s="203" t="s">
        <v>1677</v>
      </c>
    </row>
    <row r="538" spans="1:65" s="2" customFormat="1" ht="29.25">
      <c r="A538" s="35"/>
      <c r="B538" s="36"/>
      <c r="C538" s="37"/>
      <c r="D538" s="205" t="s">
        <v>230</v>
      </c>
      <c r="E538" s="37"/>
      <c r="F538" s="206" t="s">
        <v>790</v>
      </c>
      <c r="G538" s="37"/>
      <c r="H538" s="37"/>
      <c r="I538" s="207"/>
      <c r="J538" s="37"/>
      <c r="K538" s="37"/>
      <c r="L538" s="40"/>
      <c r="M538" s="208"/>
      <c r="N538" s="209"/>
      <c r="O538" s="72"/>
      <c r="P538" s="72"/>
      <c r="Q538" s="72"/>
      <c r="R538" s="72"/>
      <c r="S538" s="72"/>
      <c r="T538" s="73"/>
      <c r="U538" s="35"/>
      <c r="V538" s="35"/>
      <c r="W538" s="35"/>
      <c r="X538" s="35"/>
      <c r="Y538" s="35"/>
      <c r="Z538" s="35"/>
      <c r="AA538" s="35"/>
      <c r="AB538" s="35"/>
      <c r="AC538" s="35"/>
      <c r="AD538" s="35"/>
      <c r="AE538" s="35"/>
      <c r="AT538" s="18" t="s">
        <v>230</v>
      </c>
      <c r="AU538" s="18" t="s">
        <v>93</v>
      </c>
    </row>
    <row r="539" spans="1:65" s="15" customFormat="1" ht="11.25">
      <c r="B539" s="231"/>
      <c r="C539" s="232"/>
      <c r="D539" s="205" t="s">
        <v>232</v>
      </c>
      <c r="E539" s="233" t="s">
        <v>1</v>
      </c>
      <c r="F539" s="234" t="s">
        <v>236</v>
      </c>
      <c r="G539" s="232"/>
      <c r="H539" s="235">
        <v>120.36999999999999</v>
      </c>
      <c r="I539" s="236"/>
      <c r="J539" s="232"/>
      <c r="K539" s="232"/>
      <c r="L539" s="237"/>
      <c r="M539" s="238"/>
      <c r="N539" s="239"/>
      <c r="O539" s="239"/>
      <c r="P539" s="239"/>
      <c r="Q539" s="239"/>
      <c r="R539" s="239"/>
      <c r="S539" s="239"/>
      <c r="T539" s="240"/>
      <c r="AT539" s="241" t="s">
        <v>232</v>
      </c>
      <c r="AU539" s="241" t="s">
        <v>93</v>
      </c>
      <c r="AV539" s="15" t="s">
        <v>228</v>
      </c>
      <c r="AW539" s="15" t="s">
        <v>35</v>
      </c>
      <c r="AX539" s="15" t="s">
        <v>80</v>
      </c>
      <c r="AY539" s="241" t="s">
        <v>220</v>
      </c>
    </row>
    <row r="540" spans="1:65" s="2" customFormat="1" ht="14.45" customHeight="1">
      <c r="A540" s="35"/>
      <c r="B540" s="36"/>
      <c r="C540" s="192" t="s">
        <v>779</v>
      </c>
      <c r="D540" s="192" t="s">
        <v>223</v>
      </c>
      <c r="E540" s="193" t="s">
        <v>792</v>
      </c>
      <c r="F540" s="194" t="s">
        <v>793</v>
      </c>
      <c r="G540" s="195" t="s">
        <v>226</v>
      </c>
      <c r="H540" s="196">
        <v>120.37</v>
      </c>
      <c r="I540" s="197"/>
      <c r="J540" s="198">
        <f>ROUND(I540*H540,2)</f>
        <v>0</v>
      </c>
      <c r="K540" s="194" t="s">
        <v>1</v>
      </c>
      <c r="L540" s="40"/>
      <c r="M540" s="199" t="s">
        <v>1</v>
      </c>
      <c r="N540" s="200" t="s">
        <v>46</v>
      </c>
      <c r="O540" s="72"/>
      <c r="P540" s="201">
        <f>O540*H540</f>
        <v>0</v>
      </c>
      <c r="Q540" s="201">
        <v>0</v>
      </c>
      <c r="R540" s="201">
        <f>Q540*H540</f>
        <v>0</v>
      </c>
      <c r="S540" s="201">
        <v>0</v>
      </c>
      <c r="T540" s="202">
        <f>S540*H540</f>
        <v>0</v>
      </c>
      <c r="U540" s="35"/>
      <c r="V540" s="35"/>
      <c r="W540" s="35"/>
      <c r="X540" s="35"/>
      <c r="Y540" s="35"/>
      <c r="Z540" s="35"/>
      <c r="AA540" s="35"/>
      <c r="AB540" s="35"/>
      <c r="AC540" s="35"/>
      <c r="AD540" s="35"/>
      <c r="AE540" s="35"/>
      <c r="AR540" s="203" t="s">
        <v>317</v>
      </c>
      <c r="AT540" s="203" t="s">
        <v>223</v>
      </c>
      <c r="AU540" s="203" t="s">
        <v>93</v>
      </c>
      <c r="AY540" s="18" t="s">
        <v>220</v>
      </c>
      <c r="BE540" s="204">
        <f>IF(N540="základní",J540,0)</f>
        <v>0</v>
      </c>
      <c r="BF540" s="204">
        <f>IF(N540="snížená",J540,0)</f>
        <v>0</v>
      </c>
      <c r="BG540" s="204">
        <f>IF(N540="zákl. přenesená",J540,0)</f>
        <v>0</v>
      </c>
      <c r="BH540" s="204">
        <f>IF(N540="sníž. přenesená",J540,0)</f>
        <v>0</v>
      </c>
      <c r="BI540" s="204">
        <f>IF(N540="nulová",J540,0)</f>
        <v>0</v>
      </c>
      <c r="BJ540" s="18" t="s">
        <v>93</v>
      </c>
      <c r="BK540" s="204">
        <f>ROUND(I540*H540,2)</f>
        <v>0</v>
      </c>
      <c r="BL540" s="18" t="s">
        <v>317</v>
      </c>
      <c r="BM540" s="203" t="s">
        <v>1678</v>
      </c>
    </row>
    <row r="541" spans="1:65" s="2" customFormat="1" ht="11.25">
      <c r="A541" s="35"/>
      <c r="B541" s="36"/>
      <c r="C541" s="37"/>
      <c r="D541" s="205" t="s">
        <v>230</v>
      </c>
      <c r="E541" s="37"/>
      <c r="F541" s="206" t="s">
        <v>795</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230</v>
      </c>
      <c r="AU541" s="18" t="s">
        <v>93</v>
      </c>
    </row>
    <row r="542" spans="1:65" s="15" customFormat="1" ht="11.25">
      <c r="B542" s="231"/>
      <c r="C542" s="232"/>
      <c r="D542" s="205" t="s">
        <v>232</v>
      </c>
      <c r="E542" s="233" t="s">
        <v>1</v>
      </c>
      <c r="F542" s="234" t="s">
        <v>236</v>
      </c>
      <c r="G542" s="232"/>
      <c r="H542" s="235">
        <v>120.36999999999999</v>
      </c>
      <c r="I542" s="236"/>
      <c r="J542" s="232"/>
      <c r="K542" s="232"/>
      <c r="L542" s="237"/>
      <c r="M542" s="238"/>
      <c r="N542" s="239"/>
      <c r="O542" s="239"/>
      <c r="P542" s="239"/>
      <c r="Q542" s="239"/>
      <c r="R542" s="239"/>
      <c r="S542" s="239"/>
      <c r="T542" s="240"/>
      <c r="AT542" s="241" t="s">
        <v>232</v>
      </c>
      <c r="AU542" s="241" t="s">
        <v>93</v>
      </c>
      <c r="AV542" s="15" t="s">
        <v>228</v>
      </c>
      <c r="AW542" s="15" t="s">
        <v>35</v>
      </c>
      <c r="AX542" s="15" t="s">
        <v>80</v>
      </c>
      <c r="AY542" s="241" t="s">
        <v>220</v>
      </c>
    </row>
    <row r="543" spans="1:65" s="2" customFormat="1" ht="14.45" customHeight="1">
      <c r="A543" s="35"/>
      <c r="B543" s="36"/>
      <c r="C543" s="192" t="s">
        <v>786</v>
      </c>
      <c r="D543" s="192" t="s">
        <v>223</v>
      </c>
      <c r="E543" s="193" t="s">
        <v>797</v>
      </c>
      <c r="F543" s="194" t="s">
        <v>798</v>
      </c>
      <c r="G543" s="195" t="s">
        <v>226</v>
      </c>
      <c r="H543" s="196">
        <v>120.37</v>
      </c>
      <c r="I543" s="197"/>
      <c r="J543" s="198">
        <f>ROUND(I543*H543,2)</f>
        <v>0</v>
      </c>
      <c r="K543" s="194" t="s">
        <v>1</v>
      </c>
      <c r="L543" s="40"/>
      <c r="M543" s="199" t="s">
        <v>1</v>
      </c>
      <c r="N543" s="200" t="s">
        <v>46</v>
      </c>
      <c r="O543" s="72"/>
      <c r="P543" s="201">
        <f>O543*H543</f>
        <v>0</v>
      </c>
      <c r="Q543" s="201">
        <v>1.4999999999999999E-2</v>
      </c>
      <c r="R543" s="201">
        <f>Q543*H543</f>
        <v>1.80555</v>
      </c>
      <c r="S543" s="201">
        <v>0</v>
      </c>
      <c r="T543" s="202">
        <f>S543*H543</f>
        <v>0</v>
      </c>
      <c r="U543" s="35"/>
      <c r="V543" s="35"/>
      <c r="W543" s="35"/>
      <c r="X543" s="35"/>
      <c r="Y543" s="35"/>
      <c r="Z543" s="35"/>
      <c r="AA543" s="35"/>
      <c r="AB543" s="35"/>
      <c r="AC543" s="35"/>
      <c r="AD543" s="35"/>
      <c r="AE543" s="35"/>
      <c r="AR543" s="203" t="s">
        <v>317</v>
      </c>
      <c r="AT543" s="203" t="s">
        <v>223</v>
      </c>
      <c r="AU543" s="203" t="s">
        <v>93</v>
      </c>
      <c r="AY543" s="18" t="s">
        <v>220</v>
      </c>
      <c r="BE543" s="204">
        <f>IF(N543="základní",J543,0)</f>
        <v>0</v>
      </c>
      <c r="BF543" s="204">
        <f>IF(N543="snížená",J543,0)</f>
        <v>0</v>
      </c>
      <c r="BG543" s="204">
        <f>IF(N543="zákl. přenesená",J543,0)</f>
        <v>0</v>
      </c>
      <c r="BH543" s="204">
        <f>IF(N543="sníž. přenesená",J543,0)</f>
        <v>0</v>
      </c>
      <c r="BI543" s="204">
        <f>IF(N543="nulová",J543,0)</f>
        <v>0</v>
      </c>
      <c r="BJ543" s="18" t="s">
        <v>93</v>
      </c>
      <c r="BK543" s="204">
        <f>ROUND(I543*H543,2)</f>
        <v>0</v>
      </c>
      <c r="BL543" s="18" t="s">
        <v>317</v>
      </c>
      <c r="BM543" s="203" t="s">
        <v>1679</v>
      </c>
    </row>
    <row r="544" spans="1:65" s="2" customFormat="1" ht="11.25">
      <c r="A544" s="35"/>
      <c r="B544" s="36"/>
      <c r="C544" s="37"/>
      <c r="D544" s="205" t="s">
        <v>230</v>
      </c>
      <c r="E544" s="37"/>
      <c r="F544" s="206" t="s">
        <v>800</v>
      </c>
      <c r="G544" s="37"/>
      <c r="H544" s="37"/>
      <c r="I544" s="207"/>
      <c r="J544" s="37"/>
      <c r="K544" s="37"/>
      <c r="L544" s="40"/>
      <c r="M544" s="208"/>
      <c r="N544" s="209"/>
      <c r="O544" s="72"/>
      <c r="P544" s="72"/>
      <c r="Q544" s="72"/>
      <c r="R544" s="72"/>
      <c r="S544" s="72"/>
      <c r="T544" s="73"/>
      <c r="U544" s="35"/>
      <c r="V544" s="35"/>
      <c r="W544" s="35"/>
      <c r="X544" s="35"/>
      <c r="Y544" s="35"/>
      <c r="Z544" s="35"/>
      <c r="AA544" s="35"/>
      <c r="AB544" s="35"/>
      <c r="AC544" s="35"/>
      <c r="AD544" s="35"/>
      <c r="AE544" s="35"/>
      <c r="AT544" s="18" t="s">
        <v>230</v>
      </c>
      <c r="AU544" s="18" t="s">
        <v>93</v>
      </c>
    </row>
    <row r="545" spans="1:65" s="15" customFormat="1" ht="11.25">
      <c r="B545" s="231"/>
      <c r="C545" s="232"/>
      <c r="D545" s="205" t="s">
        <v>232</v>
      </c>
      <c r="E545" s="233" t="s">
        <v>1</v>
      </c>
      <c r="F545" s="234" t="s">
        <v>236</v>
      </c>
      <c r="G545" s="232"/>
      <c r="H545" s="235">
        <v>120.36999999999999</v>
      </c>
      <c r="I545" s="236"/>
      <c r="J545" s="232"/>
      <c r="K545" s="232"/>
      <c r="L545" s="237"/>
      <c r="M545" s="238"/>
      <c r="N545" s="239"/>
      <c r="O545" s="239"/>
      <c r="P545" s="239"/>
      <c r="Q545" s="239"/>
      <c r="R545" s="239"/>
      <c r="S545" s="239"/>
      <c r="T545" s="240"/>
      <c r="AT545" s="241" t="s">
        <v>232</v>
      </c>
      <c r="AU545" s="241" t="s">
        <v>93</v>
      </c>
      <c r="AV545" s="15" t="s">
        <v>228</v>
      </c>
      <c r="AW545" s="15" t="s">
        <v>35</v>
      </c>
      <c r="AX545" s="15" t="s">
        <v>80</v>
      </c>
      <c r="AY545" s="241" t="s">
        <v>220</v>
      </c>
    </row>
    <row r="546" spans="1:65" s="2" customFormat="1" ht="14.45" customHeight="1">
      <c r="A546" s="35"/>
      <c r="B546" s="36"/>
      <c r="C546" s="192" t="s">
        <v>791</v>
      </c>
      <c r="D546" s="192" t="s">
        <v>223</v>
      </c>
      <c r="E546" s="193" t="s">
        <v>802</v>
      </c>
      <c r="F546" s="194" t="s">
        <v>803</v>
      </c>
      <c r="G546" s="195" t="s">
        <v>226</v>
      </c>
      <c r="H546" s="196">
        <v>120.37</v>
      </c>
      <c r="I546" s="197"/>
      <c r="J546" s="198">
        <f>ROUND(I546*H546,2)</f>
        <v>0</v>
      </c>
      <c r="K546" s="194" t="s">
        <v>227</v>
      </c>
      <c r="L546" s="40"/>
      <c r="M546" s="199" t="s">
        <v>1</v>
      </c>
      <c r="N546" s="200" t="s">
        <v>46</v>
      </c>
      <c r="O546" s="72"/>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317</v>
      </c>
      <c r="AT546" s="203" t="s">
        <v>223</v>
      </c>
      <c r="AU546" s="203" t="s">
        <v>93</v>
      </c>
      <c r="AY546" s="18" t="s">
        <v>220</v>
      </c>
      <c r="BE546" s="204">
        <f>IF(N546="základní",J546,0)</f>
        <v>0</v>
      </c>
      <c r="BF546" s="204">
        <f>IF(N546="snížená",J546,0)</f>
        <v>0</v>
      </c>
      <c r="BG546" s="204">
        <f>IF(N546="zákl. přenesená",J546,0)</f>
        <v>0</v>
      </c>
      <c r="BH546" s="204">
        <f>IF(N546="sníž. přenesená",J546,0)</f>
        <v>0</v>
      </c>
      <c r="BI546" s="204">
        <f>IF(N546="nulová",J546,0)</f>
        <v>0</v>
      </c>
      <c r="BJ546" s="18" t="s">
        <v>93</v>
      </c>
      <c r="BK546" s="204">
        <f>ROUND(I546*H546,2)</f>
        <v>0</v>
      </c>
      <c r="BL546" s="18" t="s">
        <v>317</v>
      </c>
      <c r="BM546" s="203" t="s">
        <v>1680</v>
      </c>
    </row>
    <row r="547" spans="1:65" s="2" customFormat="1" ht="11.25">
      <c r="A547" s="35"/>
      <c r="B547" s="36"/>
      <c r="C547" s="37"/>
      <c r="D547" s="205" t="s">
        <v>230</v>
      </c>
      <c r="E547" s="37"/>
      <c r="F547" s="206" t="s">
        <v>805</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230</v>
      </c>
      <c r="AU547" s="18" t="s">
        <v>93</v>
      </c>
    </row>
    <row r="548" spans="1:65" s="15" customFormat="1" ht="11.25">
      <c r="B548" s="231"/>
      <c r="C548" s="232"/>
      <c r="D548" s="205" t="s">
        <v>232</v>
      </c>
      <c r="E548" s="233" t="s">
        <v>1</v>
      </c>
      <c r="F548" s="234" t="s">
        <v>236</v>
      </c>
      <c r="G548" s="232"/>
      <c r="H548" s="235">
        <v>120.36999999999999</v>
      </c>
      <c r="I548" s="236"/>
      <c r="J548" s="232"/>
      <c r="K548" s="232"/>
      <c r="L548" s="237"/>
      <c r="M548" s="238"/>
      <c r="N548" s="239"/>
      <c r="O548" s="239"/>
      <c r="P548" s="239"/>
      <c r="Q548" s="239"/>
      <c r="R548" s="239"/>
      <c r="S548" s="239"/>
      <c r="T548" s="240"/>
      <c r="AT548" s="241" t="s">
        <v>232</v>
      </c>
      <c r="AU548" s="241" t="s">
        <v>93</v>
      </c>
      <c r="AV548" s="15" t="s">
        <v>228</v>
      </c>
      <c r="AW548" s="15" t="s">
        <v>35</v>
      </c>
      <c r="AX548" s="15" t="s">
        <v>80</v>
      </c>
      <c r="AY548" s="241" t="s">
        <v>220</v>
      </c>
    </row>
    <row r="549" spans="1:65" s="2" customFormat="1" ht="14.45" customHeight="1">
      <c r="A549" s="35"/>
      <c r="B549" s="36"/>
      <c r="C549" s="243" t="s">
        <v>796</v>
      </c>
      <c r="D549" s="243" t="s">
        <v>359</v>
      </c>
      <c r="E549" s="244" t="s">
        <v>807</v>
      </c>
      <c r="F549" s="245" t="s">
        <v>808</v>
      </c>
      <c r="G549" s="246" t="s">
        <v>226</v>
      </c>
      <c r="H549" s="247">
        <v>132.40700000000001</v>
      </c>
      <c r="I549" s="248"/>
      <c r="J549" s="249">
        <f>ROUND(I549*H549,2)</f>
        <v>0</v>
      </c>
      <c r="K549" s="245" t="s">
        <v>227</v>
      </c>
      <c r="L549" s="250"/>
      <c r="M549" s="251" t="s">
        <v>1</v>
      </c>
      <c r="N549" s="252" t="s">
        <v>46</v>
      </c>
      <c r="O549" s="72"/>
      <c r="P549" s="201">
        <f>O549*H549</f>
        <v>0</v>
      </c>
      <c r="Q549" s="201">
        <v>8.0000000000000004E-4</v>
      </c>
      <c r="R549" s="201">
        <f>Q549*H549</f>
        <v>0.10592560000000001</v>
      </c>
      <c r="S549" s="201">
        <v>0</v>
      </c>
      <c r="T549" s="202">
        <f>S549*H549</f>
        <v>0</v>
      </c>
      <c r="U549" s="35"/>
      <c r="V549" s="35"/>
      <c r="W549" s="35"/>
      <c r="X549" s="35"/>
      <c r="Y549" s="35"/>
      <c r="Z549" s="35"/>
      <c r="AA549" s="35"/>
      <c r="AB549" s="35"/>
      <c r="AC549" s="35"/>
      <c r="AD549" s="35"/>
      <c r="AE549" s="35"/>
      <c r="AR549" s="203" t="s">
        <v>362</v>
      </c>
      <c r="AT549" s="203" t="s">
        <v>359</v>
      </c>
      <c r="AU549" s="203" t="s">
        <v>93</v>
      </c>
      <c r="AY549" s="18" t="s">
        <v>220</v>
      </c>
      <c r="BE549" s="204">
        <f>IF(N549="základní",J549,0)</f>
        <v>0</v>
      </c>
      <c r="BF549" s="204">
        <f>IF(N549="snížená",J549,0)</f>
        <v>0</v>
      </c>
      <c r="BG549" s="204">
        <f>IF(N549="zákl. přenesená",J549,0)</f>
        <v>0</v>
      </c>
      <c r="BH549" s="204">
        <f>IF(N549="sníž. přenesená",J549,0)</f>
        <v>0</v>
      </c>
      <c r="BI549" s="204">
        <f>IF(N549="nulová",J549,0)</f>
        <v>0</v>
      </c>
      <c r="BJ549" s="18" t="s">
        <v>93</v>
      </c>
      <c r="BK549" s="204">
        <f>ROUND(I549*H549,2)</f>
        <v>0</v>
      </c>
      <c r="BL549" s="18" t="s">
        <v>317</v>
      </c>
      <c r="BM549" s="203" t="s">
        <v>1681</v>
      </c>
    </row>
    <row r="550" spans="1:65" s="2" customFormat="1" ht="11.25">
      <c r="A550" s="35"/>
      <c r="B550" s="36"/>
      <c r="C550" s="37"/>
      <c r="D550" s="205" t="s">
        <v>230</v>
      </c>
      <c r="E550" s="37"/>
      <c r="F550" s="206" t="s">
        <v>808</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230</v>
      </c>
      <c r="AU550" s="18" t="s">
        <v>93</v>
      </c>
    </row>
    <row r="551" spans="1:65" s="15" customFormat="1" ht="11.25">
      <c r="B551" s="231"/>
      <c r="C551" s="232"/>
      <c r="D551" s="205" t="s">
        <v>232</v>
      </c>
      <c r="E551" s="233" t="s">
        <v>1</v>
      </c>
      <c r="F551" s="234" t="s">
        <v>236</v>
      </c>
      <c r="G551" s="232"/>
      <c r="H551" s="235">
        <v>120.36999999999999</v>
      </c>
      <c r="I551" s="236"/>
      <c r="J551" s="232"/>
      <c r="K551" s="232"/>
      <c r="L551" s="237"/>
      <c r="M551" s="238"/>
      <c r="N551" s="239"/>
      <c r="O551" s="239"/>
      <c r="P551" s="239"/>
      <c r="Q551" s="239"/>
      <c r="R551" s="239"/>
      <c r="S551" s="239"/>
      <c r="T551" s="240"/>
      <c r="AT551" s="241" t="s">
        <v>232</v>
      </c>
      <c r="AU551" s="241" t="s">
        <v>93</v>
      </c>
      <c r="AV551" s="15" t="s">
        <v>228</v>
      </c>
      <c r="AW551" s="15" t="s">
        <v>35</v>
      </c>
      <c r="AX551" s="15" t="s">
        <v>80</v>
      </c>
      <c r="AY551" s="241" t="s">
        <v>220</v>
      </c>
    </row>
    <row r="552" spans="1:65" s="14" customFormat="1" ht="11.25">
      <c r="B552" s="220"/>
      <c r="C552" s="221"/>
      <c r="D552" s="205" t="s">
        <v>232</v>
      </c>
      <c r="E552" s="221"/>
      <c r="F552" s="223" t="s">
        <v>1682</v>
      </c>
      <c r="G552" s="221"/>
      <c r="H552" s="224">
        <v>132.40700000000001</v>
      </c>
      <c r="I552" s="225"/>
      <c r="J552" s="221"/>
      <c r="K552" s="221"/>
      <c r="L552" s="226"/>
      <c r="M552" s="227"/>
      <c r="N552" s="228"/>
      <c r="O552" s="228"/>
      <c r="P552" s="228"/>
      <c r="Q552" s="228"/>
      <c r="R552" s="228"/>
      <c r="S552" s="228"/>
      <c r="T552" s="229"/>
      <c r="AT552" s="230" t="s">
        <v>232</v>
      </c>
      <c r="AU552" s="230" t="s">
        <v>93</v>
      </c>
      <c r="AV552" s="14" t="s">
        <v>93</v>
      </c>
      <c r="AW552" s="14" t="s">
        <v>4</v>
      </c>
      <c r="AX552" s="14" t="s">
        <v>87</v>
      </c>
      <c r="AY552" s="230" t="s">
        <v>220</v>
      </c>
    </row>
    <row r="553" spans="1:65" s="2" customFormat="1" ht="14.45" customHeight="1">
      <c r="A553" s="35"/>
      <c r="B553" s="36"/>
      <c r="C553" s="192" t="s">
        <v>801</v>
      </c>
      <c r="D553" s="192" t="s">
        <v>223</v>
      </c>
      <c r="E553" s="193" t="s">
        <v>812</v>
      </c>
      <c r="F553" s="194" t="s">
        <v>813</v>
      </c>
      <c r="G553" s="195" t="s">
        <v>386</v>
      </c>
      <c r="H553" s="253"/>
      <c r="I553" s="197"/>
      <c r="J553" s="198">
        <f>ROUND(I553*H553,2)</f>
        <v>0</v>
      </c>
      <c r="K553" s="194" t="s">
        <v>227</v>
      </c>
      <c r="L553" s="40"/>
      <c r="M553" s="199" t="s">
        <v>1</v>
      </c>
      <c r="N553" s="200" t="s">
        <v>46</v>
      </c>
      <c r="O553" s="72"/>
      <c r="P553" s="201">
        <f>O553*H553</f>
        <v>0</v>
      </c>
      <c r="Q553" s="201">
        <v>0</v>
      </c>
      <c r="R553" s="201">
        <f>Q553*H553</f>
        <v>0</v>
      </c>
      <c r="S553" s="201">
        <v>0</v>
      </c>
      <c r="T553" s="202">
        <f>S553*H553</f>
        <v>0</v>
      </c>
      <c r="U553" s="35"/>
      <c r="V553" s="35"/>
      <c r="W553" s="35"/>
      <c r="X553" s="35"/>
      <c r="Y553" s="35"/>
      <c r="Z553" s="35"/>
      <c r="AA553" s="35"/>
      <c r="AB553" s="35"/>
      <c r="AC553" s="35"/>
      <c r="AD553" s="35"/>
      <c r="AE553" s="35"/>
      <c r="AR553" s="203" t="s">
        <v>317</v>
      </c>
      <c r="AT553" s="203" t="s">
        <v>223</v>
      </c>
      <c r="AU553" s="203" t="s">
        <v>93</v>
      </c>
      <c r="AY553" s="18" t="s">
        <v>220</v>
      </c>
      <c r="BE553" s="204">
        <f>IF(N553="základní",J553,0)</f>
        <v>0</v>
      </c>
      <c r="BF553" s="204">
        <f>IF(N553="snížená",J553,0)</f>
        <v>0</v>
      </c>
      <c r="BG553" s="204">
        <f>IF(N553="zákl. přenesená",J553,0)</f>
        <v>0</v>
      </c>
      <c r="BH553" s="204">
        <f>IF(N553="sníž. přenesená",J553,0)</f>
        <v>0</v>
      </c>
      <c r="BI553" s="204">
        <f>IF(N553="nulová",J553,0)</f>
        <v>0</v>
      </c>
      <c r="BJ553" s="18" t="s">
        <v>93</v>
      </c>
      <c r="BK553" s="204">
        <f>ROUND(I553*H553,2)</f>
        <v>0</v>
      </c>
      <c r="BL553" s="18" t="s">
        <v>317</v>
      </c>
      <c r="BM553" s="203" t="s">
        <v>1683</v>
      </c>
    </row>
    <row r="554" spans="1:65" s="2" customFormat="1" ht="19.5">
      <c r="A554" s="35"/>
      <c r="B554" s="36"/>
      <c r="C554" s="37"/>
      <c r="D554" s="205" t="s">
        <v>230</v>
      </c>
      <c r="E554" s="37"/>
      <c r="F554" s="206" t="s">
        <v>815</v>
      </c>
      <c r="G554" s="37"/>
      <c r="H554" s="37"/>
      <c r="I554" s="207"/>
      <c r="J554" s="37"/>
      <c r="K554" s="37"/>
      <c r="L554" s="40"/>
      <c r="M554" s="208"/>
      <c r="N554" s="209"/>
      <c r="O554" s="72"/>
      <c r="P554" s="72"/>
      <c r="Q554" s="72"/>
      <c r="R554" s="72"/>
      <c r="S554" s="72"/>
      <c r="T554" s="73"/>
      <c r="U554" s="35"/>
      <c r="V554" s="35"/>
      <c r="W554" s="35"/>
      <c r="X554" s="35"/>
      <c r="Y554" s="35"/>
      <c r="Z554" s="35"/>
      <c r="AA554" s="35"/>
      <c r="AB554" s="35"/>
      <c r="AC554" s="35"/>
      <c r="AD554" s="35"/>
      <c r="AE554" s="35"/>
      <c r="AT554" s="18" t="s">
        <v>230</v>
      </c>
      <c r="AU554" s="18" t="s">
        <v>93</v>
      </c>
    </row>
    <row r="555" spans="1:65" s="12" customFormat="1" ht="22.9" customHeight="1">
      <c r="B555" s="176"/>
      <c r="C555" s="177"/>
      <c r="D555" s="178" t="s">
        <v>79</v>
      </c>
      <c r="E555" s="190" t="s">
        <v>816</v>
      </c>
      <c r="F555" s="190" t="s">
        <v>817</v>
      </c>
      <c r="G555" s="177"/>
      <c r="H555" s="177"/>
      <c r="I555" s="180"/>
      <c r="J555" s="191">
        <f>BK555</f>
        <v>0</v>
      </c>
      <c r="K555" s="177"/>
      <c r="L555" s="182"/>
      <c r="M555" s="183"/>
      <c r="N555" s="184"/>
      <c r="O555" s="184"/>
      <c r="P555" s="185">
        <f>SUM(P556:P598)</f>
        <v>0</v>
      </c>
      <c r="Q555" s="184"/>
      <c r="R555" s="185">
        <f>SUM(R556:R598)</f>
        <v>1.2606708</v>
      </c>
      <c r="S555" s="184"/>
      <c r="T555" s="186">
        <f>SUM(T556:T598)</f>
        <v>0</v>
      </c>
      <c r="AR555" s="187" t="s">
        <v>93</v>
      </c>
      <c r="AT555" s="188" t="s">
        <v>79</v>
      </c>
      <c r="AU555" s="188" t="s">
        <v>87</v>
      </c>
      <c r="AY555" s="187" t="s">
        <v>220</v>
      </c>
      <c r="BK555" s="189">
        <f>SUM(BK556:BK598)</f>
        <v>0</v>
      </c>
    </row>
    <row r="556" spans="1:65" s="2" customFormat="1" ht="14.45" customHeight="1">
      <c r="A556" s="35"/>
      <c r="B556" s="36"/>
      <c r="C556" s="192" t="s">
        <v>806</v>
      </c>
      <c r="D556" s="192" t="s">
        <v>223</v>
      </c>
      <c r="E556" s="193" t="s">
        <v>819</v>
      </c>
      <c r="F556" s="194" t="s">
        <v>820</v>
      </c>
      <c r="G556" s="195" t="s">
        <v>226</v>
      </c>
      <c r="H556" s="196">
        <v>15.752000000000001</v>
      </c>
      <c r="I556" s="197"/>
      <c r="J556" s="198">
        <f>ROUND(I556*H556,2)</f>
        <v>0</v>
      </c>
      <c r="K556" s="194" t="s">
        <v>227</v>
      </c>
      <c r="L556" s="40"/>
      <c r="M556" s="199" t="s">
        <v>1</v>
      </c>
      <c r="N556" s="200" t="s">
        <v>46</v>
      </c>
      <c r="O556" s="72"/>
      <c r="P556" s="201">
        <f>O556*H556</f>
        <v>0</v>
      </c>
      <c r="Q556" s="201">
        <v>1.5E-3</v>
      </c>
      <c r="R556" s="201">
        <f>Q556*H556</f>
        <v>2.3628000000000003E-2</v>
      </c>
      <c r="S556" s="201">
        <v>0</v>
      </c>
      <c r="T556" s="202">
        <f>S556*H556</f>
        <v>0</v>
      </c>
      <c r="U556" s="35"/>
      <c r="V556" s="35"/>
      <c r="W556" s="35"/>
      <c r="X556" s="35"/>
      <c r="Y556" s="35"/>
      <c r="Z556" s="35"/>
      <c r="AA556" s="35"/>
      <c r="AB556" s="35"/>
      <c r="AC556" s="35"/>
      <c r="AD556" s="35"/>
      <c r="AE556" s="35"/>
      <c r="AR556" s="203" t="s">
        <v>317</v>
      </c>
      <c r="AT556" s="203" t="s">
        <v>223</v>
      </c>
      <c r="AU556" s="203" t="s">
        <v>93</v>
      </c>
      <c r="AY556" s="18" t="s">
        <v>220</v>
      </c>
      <c r="BE556" s="204">
        <f>IF(N556="základní",J556,0)</f>
        <v>0</v>
      </c>
      <c r="BF556" s="204">
        <f>IF(N556="snížená",J556,0)</f>
        <v>0</v>
      </c>
      <c r="BG556" s="204">
        <f>IF(N556="zákl. přenesená",J556,0)</f>
        <v>0</v>
      </c>
      <c r="BH556" s="204">
        <f>IF(N556="sníž. přenesená",J556,0)</f>
        <v>0</v>
      </c>
      <c r="BI556" s="204">
        <f>IF(N556="nulová",J556,0)</f>
        <v>0</v>
      </c>
      <c r="BJ556" s="18" t="s">
        <v>93</v>
      </c>
      <c r="BK556" s="204">
        <f>ROUND(I556*H556,2)</f>
        <v>0</v>
      </c>
      <c r="BL556" s="18" t="s">
        <v>317</v>
      </c>
      <c r="BM556" s="203" t="s">
        <v>821</v>
      </c>
    </row>
    <row r="557" spans="1:65" s="2" customFormat="1" ht="11.25">
      <c r="A557" s="35"/>
      <c r="B557" s="36"/>
      <c r="C557" s="37"/>
      <c r="D557" s="205" t="s">
        <v>230</v>
      </c>
      <c r="E557" s="37"/>
      <c r="F557" s="206" t="s">
        <v>822</v>
      </c>
      <c r="G557" s="37"/>
      <c r="H557" s="37"/>
      <c r="I557" s="207"/>
      <c r="J557" s="37"/>
      <c r="K557" s="37"/>
      <c r="L557" s="40"/>
      <c r="M557" s="208"/>
      <c r="N557" s="209"/>
      <c r="O557" s="72"/>
      <c r="P557" s="72"/>
      <c r="Q557" s="72"/>
      <c r="R557" s="72"/>
      <c r="S557" s="72"/>
      <c r="T557" s="73"/>
      <c r="U557" s="35"/>
      <c r="V557" s="35"/>
      <c r="W557" s="35"/>
      <c r="X557" s="35"/>
      <c r="Y557" s="35"/>
      <c r="Z557" s="35"/>
      <c r="AA557" s="35"/>
      <c r="AB557" s="35"/>
      <c r="AC557" s="35"/>
      <c r="AD557" s="35"/>
      <c r="AE557" s="35"/>
      <c r="AT557" s="18" t="s">
        <v>230</v>
      </c>
      <c r="AU557" s="18" t="s">
        <v>93</v>
      </c>
    </row>
    <row r="558" spans="1:65" s="13" customFormat="1" ht="11.25">
      <c r="B558" s="210"/>
      <c r="C558" s="211"/>
      <c r="D558" s="205" t="s">
        <v>232</v>
      </c>
      <c r="E558" s="212" t="s">
        <v>1</v>
      </c>
      <c r="F558" s="213" t="s">
        <v>823</v>
      </c>
      <c r="G558" s="211"/>
      <c r="H558" s="212" t="s">
        <v>1</v>
      </c>
      <c r="I558" s="214"/>
      <c r="J558" s="211"/>
      <c r="K558" s="211"/>
      <c r="L558" s="215"/>
      <c r="M558" s="216"/>
      <c r="N558" s="217"/>
      <c r="O558" s="217"/>
      <c r="P558" s="217"/>
      <c r="Q558" s="217"/>
      <c r="R558" s="217"/>
      <c r="S558" s="217"/>
      <c r="T558" s="218"/>
      <c r="AT558" s="219" t="s">
        <v>232</v>
      </c>
      <c r="AU558" s="219" t="s">
        <v>93</v>
      </c>
      <c r="AV558" s="13" t="s">
        <v>87</v>
      </c>
      <c r="AW558" s="13" t="s">
        <v>35</v>
      </c>
      <c r="AX558" s="13" t="s">
        <v>80</v>
      </c>
      <c r="AY558" s="219" t="s">
        <v>220</v>
      </c>
    </row>
    <row r="559" spans="1:65" s="14" customFormat="1" ht="11.25">
      <c r="B559" s="220"/>
      <c r="C559" s="221"/>
      <c r="D559" s="205" t="s">
        <v>232</v>
      </c>
      <c r="E559" s="222" t="s">
        <v>1</v>
      </c>
      <c r="F559" s="223" t="s">
        <v>1684</v>
      </c>
      <c r="G559" s="221"/>
      <c r="H559" s="224">
        <v>7.9119999999999999</v>
      </c>
      <c r="I559" s="225"/>
      <c r="J559" s="221"/>
      <c r="K559" s="221"/>
      <c r="L559" s="226"/>
      <c r="M559" s="227"/>
      <c r="N559" s="228"/>
      <c r="O559" s="228"/>
      <c r="P559" s="228"/>
      <c r="Q559" s="228"/>
      <c r="R559" s="228"/>
      <c r="S559" s="228"/>
      <c r="T559" s="229"/>
      <c r="AT559" s="230" t="s">
        <v>232</v>
      </c>
      <c r="AU559" s="230" t="s">
        <v>93</v>
      </c>
      <c r="AV559" s="14" t="s">
        <v>93</v>
      </c>
      <c r="AW559" s="14" t="s">
        <v>35</v>
      </c>
      <c r="AX559" s="14" t="s">
        <v>80</v>
      </c>
      <c r="AY559" s="230" t="s">
        <v>220</v>
      </c>
    </row>
    <row r="560" spans="1:65" s="14" customFormat="1" ht="11.25">
      <c r="B560" s="220"/>
      <c r="C560" s="221"/>
      <c r="D560" s="205" t="s">
        <v>232</v>
      </c>
      <c r="E560" s="222" t="s">
        <v>1</v>
      </c>
      <c r="F560" s="223" t="s">
        <v>1685</v>
      </c>
      <c r="G560" s="221"/>
      <c r="H560" s="224">
        <v>7.84</v>
      </c>
      <c r="I560" s="225"/>
      <c r="J560" s="221"/>
      <c r="K560" s="221"/>
      <c r="L560" s="226"/>
      <c r="M560" s="227"/>
      <c r="N560" s="228"/>
      <c r="O560" s="228"/>
      <c r="P560" s="228"/>
      <c r="Q560" s="228"/>
      <c r="R560" s="228"/>
      <c r="S560" s="228"/>
      <c r="T560" s="229"/>
      <c r="AT560" s="230" t="s">
        <v>232</v>
      </c>
      <c r="AU560" s="230" t="s">
        <v>93</v>
      </c>
      <c r="AV560" s="14" t="s">
        <v>93</v>
      </c>
      <c r="AW560" s="14" t="s">
        <v>35</v>
      </c>
      <c r="AX560" s="14" t="s">
        <v>80</v>
      </c>
      <c r="AY560" s="230" t="s">
        <v>220</v>
      </c>
    </row>
    <row r="561" spans="1:65" s="15" customFormat="1" ht="11.25">
      <c r="B561" s="231"/>
      <c r="C561" s="232"/>
      <c r="D561" s="205" t="s">
        <v>232</v>
      </c>
      <c r="E561" s="233" t="s">
        <v>1</v>
      </c>
      <c r="F561" s="234" t="s">
        <v>236</v>
      </c>
      <c r="G561" s="232"/>
      <c r="H561" s="235">
        <v>15.751999999999999</v>
      </c>
      <c r="I561" s="236"/>
      <c r="J561" s="232"/>
      <c r="K561" s="232"/>
      <c r="L561" s="237"/>
      <c r="M561" s="238"/>
      <c r="N561" s="239"/>
      <c r="O561" s="239"/>
      <c r="P561" s="239"/>
      <c r="Q561" s="239"/>
      <c r="R561" s="239"/>
      <c r="S561" s="239"/>
      <c r="T561" s="240"/>
      <c r="AT561" s="241" t="s">
        <v>232</v>
      </c>
      <c r="AU561" s="241" t="s">
        <v>93</v>
      </c>
      <c r="AV561" s="15" t="s">
        <v>228</v>
      </c>
      <c r="AW561" s="15" t="s">
        <v>35</v>
      </c>
      <c r="AX561" s="15" t="s">
        <v>87</v>
      </c>
      <c r="AY561" s="241" t="s">
        <v>220</v>
      </c>
    </row>
    <row r="562" spans="1:65" s="2" customFormat="1" ht="24.2" customHeight="1">
      <c r="A562" s="35"/>
      <c r="B562" s="36"/>
      <c r="C562" s="192" t="s">
        <v>811</v>
      </c>
      <c r="D562" s="192" t="s">
        <v>223</v>
      </c>
      <c r="E562" s="193" t="s">
        <v>827</v>
      </c>
      <c r="F562" s="194" t="s">
        <v>828</v>
      </c>
      <c r="G562" s="195" t="s">
        <v>226</v>
      </c>
      <c r="H562" s="196">
        <v>3.34</v>
      </c>
      <c r="I562" s="197"/>
      <c r="J562" s="198">
        <f>ROUND(I562*H562,2)</f>
        <v>0</v>
      </c>
      <c r="K562" s="194" t="s">
        <v>227</v>
      </c>
      <c r="L562" s="40"/>
      <c r="M562" s="199" t="s">
        <v>1</v>
      </c>
      <c r="N562" s="200" t="s">
        <v>46</v>
      </c>
      <c r="O562" s="72"/>
      <c r="P562" s="201">
        <f>O562*H562</f>
        <v>0</v>
      </c>
      <c r="Q562" s="201">
        <v>5.0499999999999998E-3</v>
      </c>
      <c r="R562" s="201">
        <f>Q562*H562</f>
        <v>1.6867E-2</v>
      </c>
      <c r="S562" s="201">
        <v>0</v>
      </c>
      <c r="T562" s="202">
        <f>S562*H562</f>
        <v>0</v>
      </c>
      <c r="U562" s="35"/>
      <c r="V562" s="35"/>
      <c r="W562" s="35"/>
      <c r="X562" s="35"/>
      <c r="Y562" s="35"/>
      <c r="Z562" s="35"/>
      <c r="AA562" s="35"/>
      <c r="AB562" s="35"/>
      <c r="AC562" s="35"/>
      <c r="AD562" s="35"/>
      <c r="AE562" s="35"/>
      <c r="AR562" s="203" t="s">
        <v>317</v>
      </c>
      <c r="AT562" s="203" t="s">
        <v>223</v>
      </c>
      <c r="AU562" s="203" t="s">
        <v>93</v>
      </c>
      <c r="AY562" s="18" t="s">
        <v>220</v>
      </c>
      <c r="BE562" s="204">
        <f>IF(N562="základní",J562,0)</f>
        <v>0</v>
      </c>
      <c r="BF562" s="204">
        <f>IF(N562="snížená",J562,0)</f>
        <v>0</v>
      </c>
      <c r="BG562" s="204">
        <f>IF(N562="zákl. přenesená",J562,0)</f>
        <v>0</v>
      </c>
      <c r="BH562" s="204">
        <f>IF(N562="sníž. přenesená",J562,0)</f>
        <v>0</v>
      </c>
      <c r="BI562" s="204">
        <f>IF(N562="nulová",J562,0)</f>
        <v>0</v>
      </c>
      <c r="BJ562" s="18" t="s">
        <v>93</v>
      </c>
      <c r="BK562" s="204">
        <f>ROUND(I562*H562,2)</f>
        <v>0</v>
      </c>
      <c r="BL562" s="18" t="s">
        <v>317</v>
      </c>
      <c r="BM562" s="203" t="s">
        <v>829</v>
      </c>
    </row>
    <row r="563" spans="1:65" s="2" customFormat="1" ht="11.25">
      <c r="A563" s="35"/>
      <c r="B563" s="36"/>
      <c r="C563" s="37"/>
      <c r="D563" s="205" t="s">
        <v>230</v>
      </c>
      <c r="E563" s="37"/>
      <c r="F563" s="206" t="s">
        <v>830</v>
      </c>
      <c r="G563" s="37"/>
      <c r="H563" s="37"/>
      <c r="I563" s="207"/>
      <c r="J563" s="37"/>
      <c r="K563" s="37"/>
      <c r="L563" s="40"/>
      <c r="M563" s="208"/>
      <c r="N563" s="209"/>
      <c r="O563" s="72"/>
      <c r="P563" s="72"/>
      <c r="Q563" s="72"/>
      <c r="R563" s="72"/>
      <c r="S563" s="72"/>
      <c r="T563" s="73"/>
      <c r="U563" s="35"/>
      <c r="V563" s="35"/>
      <c r="W563" s="35"/>
      <c r="X563" s="35"/>
      <c r="Y563" s="35"/>
      <c r="Z563" s="35"/>
      <c r="AA563" s="35"/>
      <c r="AB563" s="35"/>
      <c r="AC563" s="35"/>
      <c r="AD563" s="35"/>
      <c r="AE563" s="35"/>
      <c r="AT563" s="18" t="s">
        <v>230</v>
      </c>
      <c r="AU563" s="18" t="s">
        <v>93</v>
      </c>
    </row>
    <row r="564" spans="1:65" s="13" customFormat="1" ht="11.25">
      <c r="B564" s="210"/>
      <c r="C564" s="211"/>
      <c r="D564" s="205" t="s">
        <v>232</v>
      </c>
      <c r="E564" s="212" t="s">
        <v>1</v>
      </c>
      <c r="F564" s="213" t="s">
        <v>831</v>
      </c>
      <c r="G564" s="211"/>
      <c r="H564" s="212" t="s">
        <v>1</v>
      </c>
      <c r="I564" s="214"/>
      <c r="J564" s="211"/>
      <c r="K564" s="211"/>
      <c r="L564" s="215"/>
      <c r="M564" s="216"/>
      <c r="N564" s="217"/>
      <c r="O564" s="217"/>
      <c r="P564" s="217"/>
      <c r="Q564" s="217"/>
      <c r="R564" s="217"/>
      <c r="S564" s="217"/>
      <c r="T564" s="218"/>
      <c r="AT564" s="219" t="s">
        <v>232</v>
      </c>
      <c r="AU564" s="219" t="s">
        <v>93</v>
      </c>
      <c r="AV564" s="13" t="s">
        <v>87</v>
      </c>
      <c r="AW564" s="13" t="s">
        <v>35</v>
      </c>
      <c r="AX564" s="13" t="s">
        <v>80</v>
      </c>
      <c r="AY564" s="219" t="s">
        <v>220</v>
      </c>
    </row>
    <row r="565" spans="1:65" s="14" customFormat="1" ht="11.25">
      <c r="B565" s="220"/>
      <c r="C565" s="221"/>
      <c r="D565" s="205" t="s">
        <v>232</v>
      </c>
      <c r="E565" s="222" t="s">
        <v>1</v>
      </c>
      <c r="F565" s="223" t="s">
        <v>1686</v>
      </c>
      <c r="G565" s="221"/>
      <c r="H565" s="224">
        <v>1.69</v>
      </c>
      <c r="I565" s="225"/>
      <c r="J565" s="221"/>
      <c r="K565" s="221"/>
      <c r="L565" s="226"/>
      <c r="M565" s="227"/>
      <c r="N565" s="228"/>
      <c r="O565" s="228"/>
      <c r="P565" s="228"/>
      <c r="Q565" s="228"/>
      <c r="R565" s="228"/>
      <c r="S565" s="228"/>
      <c r="T565" s="229"/>
      <c r="AT565" s="230" t="s">
        <v>232</v>
      </c>
      <c r="AU565" s="230" t="s">
        <v>93</v>
      </c>
      <c r="AV565" s="14" t="s">
        <v>93</v>
      </c>
      <c r="AW565" s="14" t="s">
        <v>35</v>
      </c>
      <c r="AX565" s="14" t="s">
        <v>80</v>
      </c>
      <c r="AY565" s="230" t="s">
        <v>220</v>
      </c>
    </row>
    <row r="566" spans="1:65" s="14" customFormat="1" ht="11.25">
      <c r="B566" s="220"/>
      <c r="C566" s="221"/>
      <c r="D566" s="205" t="s">
        <v>232</v>
      </c>
      <c r="E566" s="222" t="s">
        <v>1</v>
      </c>
      <c r="F566" s="223" t="s">
        <v>1687</v>
      </c>
      <c r="G566" s="221"/>
      <c r="H566" s="224">
        <v>1.65</v>
      </c>
      <c r="I566" s="225"/>
      <c r="J566" s="221"/>
      <c r="K566" s="221"/>
      <c r="L566" s="226"/>
      <c r="M566" s="227"/>
      <c r="N566" s="228"/>
      <c r="O566" s="228"/>
      <c r="P566" s="228"/>
      <c r="Q566" s="228"/>
      <c r="R566" s="228"/>
      <c r="S566" s="228"/>
      <c r="T566" s="229"/>
      <c r="AT566" s="230" t="s">
        <v>232</v>
      </c>
      <c r="AU566" s="230" t="s">
        <v>93</v>
      </c>
      <c r="AV566" s="14" t="s">
        <v>93</v>
      </c>
      <c r="AW566" s="14" t="s">
        <v>35</v>
      </c>
      <c r="AX566" s="14" t="s">
        <v>80</v>
      </c>
      <c r="AY566" s="230" t="s">
        <v>220</v>
      </c>
    </row>
    <row r="567" spans="1:65" s="15" customFormat="1" ht="11.25">
      <c r="B567" s="231"/>
      <c r="C567" s="232"/>
      <c r="D567" s="205" t="s">
        <v>232</v>
      </c>
      <c r="E567" s="233" t="s">
        <v>1</v>
      </c>
      <c r="F567" s="234" t="s">
        <v>236</v>
      </c>
      <c r="G567" s="232"/>
      <c r="H567" s="235">
        <v>3.34</v>
      </c>
      <c r="I567" s="236"/>
      <c r="J567" s="232"/>
      <c r="K567" s="232"/>
      <c r="L567" s="237"/>
      <c r="M567" s="238"/>
      <c r="N567" s="239"/>
      <c r="O567" s="239"/>
      <c r="P567" s="239"/>
      <c r="Q567" s="239"/>
      <c r="R567" s="239"/>
      <c r="S567" s="239"/>
      <c r="T567" s="240"/>
      <c r="AT567" s="241" t="s">
        <v>232</v>
      </c>
      <c r="AU567" s="241" t="s">
        <v>93</v>
      </c>
      <c r="AV567" s="15" t="s">
        <v>228</v>
      </c>
      <c r="AW567" s="15" t="s">
        <v>35</v>
      </c>
      <c r="AX567" s="15" t="s">
        <v>87</v>
      </c>
      <c r="AY567" s="241" t="s">
        <v>220</v>
      </c>
    </row>
    <row r="568" spans="1:65" s="2" customFormat="1" ht="14.45" customHeight="1">
      <c r="A568" s="35"/>
      <c r="B568" s="36"/>
      <c r="C568" s="243" t="s">
        <v>818</v>
      </c>
      <c r="D568" s="243" t="s">
        <v>359</v>
      </c>
      <c r="E568" s="244" t="s">
        <v>835</v>
      </c>
      <c r="F568" s="245" t="s">
        <v>836</v>
      </c>
      <c r="G568" s="246" t="s">
        <v>226</v>
      </c>
      <c r="H568" s="247">
        <v>3.8410000000000002</v>
      </c>
      <c r="I568" s="248"/>
      <c r="J568" s="249">
        <f>ROUND(I568*H568,2)</f>
        <v>0</v>
      </c>
      <c r="K568" s="245" t="s">
        <v>1</v>
      </c>
      <c r="L568" s="250"/>
      <c r="M568" s="251" t="s">
        <v>1</v>
      </c>
      <c r="N568" s="252" t="s">
        <v>46</v>
      </c>
      <c r="O568" s="72"/>
      <c r="P568" s="201">
        <f>O568*H568</f>
        <v>0</v>
      </c>
      <c r="Q568" s="201">
        <v>9.7999999999999997E-3</v>
      </c>
      <c r="R568" s="201">
        <f>Q568*H568</f>
        <v>3.7641800000000003E-2</v>
      </c>
      <c r="S568" s="201">
        <v>0</v>
      </c>
      <c r="T568" s="202">
        <f>S568*H568</f>
        <v>0</v>
      </c>
      <c r="U568" s="35"/>
      <c r="V568" s="35"/>
      <c r="W568" s="35"/>
      <c r="X568" s="35"/>
      <c r="Y568" s="35"/>
      <c r="Z568" s="35"/>
      <c r="AA568" s="35"/>
      <c r="AB568" s="35"/>
      <c r="AC568" s="35"/>
      <c r="AD568" s="35"/>
      <c r="AE568" s="35"/>
      <c r="AR568" s="203" t="s">
        <v>362</v>
      </c>
      <c r="AT568" s="203" t="s">
        <v>359</v>
      </c>
      <c r="AU568" s="203" t="s">
        <v>93</v>
      </c>
      <c r="AY568" s="18" t="s">
        <v>220</v>
      </c>
      <c r="BE568" s="204">
        <f>IF(N568="základní",J568,0)</f>
        <v>0</v>
      </c>
      <c r="BF568" s="204">
        <f>IF(N568="snížená",J568,0)</f>
        <v>0</v>
      </c>
      <c r="BG568" s="204">
        <f>IF(N568="zákl. přenesená",J568,0)</f>
        <v>0</v>
      </c>
      <c r="BH568" s="204">
        <f>IF(N568="sníž. přenesená",J568,0)</f>
        <v>0</v>
      </c>
      <c r="BI568" s="204">
        <f>IF(N568="nulová",J568,0)</f>
        <v>0</v>
      </c>
      <c r="BJ568" s="18" t="s">
        <v>93</v>
      </c>
      <c r="BK568" s="204">
        <f>ROUND(I568*H568,2)</f>
        <v>0</v>
      </c>
      <c r="BL568" s="18" t="s">
        <v>317</v>
      </c>
      <c r="BM568" s="203" t="s">
        <v>837</v>
      </c>
    </row>
    <row r="569" spans="1:65" s="14" customFormat="1" ht="11.25">
      <c r="B569" s="220"/>
      <c r="C569" s="221"/>
      <c r="D569" s="205" t="s">
        <v>232</v>
      </c>
      <c r="E569" s="221"/>
      <c r="F569" s="223" t="s">
        <v>1688</v>
      </c>
      <c r="G569" s="221"/>
      <c r="H569" s="224">
        <v>3.8410000000000002</v>
      </c>
      <c r="I569" s="225"/>
      <c r="J569" s="221"/>
      <c r="K569" s="221"/>
      <c r="L569" s="226"/>
      <c r="M569" s="227"/>
      <c r="N569" s="228"/>
      <c r="O569" s="228"/>
      <c r="P569" s="228"/>
      <c r="Q569" s="228"/>
      <c r="R569" s="228"/>
      <c r="S569" s="228"/>
      <c r="T569" s="229"/>
      <c r="AT569" s="230" t="s">
        <v>232</v>
      </c>
      <c r="AU569" s="230" t="s">
        <v>93</v>
      </c>
      <c r="AV569" s="14" t="s">
        <v>93</v>
      </c>
      <c r="AW569" s="14" t="s">
        <v>4</v>
      </c>
      <c r="AX569" s="14" t="s">
        <v>87</v>
      </c>
      <c r="AY569" s="230" t="s">
        <v>220</v>
      </c>
    </row>
    <row r="570" spans="1:65" s="2" customFormat="1" ht="24.2" customHeight="1">
      <c r="A570" s="35"/>
      <c r="B570" s="36"/>
      <c r="C570" s="192" t="s">
        <v>826</v>
      </c>
      <c r="D570" s="192" t="s">
        <v>223</v>
      </c>
      <c r="E570" s="193" t="s">
        <v>840</v>
      </c>
      <c r="F570" s="194" t="s">
        <v>841</v>
      </c>
      <c r="G570" s="195" t="s">
        <v>226</v>
      </c>
      <c r="H570" s="196">
        <v>35.74</v>
      </c>
      <c r="I570" s="197"/>
      <c r="J570" s="198">
        <f>ROUND(I570*H570,2)</f>
        <v>0</v>
      </c>
      <c r="K570" s="194" t="s">
        <v>227</v>
      </c>
      <c r="L570" s="40"/>
      <c r="M570" s="199" t="s">
        <v>1</v>
      </c>
      <c r="N570" s="200" t="s">
        <v>46</v>
      </c>
      <c r="O570" s="72"/>
      <c r="P570" s="201">
        <f>O570*H570</f>
        <v>0</v>
      </c>
      <c r="Q570" s="201">
        <v>8.9999999999999993E-3</v>
      </c>
      <c r="R570" s="201">
        <f>Q570*H570</f>
        <v>0.32166</v>
      </c>
      <c r="S570" s="201">
        <v>0</v>
      </c>
      <c r="T570" s="202">
        <f>S570*H570</f>
        <v>0</v>
      </c>
      <c r="U570" s="35"/>
      <c r="V570" s="35"/>
      <c r="W570" s="35"/>
      <c r="X570" s="35"/>
      <c r="Y570" s="35"/>
      <c r="Z570" s="35"/>
      <c r="AA570" s="35"/>
      <c r="AB570" s="35"/>
      <c r="AC570" s="35"/>
      <c r="AD570" s="35"/>
      <c r="AE570" s="35"/>
      <c r="AR570" s="203" t="s">
        <v>317</v>
      </c>
      <c r="AT570" s="203" t="s">
        <v>223</v>
      </c>
      <c r="AU570" s="203" t="s">
        <v>93</v>
      </c>
      <c r="AY570" s="18" t="s">
        <v>220</v>
      </c>
      <c r="BE570" s="204">
        <f>IF(N570="základní",J570,0)</f>
        <v>0</v>
      </c>
      <c r="BF570" s="204">
        <f>IF(N570="snížená",J570,0)</f>
        <v>0</v>
      </c>
      <c r="BG570" s="204">
        <f>IF(N570="zákl. přenesená",J570,0)</f>
        <v>0</v>
      </c>
      <c r="BH570" s="204">
        <f>IF(N570="sníž. přenesená",J570,0)</f>
        <v>0</v>
      </c>
      <c r="BI570" s="204">
        <f>IF(N570="nulová",J570,0)</f>
        <v>0</v>
      </c>
      <c r="BJ570" s="18" t="s">
        <v>93</v>
      </c>
      <c r="BK570" s="204">
        <f>ROUND(I570*H570,2)</f>
        <v>0</v>
      </c>
      <c r="BL570" s="18" t="s">
        <v>317</v>
      </c>
      <c r="BM570" s="203" t="s">
        <v>842</v>
      </c>
    </row>
    <row r="571" spans="1:65" s="2" customFormat="1" ht="11.25">
      <c r="A571" s="35"/>
      <c r="B571" s="36"/>
      <c r="C571" s="37"/>
      <c r="D571" s="205" t="s">
        <v>230</v>
      </c>
      <c r="E571" s="37"/>
      <c r="F571" s="206" t="s">
        <v>843</v>
      </c>
      <c r="G571" s="37"/>
      <c r="H571" s="37"/>
      <c r="I571" s="207"/>
      <c r="J571" s="37"/>
      <c r="K571" s="37"/>
      <c r="L571" s="40"/>
      <c r="M571" s="208"/>
      <c r="N571" s="209"/>
      <c r="O571" s="72"/>
      <c r="P571" s="72"/>
      <c r="Q571" s="72"/>
      <c r="R571" s="72"/>
      <c r="S571" s="72"/>
      <c r="T571" s="73"/>
      <c r="U571" s="35"/>
      <c r="V571" s="35"/>
      <c r="W571" s="35"/>
      <c r="X571" s="35"/>
      <c r="Y571" s="35"/>
      <c r="Z571" s="35"/>
      <c r="AA571" s="35"/>
      <c r="AB571" s="35"/>
      <c r="AC571" s="35"/>
      <c r="AD571" s="35"/>
      <c r="AE571" s="35"/>
      <c r="AT571" s="18" t="s">
        <v>230</v>
      </c>
      <c r="AU571" s="18" t="s">
        <v>93</v>
      </c>
    </row>
    <row r="572" spans="1:65" s="13" customFormat="1" ht="11.25">
      <c r="B572" s="210"/>
      <c r="C572" s="211"/>
      <c r="D572" s="205" t="s">
        <v>232</v>
      </c>
      <c r="E572" s="212" t="s">
        <v>1</v>
      </c>
      <c r="F572" s="213" t="s">
        <v>831</v>
      </c>
      <c r="G572" s="211"/>
      <c r="H572" s="212" t="s">
        <v>1</v>
      </c>
      <c r="I572" s="214"/>
      <c r="J572" s="211"/>
      <c r="K572" s="211"/>
      <c r="L572" s="215"/>
      <c r="M572" s="216"/>
      <c r="N572" s="217"/>
      <c r="O572" s="217"/>
      <c r="P572" s="217"/>
      <c r="Q572" s="217"/>
      <c r="R572" s="217"/>
      <c r="S572" s="217"/>
      <c r="T572" s="218"/>
      <c r="AT572" s="219" t="s">
        <v>232</v>
      </c>
      <c r="AU572" s="219" t="s">
        <v>93</v>
      </c>
      <c r="AV572" s="13" t="s">
        <v>87</v>
      </c>
      <c r="AW572" s="13" t="s">
        <v>35</v>
      </c>
      <c r="AX572" s="13" t="s">
        <v>80</v>
      </c>
      <c r="AY572" s="219" t="s">
        <v>220</v>
      </c>
    </row>
    <row r="573" spans="1:65" s="14" customFormat="1" ht="11.25">
      <c r="B573" s="220"/>
      <c r="C573" s="221"/>
      <c r="D573" s="205" t="s">
        <v>232</v>
      </c>
      <c r="E573" s="222" t="s">
        <v>1</v>
      </c>
      <c r="F573" s="223" t="s">
        <v>1689</v>
      </c>
      <c r="G573" s="221"/>
      <c r="H573" s="224">
        <v>14.1</v>
      </c>
      <c r="I573" s="225"/>
      <c r="J573" s="221"/>
      <c r="K573" s="221"/>
      <c r="L573" s="226"/>
      <c r="M573" s="227"/>
      <c r="N573" s="228"/>
      <c r="O573" s="228"/>
      <c r="P573" s="228"/>
      <c r="Q573" s="228"/>
      <c r="R573" s="228"/>
      <c r="S573" s="228"/>
      <c r="T573" s="229"/>
      <c r="AT573" s="230" t="s">
        <v>232</v>
      </c>
      <c r="AU573" s="230" t="s">
        <v>93</v>
      </c>
      <c r="AV573" s="14" t="s">
        <v>93</v>
      </c>
      <c r="AW573" s="14" t="s">
        <v>35</v>
      </c>
      <c r="AX573" s="14" t="s">
        <v>80</v>
      </c>
      <c r="AY573" s="230" t="s">
        <v>220</v>
      </c>
    </row>
    <row r="574" spans="1:65" s="14" customFormat="1" ht="11.25">
      <c r="B574" s="220"/>
      <c r="C574" s="221"/>
      <c r="D574" s="205" t="s">
        <v>232</v>
      </c>
      <c r="E574" s="222" t="s">
        <v>1</v>
      </c>
      <c r="F574" s="223" t="s">
        <v>1690</v>
      </c>
      <c r="G574" s="221"/>
      <c r="H574" s="224">
        <v>13.06</v>
      </c>
      <c r="I574" s="225"/>
      <c r="J574" s="221"/>
      <c r="K574" s="221"/>
      <c r="L574" s="226"/>
      <c r="M574" s="227"/>
      <c r="N574" s="228"/>
      <c r="O574" s="228"/>
      <c r="P574" s="228"/>
      <c r="Q574" s="228"/>
      <c r="R574" s="228"/>
      <c r="S574" s="228"/>
      <c r="T574" s="229"/>
      <c r="AT574" s="230" t="s">
        <v>232</v>
      </c>
      <c r="AU574" s="230" t="s">
        <v>93</v>
      </c>
      <c r="AV574" s="14" t="s">
        <v>93</v>
      </c>
      <c r="AW574" s="14" t="s">
        <v>35</v>
      </c>
      <c r="AX574" s="14" t="s">
        <v>80</v>
      </c>
      <c r="AY574" s="230" t="s">
        <v>220</v>
      </c>
    </row>
    <row r="575" spans="1:65" s="14" customFormat="1" ht="11.25">
      <c r="B575" s="220"/>
      <c r="C575" s="221"/>
      <c r="D575" s="205" t="s">
        <v>232</v>
      </c>
      <c r="E575" s="222" t="s">
        <v>1</v>
      </c>
      <c r="F575" s="223" t="s">
        <v>1691</v>
      </c>
      <c r="G575" s="221"/>
      <c r="H575" s="224">
        <v>8.58</v>
      </c>
      <c r="I575" s="225"/>
      <c r="J575" s="221"/>
      <c r="K575" s="221"/>
      <c r="L575" s="226"/>
      <c r="M575" s="227"/>
      <c r="N575" s="228"/>
      <c r="O575" s="228"/>
      <c r="P575" s="228"/>
      <c r="Q575" s="228"/>
      <c r="R575" s="228"/>
      <c r="S575" s="228"/>
      <c r="T575" s="229"/>
      <c r="AT575" s="230" t="s">
        <v>232</v>
      </c>
      <c r="AU575" s="230" t="s">
        <v>93</v>
      </c>
      <c r="AV575" s="14" t="s">
        <v>93</v>
      </c>
      <c r="AW575" s="14" t="s">
        <v>35</v>
      </c>
      <c r="AX575" s="14" t="s">
        <v>80</v>
      </c>
      <c r="AY575" s="230" t="s">
        <v>220</v>
      </c>
    </row>
    <row r="576" spans="1:65" s="15" customFormat="1" ht="11.25">
      <c r="B576" s="231"/>
      <c r="C576" s="232"/>
      <c r="D576" s="205" t="s">
        <v>232</v>
      </c>
      <c r="E576" s="233" t="s">
        <v>1</v>
      </c>
      <c r="F576" s="234" t="s">
        <v>236</v>
      </c>
      <c r="G576" s="232"/>
      <c r="H576" s="235">
        <v>35.74</v>
      </c>
      <c r="I576" s="236"/>
      <c r="J576" s="232"/>
      <c r="K576" s="232"/>
      <c r="L576" s="237"/>
      <c r="M576" s="238"/>
      <c r="N576" s="239"/>
      <c r="O576" s="239"/>
      <c r="P576" s="239"/>
      <c r="Q576" s="239"/>
      <c r="R576" s="239"/>
      <c r="S576" s="239"/>
      <c r="T576" s="240"/>
      <c r="AT576" s="241" t="s">
        <v>232</v>
      </c>
      <c r="AU576" s="241" t="s">
        <v>93</v>
      </c>
      <c r="AV576" s="15" t="s">
        <v>228</v>
      </c>
      <c r="AW576" s="15" t="s">
        <v>35</v>
      </c>
      <c r="AX576" s="15" t="s">
        <v>87</v>
      </c>
      <c r="AY576" s="241" t="s">
        <v>220</v>
      </c>
    </row>
    <row r="577" spans="1:65" s="2" customFormat="1" ht="14.45" customHeight="1">
      <c r="A577" s="35"/>
      <c r="B577" s="36"/>
      <c r="C577" s="243" t="s">
        <v>834</v>
      </c>
      <c r="D577" s="243" t="s">
        <v>359</v>
      </c>
      <c r="E577" s="244" t="s">
        <v>847</v>
      </c>
      <c r="F577" s="245" t="s">
        <v>848</v>
      </c>
      <c r="G577" s="246" t="s">
        <v>226</v>
      </c>
      <c r="H577" s="247">
        <v>42.887999999999998</v>
      </c>
      <c r="I577" s="248"/>
      <c r="J577" s="249">
        <f>ROUND(I577*H577,2)</f>
        <v>0</v>
      </c>
      <c r="K577" s="245" t="s">
        <v>1</v>
      </c>
      <c r="L577" s="250"/>
      <c r="M577" s="251" t="s">
        <v>1</v>
      </c>
      <c r="N577" s="252" t="s">
        <v>46</v>
      </c>
      <c r="O577" s="72"/>
      <c r="P577" s="201">
        <f>O577*H577</f>
        <v>0</v>
      </c>
      <c r="Q577" s="201">
        <v>0.02</v>
      </c>
      <c r="R577" s="201">
        <f>Q577*H577</f>
        <v>0.85775999999999997</v>
      </c>
      <c r="S577" s="201">
        <v>0</v>
      </c>
      <c r="T577" s="202">
        <f>S577*H577</f>
        <v>0</v>
      </c>
      <c r="U577" s="35"/>
      <c r="V577" s="35"/>
      <c r="W577" s="35"/>
      <c r="X577" s="35"/>
      <c r="Y577" s="35"/>
      <c r="Z577" s="35"/>
      <c r="AA577" s="35"/>
      <c r="AB577" s="35"/>
      <c r="AC577" s="35"/>
      <c r="AD577" s="35"/>
      <c r="AE577" s="35"/>
      <c r="AR577" s="203" t="s">
        <v>362</v>
      </c>
      <c r="AT577" s="203" t="s">
        <v>359</v>
      </c>
      <c r="AU577" s="203" t="s">
        <v>93</v>
      </c>
      <c r="AY577" s="18" t="s">
        <v>220</v>
      </c>
      <c r="BE577" s="204">
        <f>IF(N577="základní",J577,0)</f>
        <v>0</v>
      </c>
      <c r="BF577" s="204">
        <f>IF(N577="snížená",J577,0)</f>
        <v>0</v>
      </c>
      <c r="BG577" s="204">
        <f>IF(N577="zákl. přenesená",J577,0)</f>
        <v>0</v>
      </c>
      <c r="BH577" s="204">
        <f>IF(N577="sníž. přenesená",J577,0)</f>
        <v>0</v>
      </c>
      <c r="BI577" s="204">
        <f>IF(N577="nulová",J577,0)</f>
        <v>0</v>
      </c>
      <c r="BJ577" s="18" t="s">
        <v>93</v>
      </c>
      <c r="BK577" s="204">
        <f>ROUND(I577*H577,2)</f>
        <v>0</v>
      </c>
      <c r="BL577" s="18" t="s">
        <v>317</v>
      </c>
      <c r="BM577" s="203" t="s">
        <v>849</v>
      </c>
    </row>
    <row r="578" spans="1:65" s="14" customFormat="1" ht="11.25">
      <c r="B578" s="220"/>
      <c r="C578" s="221"/>
      <c r="D578" s="205" t="s">
        <v>232</v>
      </c>
      <c r="E578" s="221"/>
      <c r="F578" s="223" t="s">
        <v>1692</v>
      </c>
      <c r="G578" s="221"/>
      <c r="H578" s="224">
        <v>42.887999999999998</v>
      </c>
      <c r="I578" s="225"/>
      <c r="J578" s="221"/>
      <c r="K578" s="221"/>
      <c r="L578" s="226"/>
      <c r="M578" s="227"/>
      <c r="N578" s="228"/>
      <c r="O578" s="228"/>
      <c r="P578" s="228"/>
      <c r="Q578" s="228"/>
      <c r="R578" s="228"/>
      <c r="S578" s="228"/>
      <c r="T578" s="229"/>
      <c r="AT578" s="230" t="s">
        <v>232</v>
      </c>
      <c r="AU578" s="230" t="s">
        <v>93</v>
      </c>
      <c r="AV578" s="14" t="s">
        <v>93</v>
      </c>
      <c r="AW578" s="14" t="s">
        <v>4</v>
      </c>
      <c r="AX578" s="14" t="s">
        <v>87</v>
      </c>
      <c r="AY578" s="230" t="s">
        <v>220</v>
      </c>
    </row>
    <row r="579" spans="1:65" s="2" customFormat="1" ht="14.45" customHeight="1">
      <c r="A579" s="35"/>
      <c r="B579" s="36"/>
      <c r="C579" s="192" t="s">
        <v>839</v>
      </c>
      <c r="D579" s="192" t="s">
        <v>223</v>
      </c>
      <c r="E579" s="193" t="s">
        <v>852</v>
      </c>
      <c r="F579" s="194" t="s">
        <v>853</v>
      </c>
      <c r="G579" s="195" t="s">
        <v>226</v>
      </c>
      <c r="H579" s="196">
        <v>39.08</v>
      </c>
      <c r="I579" s="197"/>
      <c r="J579" s="198">
        <f>ROUND(I579*H579,2)</f>
        <v>0</v>
      </c>
      <c r="K579" s="194" t="s">
        <v>227</v>
      </c>
      <c r="L579" s="40"/>
      <c r="M579" s="199" t="s">
        <v>1</v>
      </c>
      <c r="N579" s="200" t="s">
        <v>46</v>
      </c>
      <c r="O579" s="72"/>
      <c r="P579" s="201">
        <f>O579*H579</f>
        <v>0</v>
      </c>
      <c r="Q579" s="201">
        <v>0</v>
      </c>
      <c r="R579" s="201">
        <f>Q579*H579</f>
        <v>0</v>
      </c>
      <c r="S579" s="201">
        <v>0</v>
      </c>
      <c r="T579" s="202">
        <f>S579*H579</f>
        <v>0</v>
      </c>
      <c r="U579" s="35"/>
      <c r="V579" s="35"/>
      <c r="W579" s="35"/>
      <c r="X579" s="35"/>
      <c r="Y579" s="35"/>
      <c r="Z579" s="35"/>
      <c r="AA579" s="35"/>
      <c r="AB579" s="35"/>
      <c r="AC579" s="35"/>
      <c r="AD579" s="35"/>
      <c r="AE579" s="35"/>
      <c r="AR579" s="203" t="s">
        <v>317</v>
      </c>
      <c r="AT579" s="203" t="s">
        <v>223</v>
      </c>
      <c r="AU579" s="203" t="s">
        <v>93</v>
      </c>
      <c r="AY579" s="18" t="s">
        <v>220</v>
      </c>
      <c r="BE579" s="204">
        <f>IF(N579="základní",J579,0)</f>
        <v>0</v>
      </c>
      <c r="BF579" s="204">
        <f>IF(N579="snížená",J579,0)</f>
        <v>0</v>
      </c>
      <c r="BG579" s="204">
        <f>IF(N579="zákl. přenesená",J579,0)</f>
        <v>0</v>
      </c>
      <c r="BH579" s="204">
        <f>IF(N579="sníž. přenesená",J579,0)</f>
        <v>0</v>
      </c>
      <c r="BI579" s="204">
        <f>IF(N579="nulová",J579,0)</f>
        <v>0</v>
      </c>
      <c r="BJ579" s="18" t="s">
        <v>93</v>
      </c>
      <c r="BK579" s="204">
        <f>ROUND(I579*H579,2)</f>
        <v>0</v>
      </c>
      <c r="BL579" s="18" t="s">
        <v>317</v>
      </c>
      <c r="BM579" s="203" t="s">
        <v>854</v>
      </c>
    </row>
    <row r="580" spans="1:65" s="2" customFormat="1" ht="11.25">
      <c r="A580" s="35"/>
      <c r="B580" s="36"/>
      <c r="C580" s="37"/>
      <c r="D580" s="205" t="s">
        <v>230</v>
      </c>
      <c r="E580" s="37"/>
      <c r="F580" s="206" t="s">
        <v>855</v>
      </c>
      <c r="G580" s="37"/>
      <c r="H580" s="37"/>
      <c r="I580" s="207"/>
      <c r="J580" s="37"/>
      <c r="K580" s="37"/>
      <c r="L580" s="40"/>
      <c r="M580" s="208"/>
      <c r="N580" s="209"/>
      <c r="O580" s="72"/>
      <c r="P580" s="72"/>
      <c r="Q580" s="72"/>
      <c r="R580" s="72"/>
      <c r="S580" s="72"/>
      <c r="T580" s="73"/>
      <c r="U580" s="35"/>
      <c r="V580" s="35"/>
      <c r="W580" s="35"/>
      <c r="X580" s="35"/>
      <c r="Y580" s="35"/>
      <c r="Z580" s="35"/>
      <c r="AA580" s="35"/>
      <c r="AB580" s="35"/>
      <c r="AC580" s="35"/>
      <c r="AD580" s="35"/>
      <c r="AE580" s="35"/>
      <c r="AT580" s="18" t="s">
        <v>230</v>
      </c>
      <c r="AU580" s="18" t="s">
        <v>93</v>
      </c>
    </row>
    <row r="581" spans="1:65" s="13" customFormat="1" ht="11.25">
      <c r="B581" s="210"/>
      <c r="C581" s="211"/>
      <c r="D581" s="205" t="s">
        <v>232</v>
      </c>
      <c r="E581" s="212" t="s">
        <v>1</v>
      </c>
      <c r="F581" s="213" t="s">
        <v>831</v>
      </c>
      <c r="G581" s="211"/>
      <c r="H581" s="212" t="s">
        <v>1</v>
      </c>
      <c r="I581" s="214"/>
      <c r="J581" s="211"/>
      <c r="K581" s="211"/>
      <c r="L581" s="215"/>
      <c r="M581" s="216"/>
      <c r="N581" s="217"/>
      <c r="O581" s="217"/>
      <c r="P581" s="217"/>
      <c r="Q581" s="217"/>
      <c r="R581" s="217"/>
      <c r="S581" s="217"/>
      <c r="T581" s="218"/>
      <c r="AT581" s="219" t="s">
        <v>232</v>
      </c>
      <c r="AU581" s="219" t="s">
        <v>93</v>
      </c>
      <c r="AV581" s="13" t="s">
        <v>87</v>
      </c>
      <c r="AW581" s="13" t="s">
        <v>35</v>
      </c>
      <c r="AX581" s="13" t="s">
        <v>80</v>
      </c>
      <c r="AY581" s="219" t="s">
        <v>220</v>
      </c>
    </row>
    <row r="582" spans="1:65" s="14" customFormat="1" ht="11.25">
      <c r="B582" s="220"/>
      <c r="C582" s="221"/>
      <c r="D582" s="205" t="s">
        <v>232</v>
      </c>
      <c r="E582" s="222" t="s">
        <v>1</v>
      </c>
      <c r="F582" s="223" t="s">
        <v>1686</v>
      </c>
      <c r="G582" s="221"/>
      <c r="H582" s="224">
        <v>1.69</v>
      </c>
      <c r="I582" s="225"/>
      <c r="J582" s="221"/>
      <c r="K582" s="221"/>
      <c r="L582" s="226"/>
      <c r="M582" s="227"/>
      <c r="N582" s="228"/>
      <c r="O582" s="228"/>
      <c r="P582" s="228"/>
      <c r="Q582" s="228"/>
      <c r="R582" s="228"/>
      <c r="S582" s="228"/>
      <c r="T582" s="229"/>
      <c r="AT582" s="230" t="s">
        <v>232</v>
      </c>
      <c r="AU582" s="230" t="s">
        <v>93</v>
      </c>
      <c r="AV582" s="14" t="s">
        <v>93</v>
      </c>
      <c r="AW582" s="14" t="s">
        <v>35</v>
      </c>
      <c r="AX582" s="14" t="s">
        <v>80</v>
      </c>
      <c r="AY582" s="230" t="s">
        <v>220</v>
      </c>
    </row>
    <row r="583" spans="1:65" s="14" customFormat="1" ht="11.25">
      <c r="B583" s="220"/>
      <c r="C583" s="221"/>
      <c r="D583" s="205" t="s">
        <v>232</v>
      </c>
      <c r="E583" s="222" t="s">
        <v>1</v>
      </c>
      <c r="F583" s="223" t="s">
        <v>1687</v>
      </c>
      <c r="G583" s="221"/>
      <c r="H583" s="224">
        <v>1.65</v>
      </c>
      <c r="I583" s="225"/>
      <c r="J583" s="221"/>
      <c r="K583" s="221"/>
      <c r="L583" s="226"/>
      <c r="M583" s="227"/>
      <c r="N583" s="228"/>
      <c r="O583" s="228"/>
      <c r="P583" s="228"/>
      <c r="Q583" s="228"/>
      <c r="R583" s="228"/>
      <c r="S583" s="228"/>
      <c r="T583" s="229"/>
      <c r="AT583" s="230" t="s">
        <v>232</v>
      </c>
      <c r="AU583" s="230" t="s">
        <v>93</v>
      </c>
      <c r="AV583" s="14" t="s">
        <v>93</v>
      </c>
      <c r="AW583" s="14" t="s">
        <v>35</v>
      </c>
      <c r="AX583" s="14" t="s">
        <v>80</v>
      </c>
      <c r="AY583" s="230" t="s">
        <v>220</v>
      </c>
    </row>
    <row r="584" spans="1:65" s="16" customFormat="1" ht="11.25">
      <c r="B584" s="263"/>
      <c r="C584" s="264"/>
      <c r="D584" s="205" t="s">
        <v>232</v>
      </c>
      <c r="E584" s="265" t="s">
        <v>1</v>
      </c>
      <c r="F584" s="266" t="s">
        <v>1693</v>
      </c>
      <c r="G584" s="264"/>
      <c r="H584" s="267">
        <v>3.34</v>
      </c>
      <c r="I584" s="268"/>
      <c r="J584" s="264"/>
      <c r="K584" s="264"/>
      <c r="L584" s="269"/>
      <c r="M584" s="270"/>
      <c r="N584" s="271"/>
      <c r="O584" s="271"/>
      <c r="P584" s="271"/>
      <c r="Q584" s="271"/>
      <c r="R584" s="271"/>
      <c r="S584" s="271"/>
      <c r="T584" s="272"/>
      <c r="AT584" s="273" t="s">
        <v>232</v>
      </c>
      <c r="AU584" s="273" t="s">
        <v>93</v>
      </c>
      <c r="AV584" s="16" t="s">
        <v>106</v>
      </c>
      <c r="AW584" s="16" t="s">
        <v>35</v>
      </c>
      <c r="AX584" s="16" t="s">
        <v>80</v>
      </c>
      <c r="AY584" s="273" t="s">
        <v>220</v>
      </c>
    </row>
    <row r="585" spans="1:65" s="14" customFormat="1" ht="11.25">
      <c r="B585" s="220"/>
      <c r="C585" s="221"/>
      <c r="D585" s="205" t="s">
        <v>232</v>
      </c>
      <c r="E585" s="222" t="s">
        <v>1</v>
      </c>
      <c r="F585" s="223" t="s">
        <v>1689</v>
      </c>
      <c r="G585" s="221"/>
      <c r="H585" s="224">
        <v>14.1</v>
      </c>
      <c r="I585" s="225"/>
      <c r="J585" s="221"/>
      <c r="K585" s="221"/>
      <c r="L585" s="226"/>
      <c r="M585" s="227"/>
      <c r="N585" s="228"/>
      <c r="O585" s="228"/>
      <c r="P585" s="228"/>
      <c r="Q585" s="228"/>
      <c r="R585" s="228"/>
      <c r="S585" s="228"/>
      <c r="T585" s="229"/>
      <c r="AT585" s="230" t="s">
        <v>232</v>
      </c>
      <c r="AU585" s="230" t="s">
        <v>93</v>
      </c>
      <c r="AV585" s="14" t="s">
        <v>93</v>
      </c>
      <c r="AW585" s="14" t="s">
        <v>35</v>
      </c>
      <c r="AX585" s="14" t="s">
        <v>80</v>
      </c>
      <c r="AY585" s="230" t="s">
        <v>220</v>
      </c>
    </row>
    <row r="586" spans="1:65" s="14" customFormat="1" ht="11.25">
      <c r="B586" s="220"/>
      <c r="C586" s="221"/>
      <c r="D586" s="205" t="s">
        <v>232</v>
      </c>
      <c r="E586" s="222" t="s">
        <v>1</v>
      </c>
      <c r="F586" s="223" t="s">
        <v>1690</v>
      </c>
      <c r="G586" s="221"/>
      <c r="H586" s="224">
        <v>13.06</v>
      </c>
      <c r="I586" s="225"/>
      <c r="J586" s="221"/>
      <c r="K586" s="221"/>
      <c r="L586" s="226"/>
      <c r="M586" s="227"/>
      <c r="N586" s="228"/>
      <c r="O586" s="228"/>
      <c r="P586" s="228"/>
      <c r="Q586" s="228"/>
      <c r="R586" s="228"/>
      <c r="S586" s="228"/>
      <c r="T586" s="229"/>
      <c r="AT586" s="230" t="s">
        <v>232</v>
      </c>
      <c r="AU586" s="230" t="s">
        <v>93</v>
      </c>
      <c r="AV586" s="14" t="s">
        <v>93</v>
      </c>
      <c r="AW586" s="14" t="s">
        <v>35</v>
      </c>
      <c r="AX586" s="14" t="s">
        <v>80</v>
      </c>
      <c r="AY586" s="230" t="s">
        <v>220</v>
      </c>
    </row>
    <row r="587" spans="1:65" s="14" customFormat="1" ht="11.25">
      <c r="B587" s="220"/>
      <c r="C587" s="221"/>
      <c r="D587" s="205" t="s">
        <v>232</v>
      </c>
      <c r="E587" s="222" t="s">
        <v>1</v>
      </c>
      <c r="F587" s="223" t="s">
        <v>1691</v>
      </c>
      <c r="G587" s="221"/>
      <c r="H587" s="224">
        <v>8.58</v>
      </c>
      <c r="I587" s="225"/>
      <c r="J587" s="221"/>
      <c r="K587" s="221"/>
      <c r="L587" s="226"/>
      <c r="M587" s="227"/>
      <c r="N587" s="228"/>
      <c r="O587" s="228"/>
      <c r="P587" s="228"/>
      <c r="Q587" s="228"/>
      <c r="R587" s="228"/>
      <c r="S587" s="228"/>
      <c r="T587" s="229"/>
      <c r="AT587" s="230" t="s">
        <v>232</v>
      </c>
      <c r="AU587" s="230" t="s">
        <v>93</v>
      </c>
      <c r="AV587" s="14" t="s">
        <v>93</v>
      </c>
      <c r="AW587" s="14" t="s">
        <v>35</v>
      </c>
      <c r="AX587" s="14" t="s">
        <v>80</v>
      </c>
      <c r="AY587" s="230" t="s">
        <v>220</v>
      </c>
    </row>
    <row r="588" spans="1:65" s="16" customFormat="1" ht="11.25">
      <c r="B588" s="263"/>
      <c r="C588" s="264"/>
      <c r="D588" s="205" t="s">
        <v>232</v>
      </c>
      <c r="E588" s="265" t="s">
        <v>1</v>
      </c>
      <c r="F588" s="266" t="s">
        <v>1693</v>
      </c>
      <c r="G588" s="264"/>
      <c r="H588" s="267">
        <v>35.74</v>
      </c>
      <c r="I588" s="268"/>
      <c r="J588" s="264"/>
      <c r="K588" s="264"/>
      <c r="L588" s="269"/>
      <c r="M588" s="270"/>
      <c r="N588" s="271"/>
      <c r="O588" s="271"/>
      <c r="P588" s="271"/>
      <c r="Q588" s="271"/>
      <c r="R588" s="271"/>
      <c r="S588" s="271"/>
      <c r="T588" s="272"/>
      <c r="AT588" s="273" t="s">
        <v>232</v>
      </c>
      <c r="AU588" s="273" t="s">
        <v>93</v>
      </c>
      <c r="AV588" s="16" t="s">
        <v>106</v>
      </c>
      <c r="AW588" s="16" t="s">
        <v>35</v>
      </c>
      <c r="AX588" s="16" t="s">
        <v>80</v>
      </c>
      <c r="AY588" s="273" t="s">
        <v>220</v>
      </c>
    </row>
    <row r="589" spans="1:65" s="15" customFormat="1" ht="11.25">
      <c r="B589" s="231"/>
      <c r="C589" s="232"/>
      <c r="D589" s="205" t="s">
        <v>232</v>
      </c>
      <c r="E589" s="233" t="s">
        <v>1</v>
      </c>
      <c r="F589" s="234" t="s">
        <v>236</v>
      </c>
      <c r="G589" s="232"/>
      <c r="H589" s="235">
        <v>39.08</v>
      </c>
      <c r="I589" s="236"/>
      <c r="J589" s="232"/>
      <c r="K589" s="232"/>
      <c r="L589" s="237"/>
      <c r="M589" s="238"/>
      <c r="N589" s="239"/>
      <c r="O589" s="239"/>
      <c r="P589" s="239"/>
      <c r="Q589" s="239"/>
      <c r="R589" s="239"/>
      <c r="S589" s="239"/>
      <c r="T589" s="240"/>
      <c r="AT589" s="241" t="s">
        <v>232</v>
      </c>
      <c r="AU589" s="241" t="s">
        <v>93</v>
      </c>
      <c r="AV589" s="15" t="s">
        <v>228</v>
      </c>
      <c r="AW589" s="15" t="s">
        <v>35</v>
      </c>
      <c r="AX589" s="15" t="s">
        <v>87</v>
      </c>
      <c r="AY589" s="241" t="s">
        <v>220</v>
      </c>
    </row>
    <row r="590" spans="1:65" s="2" customFormat="1" ht="14.45" customHeight="1">
      <c r="A590" s="35"/>
      <c r="B590" s="36"/>
      <c r="C590" s="192" t="s">
        <v>846</v>
      </c>
      <c r="D590" s="192" t="s">
        <v>223</v>
      </c>
      <c r="E590" s="193" t="s">
        <v>857</v>
      </c>
      <c r="F590" s="194" t="s">
        <v>858</v>
      </c>
      <c r="G590" s="195" t="s">
        <v>226</v>
      </c>
      <c r="H590" s="196">
        <v>39.08</v>
      </c>
      <c r="I590" s="197"/>
      <c r="J590" s="198">
        <f>ROUND(I590*H590,2)</f>
        <v>0</v>
      </c>
      <c r="K590" s="194" t="s">
        <v>227</v>
      </c>
      <c r="L590" s="40"/>
      <c r="M590" s="199" t="s">
        <v>1</v>
      </c>
      <c r="N590" s="200" t="s">
        <v>46</v>
      </c>
      <c r="O590" s="72"/>
      <c r="P590" s="201">
        <f>O590*H590</f>
        <v>0</v>
      </c>
      <c r="Q590" s="201">
        <v>0</v>
      </c>
      <c r="R590" s="201">
        <f>Q590*H590</f>
        <v>0</v>
      </c>
      <c r="S590" s="201">
        <v>0</v>
      </c>
      <c r="T590" s="202">
        <f>S590*H590</f>
        <v>0</v>
      </c>
      <c r="U590" s="35"/>
      <c r="V590" s="35"/>
      <c r="W590" s="35"/>
      <c r="X590" s="35"/>
      <c r="Y590" s="35"/>
      <c r="Z590" s="35"/>
      <c r="AA590" s="35"/>
      <c r="AB590" s="35"/>
      <c r="AC590" s="35"/>
      <c r="AD590" s="35"/>
      <c r="AE590" s="35"/>
      <c r="AR590" s="203" t="s">
        <v>317</v>
      </c>
      <c r="AT590" s="203" t="s">
        <v>223</v>
      </c>
      <c r="AU590" s="203" t="s">
        <v>93</v>
      </c>
      <c r="AY590" s="18" t="s">
        <v>220</v>
      </c>
      <c r="BE590" s="204">
        <f>IF(N590="základní",J590,0)</f>
        <v>0</v>
      </c>
      <c r="BF590" s="204">
        <f>IF(N590="snížená",J590,0)</f>
        <v>0</v>
      </c>
      <c r="BG590" s="204">
        <f>IF(N590="zákl. přenesená",J590,0)</f>
        <v>0</v>
      </c>
      <c r="BH590" s="204">
        <f>IF(N590="sníž. přenesená",J590,0)</f>
        <v>0</v>
      </c>
      <c r="BI590" s="204">
        <f>IF(N590="nulová",J590,0)</f>
        <v>0</v>
      </c>
      <c r="BJ590" s="18" t="s">
        <v>93</v>
      </c>
      <c r="BK590" s="204">
        <f>ROUND(I590*H590,2)</f>
        <v>0</v>
      </c>
      <c r="BL590" s="18" t="s">
        <v>317</v>
      </c>
      <c r="BM590" s="203" t="s">
        <v>1694</v>
      </c>
    </row>
    <row r="591" spans="1:65" s="2" customFormat="1" ht="11.25">
      <c r="A591" s="35"/>
      <c r="B591" s="36"/>
      <c r="C591" s="37"/>
      <c r="D591" s="205" t="s">
        <v>230</v>
      </c>
      <c r="E591" s="37"/>
      <c r="F591" s="206" t="s">
        <v>860</v>
      </c>
      <c r="G591" s="37"/>
      <c r="H591" s="37"/>
      <c r="I591" s="207"/>
      <c r="J591" s="37"/>
      <c r="K591" s="37"/>
      <c r="L591" s="40"/>
      <c r="M591" s="208"/>
      <c r="N591" s="209"/>
      <c r="O591" s="72"/>
      <c r="P591" s="72"/>
      <c r="Q591" s="72"/>
      <c r="R591" s="72"/>
      <c r="S591" s="72"/>
      <c r="T591" s="73"/>
      <c r="U591" s="35"/>
      <c r="V591" s="35"/>
      <c r="W591" s="35"/>
      <c r="X591" s="35"/>
      <c r="Y591" s="35"/>
      <c r="Z591" s="35"/>
      <c r="AA591" s="35"/>
      <c r="AB591" s="35"/>
      <c r="AC591" s="35"/>
      <c r="AD591" s="35"/>
      <c r="AE591" s="35"/>
      <c r="AT591" s="18" t="s">
        <v>230</v>
      </c>
      <c r="AU591" s="18" t="s">
        <v>93</v>
      </c>
    </row>
    <row r="592" spans="1:65" s="15" customFormat="1" ht="11.25">
      <c r="B592" s="231"/>
      <c r="C592" s="232"/>
      <c r="D592" s="205" t="s">
        <v>232</v>
      </c>
      <c r="E592" s="233" t="s">
        <v>1</v>
      </c>
      <c r="F592" s="234" t="s">
        <v>236</v>
      </c>
      <c r="G592" s="232"/>
      <c r="H592" s="235">
        <v>39.08</v>
      </c>
      <c r="I592" s="236"/>
      <c r="J592" s="232"/>
      <c r="K592" s="232"/>
      <c r="L592" s="237"/>
      <c r="M592" s="238"/>
      <c r="N592" s="239"/>
      <c r="O592" s="239"/>
      <c r="P592" s="239"/>
      <c r="Q592" s="239"/>
      <c r="R592" s="239"/>
      <c r="S592" s="239"/>
      <c r="T592" s="240"/>
      <c r="AT592" s="241" t="s">
        <v>232</v>
      </c>
      <c r="AU592" s="241" t="s">
        <v>93</v>
      </c>
      <c r="AV592" s="15" t="s">
        <v>228</v>
      </c>
      <c r="AW592" s="15" t="s">
        <v>35</v>
      </c>
      <c r="AX592" s="15" t="s">
        <v>80</v>
      </c>
      <c r="AY592" s="241" t="s">
        <v>220</v>
      </c>
    </row>
    <row r="593" spans="1:65" s="2" customFormat="1" ht="24.2" customHeight="1">
      <c r="A593" s="35"/>
      <c r="B593" s="36"/>
      <c r="C593" s="192" t="s">
        <v>851</v>
      </c>
      <c r="D593" s="192" t="s">
        <v>223</v>
      </c>
      <c r="E593" s="193" t="s">
        <v>862</v>
      </c>
      <c r="F593" s="194" t="s">
        <v>863</v>
      </c>
      <c r="G593" s="195" t="s">
        <v>259</v>
      </c>
      <c r="H593" s="196">
        <v>2</v>
      </c>
      <c r="I593" s="197"/>
      <c r="J593" s="198">
        <f>ROUND(I593*H593,2)</f>
        <v>0</v>
      </c>
      <c r="K593" s="194" t="s">
        <v>1</v>
      </c>
      <c r="L593" s="40"/>
      <c r="M593" s="199" t="s">
        <v>1</v>
      </c>
      <c r="N593" s="200" t="s">
        <v>46</v>
      </c>
      <c r="O593" s="72"/>
      <c r="P593" s="201">
        <f>O593*H593</f>
        <v>0</v>
      </c>
      <c r="Q593" s="201">
        <v>5.8E-4</v>
      </c>
      <c r="R593" s="201">
        <f>Q593*H593</f>
        <v>1.16E-3</v>
      </c>
      <c r="S593" s="201">
        <v>0</v>
      </c>
      <c r="T593" s="202">
        <f>S593*H593</f>
        <v>0</v>
      </c>
      <c r="U593" s="35"/>
      <c r="V593" s="35"/>
      <c r="W593" s="35"/>
      <c r="X593" s="35"/>
      <c r="Y593" s="35"/>
      <c r="Z593" s="35"/>
      <c r="AA593" s="35"/>
      <c r="AB593" s="35"/>
      <c r="AC593" s="35"/>
      <c r="AD593" s="35"/>
      <c r="AE593" s="35"/>
      <c r="AR593" s="203" t="s">
        <v>317</v>
      </c>
      <c r="AT593" s="203" t="s">
        <v>223</v>
      </c>
      <c r="AU593" s="203" t="s">
        <v>93</v>
      </c>
      <c r="AY593" s="18" t="s">
        <v>220</v>
      </c>
      <c r="BE593" s="204">
        <f>IF(N593="základní",J593,0)</f>
        <v>0</v>
      </c>
      <c r="BF593" s="204">
        <f>IF(N593="snížená",J593,0)</f>
        <v>0</v>
      </c>
      <c r="BG593" s="204">
        <f>IF(N593="zákl. přenesená",J593,0)</f>
        <v>0</v>
      </c>
      <c r="BH593" s="204">
        <f>IF(N593="sníž. přenesená",J593,0)</f>
        <v>0</v>
      </c>
      <c r="BI593" s="204">
        <f>IF(N593="nulová",J593,0)</f>
        <v>0</v>
      </c>
      <c r="BJ593" s="18" t="s">
        <v>93</v>
      </c>
      <c r="BK593" s="204">
        <f>ROUND(I593*H593,2)</f>
        <v>0</v>
      </c>
      <c r="BL593" s="18" t="s">
        <v>317</v>
      </c>
      <c r="BM593" s="203" t="s">
        <v>864</v>
      </c>
    </row>
    <row r="594" spans="1:65" s="2" customFormat="1" ht="14.45" customHeight="1">
      <c r="A594" s="35"/>
      <c r="B594" s="36"/>
      <c r="C594" s="192" t="s">
        <v>856</v>
      </c>
      <c r="D594" s="192" t="s">
        <v>223</v>
      </c>
      <c r="E594" s="193" t="s">
        <v>866</v>
      </c>
      <c r="F594" s="194" t="s">
        <v>867</v>
      </c>
      <c r="G594" s="195" t="s">
        <v>226</v>
      </c>
      <c r="H594" s="196">
        <v>39.08</v>
      </c>
      <c r="I594" s="197"/>
      <c r="J594" s="198">
        <f>ROUND(I594*H594,2)</f>
        <v>0</v>
      </c>
      <c r="K594" s="194" t="s">
        <v>227</v>
      </c>
      <c r="L594" s="40"/>
      <c r="M594" s="199" t="s">
        <v>1</v>
      </c>
      <c r="N594" s="200" t="s">
        <v>46</v>
      </c>
      <c r="O594" s="72"/>
      <c r="P594" s="201">
        <f>O594*H594</f>
        <v>0</v>
      </c>
      <c r="Q594" s="201">
        <v>5.0000000000000002E-5</v>
      </c>
      <c r="R594" s="201">
        <f>Q594*H594</f>
        <v>1.954E-3</v>
      </c>
      <c r="S594" s="201">
        <v>0</v>
      </c>
      <c r="T594" s="202">
        <f>S594*H594</f>
        <v>0</v>
      </c>
      <c r="U594" s="35"/>
      <c r="V594" s="35"/>
      <c r="W594" s="35"/>
      <c r="X594" s="35"/>
      <c r="Y594" s="35"/>
      <c r="Z594" s="35"/>
      <c r="AA594" s="35"/>
      <c r="AB594" s="35"/>
      <c r="AC594" s="35"/>
      <c r="AD594" s="35"/>
      <c r="AE594" s="35"/>
      <c r="AR594" s="203" t="s">
        <v>317</v>
      </c>
      <c r="AT594" s="203" t="s">
        <v>223</v>
      </c>
      <c r="AU594" s="203" t="s">
        <v>93</v>
      </c>
      <c r="AY594" s="18" t="s">
        <v>220</v>
      </c>
      <c r="BE594" s="204">
        <f>IF(N594="základní",J594,0)</f>
        <v>0</v>
      </c>
      <c r="BF594" s="204">
        <f>IF(N594="snížená",J594,0)</f>
        <v>0</v>
      </c>
      <c r="BG594" s="204">
        <f>IF(N594="zákl. přenesená",J594,0)</f>
        <v>0</v>
      </c>
      <c r="BH594" s="204">
        <f>IF(N594="sníž. přenesená",J594,0)</f>
        <v>0</v>
      </c>
      <c r="BI594" s="204">
        <f>IF(N594="nulová",J594,0)</f>
        <v>0</v>
      </c>
      <c r="BJ594" s="18" t="s">
        <v>93</v>
      </c>
      <c r="BK594" s="204">
        <f>ROUND(I594*H594,2)</f>
        <v>0</v>
      </c>
      <c r="BL594" s="18" t="s">
        <v>317</v>
      </c>
      <c r="BM594" s="203" t="s">
        <v>1695</v>
      </c>
    </row>
    <row r="595" spans="1:65" s="2" customFormat="1" ht="11.25">
      <c r="A595" s="35"/>
      <c r="B595" s="36"/>
      <c r="C595" s="37"/>
      <c r="D595" s="205" t="s">
        <v>230</v>
      </c>
      <c r="E595" s="37"/>
      <c r="F595" s="206" t="s">
        <v>869</v>
      </c>
      <c r="G595" s="37"/>
      <c r="H595" s="37"/>
      <c r="I595" s="207"/>
      <c r="J595" s="37"/>
      <c r="K595" s="37"/>
      <c r="L595" s="40"/>
      <c r="M595" s="208"/>
      <c r="N595" s="209"/>
      <c r="O595" s="72"/>
      <c r="P595" s="72"/>
      <c r="Q595" s="72"/>
      <c r="R595" s="72"/>
      <c r="S595" s="72"/>
      <c r="T595" s="73"/>
      <c r="U595" s="35"/>
      <c r="V595" s="35"/>
      <c r="W595" s="35"/>
      <c r="X595" s="35"/>
      <c r="Y595" s="35"/>
      <c r="Z595" s="35"/>
      <c r="AA595" s="35"/>
      <c r="AB595" s="35"/>
      <c r="AC595" s="35"/>
      <c r="AD595" s="35"/>
      <c r="AE595" s="35"/>
      <c r="AT595" s="18" t="s">
        <v>230</v>
      </c>
      <c r="AU595" s="18" t="s">
        <v>93</v>
      </c>
    </row>
    <row r="596" spans="1:65" s="15" customFormat="1" ht="11.25">
      <c r="B596" s="231"/>
      <c r="C596" s="232"/>
      <c r="D596" s="205" t="s">
        <v>232</v>
      </c>
      <c r="E596" s="233" t="s">
        <v>1</v>
      </c>
      <c r="F596" s="234" t="s">
        <v>236</v>
      </c>
      <c r="G596" s="232"/>
      <c r="H596" s="235">
        <v>39.08</v>
      </c>
      <c r="I596" s="236"/>
      <c r="J596" s="232"/>
      <c r="K596" s="232"/>
      <c r="L596" s="237"/>
      <c r="M596" s="238"/>
      <c r="N596" s="239"/>
      <c r="O596" s="239"/>
      <c r="P596" s="239"/>
      <c r="Q596" s="239"/>
      <c r="R596" s="239"/>
      <c r="S596" s="239"/>
      <c r="T596" s="240"/>
      <c r="AT596" s="241" t="s">
        <v>232</v>
      </c>
      <c r="AU596" s="241" t="s">
        <v>93</v>
      </c>
      <c r="AV596" s="15" t="s">
        <v>228</v>
      </c>
      <c r="AW596" s="15" t="s">
        <v>35</v>
      </c>
      <c r="AX596" s="15" t="s">
        <v>80</v>
      </c>
      <c r="AY596" s="241" t="s">
        <v>220</v>
      </c>
    </row>
    <row r="597" spans="1:65" s="2" customFormat="1" ht="14.45" customHeight="1">
      <c r="A597" s="35"/>
      <c r="B597" s="36"/>
      <c r="C597" s="192" t="s">
        <v>861</v>
      </c>
      <c r="D597" s="192" t="s">
        <v>223</v>
      </c>
      <c r="E597" s="193" t="s">
        <v>871</v>
      </c>
      <c r="F597" s="194" t="s">
        <v>872</v>
      </c>
      <c r="G597" s="195" t="s">
        <v>386</v>
      </c>
      <c r="H597" s="253"/>
      <c r="I597" s="197"/>
      <c r="J597" s="198">
        <f>ROUND(I597*H597,2)</f>
        <v>0</v>
      </c>
      <c r="K597" s="194" t="s">
        <v>227</v>
      </c>
      <c r="L597" s="40"/>
      <c r="M597" s="199" t="s">
        <v>1</v>
      </c>
      <c r="N597" s="200" t="s">
        <v>46</v>
      </c>
      <c r="O597" s="72"/>
      <c r="P597" s="201">
        <f>O597*H597</f>
        <v>0</v>
      </c>
      <c r="Q597" s="201">
        <v>0</v>
      </c>
      <c r="R597" s="201">
        <f>Q597*H597</f>
        <v>0</v>
      </c>
      <c r="S597" s="201">
        <v>0</v>
      </c>
      <c r="T597" s="202">
        <f>S597*H597</f>
        <v>0</v>
      </c>
      <c r="U597" s="35"/>
      <c r="V597" s="35"/>
      <c r="W597" s="35"/>
      <c r="X597" s="35"/>
      <c r="Y597" s="35"/>
      <c r="Z597" s="35"/>
      <c r="AA597" s="35"/>
      <c r="AB597" s="35"/>
      <c r="AC597" s="35"/>
      <c r="AD597" s="35"/>
      <c r="AE597" s="35"/>
      <c r="AR597" s="203" t="s">
        <v>317</v>
      </c>
      <c r="AT597" s="203" t="s">
        <v>223</v>
      </c>
      <c r="AU597" s="203" t="s">
        <v>93</v>
      </c>
      <c r="AY597" s="18" t="s">
        <v>220</v>
      </c>
      <c r="BE597" s="204">
        <f>IF(N597="základní",J597,0)</f>
        <v>0</v>
      </c>
      <c r="BF597" s="204">
        <f>IF(N597="snížená",J597,0)</f>
        <v>0</v>
      </c>
      <c r="BG597" s="204">
        <f>IF(N597="zákl. přenesená",J597,0)</f>
        <v>0</v>
      </c>
      <c r="BH597" s="204">
        <f>IF(N597="sníž. přenesená",J597,0)</f>
        <v>0</v>
      </c>
      <c r="BI597" s="204">
        <f>IF(N597="nulová",J597,0)</f>
        <v>0</v>
      </c>
      <c r="BJ597" s="18" t="s">
        <v>93</v>
      </c>
      <c r="BK597" s="204">
        <f>ROUND(I597*H597,2)</f>
        <v>0</v>
      </c>
      <c r="BL597" s="18" t="s">
        <v>317</v>
      </c>
      <c r="BM597" s="203" t="s">
        <v>873</v>
      </c>
    </row>
    <row r="598" spans="1:65" s="2" customFormat="1" ht="19.5">
      <c r="A598" s="35"/>
      <c r="B598" s="36"/>
      <c r="C598" s="37"/>
      <c r="D598" s="205" t="s">
        <v>230</v>
      </c>
      <c r="E598" s="37"/>
      <c r="F598" s="206" t="s">
        <v>874</v>
      </c>
      <c r="G598" s="37"/>
      <c r="H598" s="37"/>
      <c r="I598" s="207"/>
      <c r="J598" s="37"/>
      <c r="K598" s="37"/>
      <c r="L598" s="40"/>
      <c r="M598" s="208"/>
      <c r="N598" s="209"/>
      <c r="O598" s="72"/>
      <c r="P598" s="72"/>
      <c r="Q598" s="72"/>
      <c r="R598" s="72"/>
      <c r="S598" s="72"/>
      <c r="T598" s="73"/>
      <c r="U598" s="35"/>
      <c r="V598" s="35"/>
      <c r="W598" s="35"/>
      <c r="X598" s="35"/>
      <c r="Y598" s="35"/>
      <c r="Z598" s="35"/>
      <c r="AA598" s="35"/>
      <c r="AB598" s="35"/>
      <c r="AC598" s="35"/>
      <c r="AD598" s="35"/>
      <c r="AE598" s="35"/>
      <c r="AT598" s="18" t="s">
        <v>230</v>
      </c>
      <c r="AU598" s="18" t="s">
        <v>93</v>
      </c>
    </row>
    <row r="599" spans="1:65" s="12" customFormat="1" ht="22.9" customHeight="1">
      <c r="B599" s="176"/>
      <c r="C599" s="177"/>
      <c r="D599" s="178" t="s">
        <v>79</v>
      </c>
      <c r="E599" s="190" t="s">
        <v>875</v>
      </c>
      <c r="F599" s="190" t="s">
        <v>876</v>
      </c>
      <c r="G599" s="177"/>
      <c r="H599" s="177"/>
      <c r="I599" s="180"/>
      <c r="J599" s="191">
        <f>BK599</f>
        <v>0</v>
      </c>
      <c r="K599" s="177"/>
      <c r="L599" s="182"/>
      <c r="M599" s="183"/>
      <c r="N599" s="184"/>
      <c r="O599" s="184"/>
      <c r="P599" s="185">
        <f>SUM(P600:P648)</f>
        <v>0</v>
      </c>
      <c r="Q599" s="184"/>
      <c r="R599" s="185">
        <f>SUM(R600:R648)</f>
        <v>0.25537209999999999</v>
      </c>
      <c r="S599" s="184"/>
      <c r="T599" s="186">
        <f>SUM(T600:T648)</f>
        <v>0</v>
      </c>
      <c r="AR599" s="187" t="s">
        <v>93</v>
      </c>
      <c r="AT599" s="188" t="s">
        <v>79</v>
      </c>
      <c r="AU599" s="188" t="s">
        <v>87</v>
      </c>
      <c r="AY599" s="187" t="s">
        <v>220</v>
      </c>
      <c r="BK599" s="189">
        <f>SUM(BK600:BK648)</f>
        <v>0</v>
      </c>
    </row>
    <row r="600" spans="1:65" s="2" customFormat="1" ht="14.45" customHeight="1">
      <c r="A600" s="35"/>
      <c r="B600" s="36"/>
      <c r="C600" s="192" t="s">
        <v>865</v>
      </c>
      <c r="D600" s="192" t="s">
        <v>223</v>
      </c>
      <c r="E600" s="193" t="s">
        <v>878</v>
      </c>
      <c r="F600" s="194" t="s">
        <v>879</v>
      </c>
      <c r="G600" s="195" t="s">
        <v>226</v>
      </c>
      <c r="H600" s="196">
        <v>800.86500000000001</v>
      </c>
      <c r="I600" s="197"/>
      <c r="J600" s="198">
        <f>ROUND(I600*H600,2)</f>
        <v>0</v>
      </c>
      <c r="K600" s="194" t="s">
        <v>227</v>
      </c>
      <c r="L600" s="40"/>
      <c r="M600" s="199" t="s">
        <v>1</v>
      </c>
      <c r="N600" s="200" t="s">
        <v>46</v>
      </c>
      <c r="O600" s="72"/>
      <c r="P600" s="201">
        <f>O600*H600</f>
        <v>0</v>
      </c>
      <c r="Q600" s="201">
        <v>0</v>
      </c>
      <c r="R600" s="201">
        <f>Q600*H600</f>
        <v>0</v>
      </c>
      <c r="S600" s="201">
        <v>0</v>
      </c>
      <c r="T600" s="202">
        <f>S600*H600</f>
        <v>0</v>
      </c>
      <c r="U600" s="35"/>
      <c r="V600" s="35"/>
      <c r="W600" s="35"/>
      <c r="X600" s="35"/>
      <c r="Y600" s="35"/>
      <c r="Z600" s="35"/>
      <c r="AA600" s="35"/>
      <c r="AB600" s="35"/>
      <c r="AC600" s="35"/>
      <c r="AD600" s="35"/>
      <c r="AE600" s="35"/>
      <c r="AR600" s="203" t="s">
        <v>317</v>
      </c>
      <c r="AT600" s="203" t="s">
        <v>223</v>
      </c>
      <c r="AU600" s="203" t="s">
        <v>93</v>
      </c>
      <c r="AY600" s="18" t="s">
        <v>220</v>
      </c>
      <c r="BE600" s="204">
        <f>IF(N600="základní",J600,0)</f>
        <v>0</v>
      </c>
      <c r="BF600" s="204">
        <f>IF(N600="snížená",J600,0)</f>
        <v>0</v>
      </c>
      <c r="BG600" s="204">
        <f>IF(N600="zákl. přenesená",J600,0)</f>
        <v>0</v>
      </c>
      <c r="BH600" s="204">
        <f>IF(N600="sníž. přenesená",J600,0)</f>
        <v>0</v>
      </c>
      <c r="BI600" s="204">
        <f>IF(N600="nulová",J600,0)</f>
        <v>0</v>
      </c>
      <c r="BJ600" s="18" t="s">
        <v>93</v>
      </c>
      <c r="BK600" s="204">
        <f>ROUND(I600*H600,2)</f>
        <v>0</v>
      </c>
      <c r="BL600" s="18" t="s">
        <v>317</v>
      </c>
      <c r="BM600" s="203" t="s">
        <v>1696</v>
      </c>
    </row>
    <row r="601" spans="1:65" s="2" customFormat="1" ht="11.25">
      <c r="A601" s="35"/>
      <c r="B601" s="36"/>
      <c r="C601" s="37"/>
      <c r="D601" s="205" t="s">
        <v>230</v>
      </c>
      <c r="E601" s="37"/>
      <c r="F601" s="206" t="s">
        <v>881</v>
      </c>
      <c r="G601" s="37"/>
      <c r="H601" s="37"/>
      <c r="I601" s="207"/>
      <c r="J601" s="37"/>
      <c r="K601" s="37"/>
      <c r="L601" s="40"/>
      <c r="M601" s="208"/>
      <c r="N601" s="209"/>
      <c r="O601" s="72"/>
      <c r="P601" s="72"/>
      <c r="Q601" s="72"/>
      <c r="R601" s="72"/>
      <c r="S601" s="72"/>
      <c r="T601" s="73"/>
      <c r="U601" s="35"/>
      <c r="V601" s="35"/>
      <c r="W601" s="35"/>
      <c r="X601" s="35"/>
      <c r="Y601" s="35"/>
      <c r="Z601" s="35"/>
      <c r="AA601" s="35"/>
      <c r="AB601" s="35"/>
      <c r="AC601" s="35"/>
      <c r="AD601" s="35"/>
      <c r="AE601" s="35"/>
      <c r="AT601" s="18" t="s">
        <v>230</v>
      </c>
      <c r="AU601" s="18" t="s">
        <v>93</v>
      </c>
    </row>
    <row r="602" spans="1:65" s="15" customFormat="1" ht="11.25">
      <c r="B602" s="231"/>
      <c r="C602" s="232"/>
      <c r="D602" s="205" t="s">
        <v>232</v>
      </c>
      <c r="E602" s="233" t="s">
        <v>1</v>
      </c>
      <c r="F602" s="234" t="s">
        <v>236</v>
      </c>
      <c r="G602" s="232"/>
      <c r="H602" s="235">
        <v>800.8649999999999</v>
      </c>
      <c r="I602" s="236"/>
      <c r="J602" s="232"/>
      <c r="K602" s="232"/>
      <c r="L602" s="237"/>
      <c r="M602" s="238"/>
      <c r="N602" s="239"/>
      <c r="O602" s="239"/>
      <c r="P602" s="239"/>
      <c r="Q602" s="239"/>
      <c r="R602" s="239"/>
      <c r="S602" s="239"/>
      <c r="T602" s="240"/>
      <c r="AT602" s="241" t="s">
        <v>232</v>
      </c>
      <c r="AU602" s="241" t="s">
        <v>93</v>
      </c>
      <c r="AV602" s="15" t="s">
        <v>228</v>
      </c>
      <c r="AW602" s="15" t="s">
        <v>35</v>
      </c>
      <c r="AX602" s="15" t="s">
        <v>80</v>
      </c>
      <c r="AY602" s="241" t="s">
        <v>220</v>
      </c>
    </row>
    <row r="603" spans="1:65" s="2" customFormat="1" ht="14.45" customHeight="1">
      <c r="A603" s="35"/>
      <c r="B603" s="36"/>
      <c r="C603" s="192" t="s">
        <v>870</v>
      </c>
      <c r="D603" s="192" t="s">
        <v>223</v>
      </c>
      <c r="E603" s="193" t="s">
        <v>883</v>
      </c>
      <c r="F603" s="194" t="s">
        <v>884</v>
      </c>
      <c r="G603" s="195" t="s">
        <v>226</v>
      </c>
      <c r="H603" s="196">
        <v>159.72</v>
      </c>
      <c r="I603" s="197"/>
      <c r="J603" s="198">
        <f>ROUND(I603*H603,2)</f>
        <v>0</v>
      </c>
      <c r="K603" s="194" t="s">
        <v>227</v>
      </c>
      <c r="L603" s="40"/>
      <c r="M603" s="199" t="s">
        <v>1</v>
      </c>
      <c r="N603" s="200" t="s">
        <v>46</v>
      </c>
      <c r="O603" s="72"/>
      <c r="P603" s="201">
        <f>O603*H603</f>
        <v>0</v>
      </c>
      <c r="Q603" s="201">
        <v>0</v>
      </c>
      <c r="R603" s="201">
        <f>Q603*H603</f>
        <v>0</v>
      </c>
      <c r="S603" s="201">
        <v>0</v>
      </c>
      <c r="T603" s="202">
        <f>S603*H603</f>
        <v>0</v>
      </c>
      <c r="U603" s="35"/>
      <c r="V603" s="35"/>
      <c r="W603" s="35"/>
      <c r="X603" s="35"/>
      <c r="Y603" s="35"/>
      <c r="Z603" s="35"/>
      <c r="AA603" s="35"/>
      <c r="AB603" s="35"/>
      <c r="AC603" s="35"/>
      <c r="AD603" s="35"/>
      <c r="AE603" s="35"/>
      <c r="AR603" s="203" t="s">
        <v>317</v>
      </c>
      <c r="AT603" s="203" t="s">
        <v>223</v>
      </c>
      <c r="AU603" s="203" t="s">
        <v>93</v>
      </c>
      <c r="AY603" s="18" t="s">
        <v>220</v>
      </c>
      <c r="BE603" s="204">
        <f>IF(N603="základní",J603,0)</f>
        <v>0</v>
      </c>
      <c r="BF603" s="204">
        <f>IF(N603="snížená",J603,0)</f>
        <v>0</v>
      </c>
      <c r="BG603" s="204">
        <f>IF(N603="zákl. přenesená",J603,0)</f>
        <v>0</v>
      </c>
      <c r="BH603" s="204">
        <f>IF(N603="sníž. přenesená",J603,0)</f>
        <v>0</v>
      </c>
      <c r="BI603" s="204">
        <f>IF(N603="nulová",J603,0)</f>
        <v>0</v>
      </c>
      <c r="BJ603" s="18" t="s">
        <v>93</v>
      </c>
      <c r="BK603" s="204">
        <f>ROUND(I603*H603,2)</f>
        <v>0</v>
      </c>
      <c r="BL603" s="18" t="s">
        <v>317</v>
      </c>
      <c r="BM603" s="203" t="s">
        <v>1697</v>
      </c>
    </row>
    <row r="604" spans="1:65" s="2" customFormat="1" ht="11.25">
      <c r="A604" s="35"/>
      <c r="B604" s="36"/>
      <c r="C604" s="37"/>
      <c r="D604" s="205" t="s">
        <v>230</v>
      </c>
      <c r="E604" s="37"/>
      <c r="F604" s="206" t="s">
        <v>886</v>
      </c>
      <c r="G604" s="37"/>
      <c r="H604" s="37"/>
      <c r="I604" s="207"/>
      <c r="J604" s="37"/>
      <c r="K604" s="37"/>
      <c r="L604" s="40"/>
      <c r="M604" s="208"/>
      <c r="N604" s="209"/>
      <c r="O604" s="72"/>
      <c r="P604" s="72"/>
      <c r="Q604" s="72"/>
      <c r="R604" s="72"/>
      <c r="S604" s="72"/>
      <c r="T604" s="73"/>
      <c r="U604" s="35"/>
      <c r="V604" s="35"/>
      <c r="W604" s="35"/>
      <c r="X604" s="35"/>
      <c r="Y604" s="35"/>
      <c r="Z604" s="35"/>
      <c r="AA604" s="35"/>
      <c r="AB604" s="35"/>
      <c r="AC604" s="35"/>
      <c r="AD604" s="35"/>
      <c r="AE604" s="35"/>
      <c r="AT604" s="18" t="s">
        <v>230</v>
      </c>
      <c r="AU604" s="18" t="s">
        <v>93</v>
      </c>
    </row>
    <row r="605" spans="1:65" s="13" customFormat="1" ht="11.25">
      <c r="B605" s="210"/>
      <c r="C605" s="211"/>
      <c r="D605" s="205" t="s">
        <v>232</v>
      </c>
      <c r="E605" s="212" t="s">
        <v>1</v>
      </c>
      <c r="F605" s="213" t="s">
        <v>271</v>
      </c>
      <c r="G605" s="211"/>
      <c r="H605" s="212" t="s">
        <v>1</v>
      </c>
      <c r="I605" s="214"/>
      <c r="J605" s="211"/>
      <c r="K605" s="211"/>
      <c r="L605" s="215"/>
      <c r="M605" s="216"/>
      <c r="N605" s="217"/>
      <c r="O605" s="217"/>
      <c r="P605" s="217"/>
      <c r="Q605" s="217"/>
      <c r="R605" s="217"/>
      <c r="S605" s="217"/>
      <c r="T605" s="218"/>
      <c r="AT605" s="219" t="s">
        <v>232</v>
      </c>
      <c r="AU605" s="219" t="s">
        <v>93</v>
      </c>
      <c r="AV605" s="13" t="s">
        <v>87</v>
      </c>
      <c r="AW605" s="13" t="s">
        <v>35</v>
      </c>
      <c r="AX605" s="13" t="s">
        <v>80</v>
      </c>
      <c r="AY605" s="219" t="s">
        <v>220</v>
      </c>
    </row>
    <row r="606" spans="1:65" s="14" customFormat="1" ht="11.25">
      <c r="B606" s="220"/>
      <c r="C606" s="221"/>
      <c r="D606" s="205" t="s">
        <v>232</v>
      </c>
      <c r="E606" s="222" t="s">
        <v>1</v>
      </c>
      <c r="F606" s="223" t="s">
        <v>1592</v>
      </c>
      <c r="G606" s="221"/>
      <c r="H606" s="224">
        <v>30.3</v>
      </c>
      <c r="I606" s="225"/>
      <c r="J606" s="221"/>
      <c r="K606" s="221"/>
      <c r="L606" s="226"/>
      <c r="M606" s="227"/>
      <c r="N606" s="228"/>
      <c r="O606" s="228"/>
      <c r="P606" s="228"/>
      <c r="Q606" s="228"/>
      <c r="R606" s="228"/>
      <c r="S606" s="228"/>
      <c r="T606" s="229"/>
      <c r="AT606" s="230" t="s">
        <v>232</v>
      </c>
      <c r="AU606" s="230" t="s">
        <v>93</v>
      </c>
      <c r="AV606" s="14" t="s">
        <v>93</v>
      </c>
      <c r="AW606" s="14" t="s">
        <v>35</v>
      </c>
      <c r="AX606" s="14" t="s">
        <v>80</v>
      </c>
      <c r="AY606" s="230" t="s">
        <v>220</v>
      </c>
    </row>
    <row r="607" spans="1:65" s="14" customFormat="1" ht="11.25">
      <c r="B607" s="220"/>
      <c r="C607" s="221"/>
      <c r="D607" s="205" t="s">
        <v>232</v>
      </c>
      <c r="E607" s="222" t="s">
        <v>1</v>
      </c>
      <c r="F607" s="223" t="s">
        <v>1589</v>
      </c>
      <c r="G607" s="221"/>
      <c r="H607" s="224">
        <v>55.63</v>
      </c>
      <c r="I607" s="225"/>
      <c r="J607" s="221"/>
      <c r="K607" s="221"/>
      <c r="L607" s="226"/>
      <c r="M607" s="227"/>
      <c r="N607" s="228"/>
      <c r="O607" s="228"/>
      <c r="P607" s="228"/>
      <c r="Q607" s="228"/>
      <c r="R607" s="228"/>
      <c r="S607" s="228"/>
      <c r="T607" s="229"/>
      <c r="AT607" s="230" t="s">
        <v>232</v>
      </c>
      <c r="AU607" s="230" t="s">
        <v>93</v>
      </c>
      <c r="AV607" s="14" t="s">
        <v>93</v>
      </c>
      <c r="AW607" s="14" t="s">
        <v>35</v>
      </c>
      <c r="AX607" s="14" t="s">
        <v>80</v>
      </c>
      <c r="AY607" s="230" t="s">
        <v>220</v>
      </c>
    </row>
    <row r="608" spans="1:65" s="14" customFormat="1" ht="11.25">
      <c r="B608" s="220"/>
      <c r="C608" s="221"/>
      <c r="D608" s="205" t="s">
        <v>232</v>
      </c>
      <c r="E608" s="222" t="s">
        <v>1</v>
      </c>
      <c r="F608" s="223" t="s">
        <v>1590</v>
      </c>
      <c r="G608" s="221"/>
      <c r="H608" s="224">
        <v>73.790000000000006</v>
      </c>
      <c r="I608" s="225"/>
      <c r="J608" s="221"/>
      <c r="K608" s="221"/>
      <c r="L608" s="226"/>
      <c r="M608" s="227"/>
      <c r="N608" s="228"/>
      <c r="O608" s="228"/>
      <c r="P608" s="228"/>
      <c r="Q608" s="228"/>
      <c r="R608" s="228"/>
      <c r="S608" s="228"/>
      <c r="T608" s="229"/>
      <c r="AT608" s="230" t="s">
        <v>232</v>
      </c>
      <c r="AU608" s="230" t="s">
        <v>93</v>
      </c>
      <c r="AV608" s="14" t="s">
        <v>93</v>
      </c>
      <c r="AW608" s="14" t="s">
        <v>35</v>
      </c>
      <c r="AX608" s="14" t="s">
        <v>80</v>
      </c>
      <c r="AY608" s="230" t="s">
        <v>220</v>
      </c>
    </row>
    <row r="609" spans="1:65" s="2" customFormat="1" ht="14.45" customHeight="1">
      <c r="A609" s="35"/>
      <c r="B609" s="36"/>
      <c r="C609" s="243" t="s">
        <v>877</v>
      </c>
      <c r="D609" s="243" t="s">
        <v>359</v>
      </c>
      <c r="E609" s="244" t="s">
        <v>888</v>
      </c>
      <c r="F609" s="245" t="s">
        <v>889</v>
      </c>
      <c r="G609" s="246" t="s">
        <v>226</v>
      </c>
      <c r="H609" s="247">
        <v>167.70599999999999</v>
      </c>
      <c r="I609" s="248"/>
      <c r="J609" s="249">
        <f>ROUND(I609*H609,2)</f>
        <v>0</v>
      </c>
      <c r="K609" s="245" t="s">
        <v>227</v>
      </c>
      <c r="L609" s="250"/>
      <c r="M609" s="251" t="s">
        <v>1</v>
      </c>
      <c r="N609" s="252" t="s">
        <v>46</v>
      </c>
      <c r="O609" s="72"/>
      <c r="P609" s="201">
        <f>O609*H609</f>
        <v>0</v>
      </c>
      <c r="Q609" s="201">
        <v>0</v>
      </c>
      <c r="R609" s="201">
        <f>Q609*H609</f>
        <v>0</v>
      </c>
      <c r="S609" s="201">
        <v>0</v>
      </c>
      <c r="T609" s="202">
        <f>S609*H609</f>
        <v>0</v>
      </c>
      <c r="U609" s="35"/>
      <c r="V609" s="35"/>
      <c r="W609" s="35"/>
      <c r="X609" s="35"/>
      <c r="Y609" s="35"/>
      <c r="Z609" s="35"/>
      <c r="AA609" s="35"/>
      <c r="AB609" s="35"/>
      <c r="AC609" s="35"/>
      <c r="AD609" s="35"/>
      <c r="AE609" s="35"/>
      <c r="AR609" s="203" t="s">
        <v>362</v>
      </c>
      <c r="AT609" s="203" t="s">
        <v>359</v>
      </c>
      <c r="AU609" s="203" t="s">
        <v>93</v>
      </c>
      <c r="AY609" s="18" t="s">
        <v>220</v>
      </c>
      <c r="BE609" s="204">
        <f>IF(N609="základní",J609,0)</f>
        <v>0</v>
      </c>
      <c r="BF609" s="204">
        <f>IF(N609="snížená",J609,0)</f>
        <v>0</v>
      </c>
      <c r="BG609" s="204">
        <f>IF(N609="zákl. přenesená",J609,0)</f>
        <v>0</v>
      </c>
      <c r="BH609" s="204">
        <f>IF(N609="sníž. přenesená",J609,0)</f>
        <v>0</v>
      </c>
      <c r="BI609" s="204">
        <f>IF(N609="nulová",J609,0)</f>
        <v>0</v>
      </c>
      <c r="BJ609" s="18" t="s">
        <v>93</v>
      </c>
      <c r="BK609" s="204">
        <f>ROUND(I609*H609,2)</f>
        <v>0</v>
      </c>
      <c r="BL609" s="18" t="s">
        <v>317</v>
      </c>
      <c r="BM609" s="203" t="s">
        <v>1698</v>
      </c>
    </row>
    <row r="610" spans="1:65" s="2" customFormat="1" ht="11.25">
      <c r="A610" s="35"/>
      <c r="B610" s="36"/>
      <c r="C610" s="37"/>
      <c r="D610" s="205" t="s">
        <v>230</v>
      </c>
      <c r="E610" s="37"/>
      <c r="F610" s="206" t="s">
        <v>889</v>
      </c>
      <c r="G610" s="37"/>
      <c r="H610" s="37"/>
      <c r="I610" s="207"/>
      <c r="J610" s="37"/>
      <c r="K610" s="37"/>
      <c r="L610" s="40"/>
      <c r="M610" s="208"/>
      <c r="N610" s="209"/>
      <c r="O610" s="72"/>
      <c r="P610" s="72"/>
      <c r="Q610" s="72"/>
      <c r="R610" s="72"/>
      <c r="S610" s="72"/>
      <c r="T610" s="73"/>
      <c r="U610" s="35"/>
      <c r="V610" s="35"/>
      <c r="W610" s="35"/>
      <c r="X610" s="35"/>
      <c r="Y610" s="35"/>
      <c r="Z610" s="35"/>
      <c r="AA610" s="35"/>
      <c r="AB610" s="35"/>
      <c r="AC610" s="35"/>
      <c r="AD610" s="35"/>
      <c r="AE610" s="35"/>
      <c r="AT610" s="18" t="s">
        <v>230</v>
      </c>
      <c r="AU610" s="18" t="s">
        <v>93</v>
      </c>
    </row>
    <row r="611" spans="1:65" s="14" customFormat="1" ht="11.25">
      <c r="B611" s="220"/>
      <c r="C611" s="221"/>
      <c r="D611" s="205" t="s">
        <v>232</v>
      </c>
      <c r="E611" s="221"/>
      <c r="F611" s="223" t="s">
        <v>1699</v>
      </c>
      <c r="G611" s="221"/>
      <c r="H611" s="224">
        <v>167.70599999999999</v>
      </c>
      <c r="I611" s="225"/>
      <c r="J611" s="221"/>
      <c r="K611" s="221"/>
      <c r="L611" s="226"/>
      <c r="M611" s="227"/>
      <c r="N611" s="228"/>
      <c r="O611" s="228"/>
      <c r="P611" s="228"/>
      <c r="Q611" s="228"/>
      <c r="R611" s="228"/>
      <c r="S611" s="228"/>
      <c r="T611" s="229"/>
      <c r="AT611" s="230" t="s">
        <v>232</v>
      </c>
      <c r="AU611" s="230" t="s">
        <v>93</v>
      </c>
      <c r="AV611" s="14" t="s">
        <v>93</v>
      </c>
      <c r="AW611" s="14" t="s">
        <v>4</v>
      </c>
      <c r="AX611" s="14" t="s">
        <v>87</v>
      </c>
      <c r="AY611" s="230" t="s">
        <v>220</v>
      </c>
    </row>
    <row r="612" spans="1:65" s="2" customFormat="1" ht="14.45" customHeight="1">
      <c r="A612" s="35"/>
      <c r="B612" s="36"/>
      <c r="C612" s="192" t="s">
        <v>882</v>
      </c>
      <c r="D612" s="192" t="s">
        <v>223</v>
      </c>
      <c r="E612" s="193" t="s">
        <v>893</v>
      </c>
      <c r="F612" s="194" t="s">
        <v>894</v>
      </c>
      <c r="G612" s="195" t="s">
        <v>226</v>
      </c>
      <c r="H612" s="196">
        <v>227.75</v>
      </c>
      <c r="I612" s="197"/>
      <c r="J612" s="198">
        <f>ROUND(I612*H612,2)</f>
        <v>0</v>
      </c>
      <c r="K612" s="194" t="s">
        <v>1</v>
      </c>
      <c r="L612" s="40"/>
      <c r="M612" s="199" t="s">
        <v>1</v>
      </c>
      <c r="N612" s="200" t="s">
        <v>46</v>
      </c>
      <c r="O612" s="72"/>
      <c r="P612" s="201">
        <f>O612*H612</f>
        <v>0</v>
      </c>
      <c r="Q612" s="201">
        <v>2.0000000000000001E-4</v>
      </c>
      <c r="R612" s="201">
        <f>Q612*H612</f>
        <v>4.555E-2</v>
      </c>
      <c r="S612" s="201">
        <v>0</v>
      </c>
      <c r="T612" s="202">
        <f>S612*H612</f>
        <v>0</v>
      </c>
      <c r="U612" s="35"/>
      <c r="V612" s="35"/>
      <c r="W612" s="35"/>
      <c r="X612" s="35"/>
      <c r="Y612" s="35"/>
      <c r="Z612" s="35"/>
      <c r="AA612" s="35"/>
      <c r="AB612" s="35"/>
      <c r="AC612" s="35"/>
      <c r="AD612" s="35"/>
      <c r="AE612" s="35"/>
      <c r="AR612" s="203" t="s">
        <v>317</v>
      </c>
      <c r="AT612" s="203" t="s">
        <v>223</v>
      </c>
      <c r="AU612" s="203" t="s">
        <v>93</v>
      </c>
      <c r="AY612" s="18" t="s">
        <v>220</v>
      </c>
      <c r="BE612" s="204">
        <f>IF(N612="základní",J612,0)</f>
        <v>0</v>
      </c>
      <c r="BF612" s="204">
        <f>IF(N612="snížená",J612,0)</f>
        <v>0</v>
      </c>
      <c r="BG612" s="204">
        <f>IF(N612="zákl. přenesená",J612,0)</f>
        <v>0</v>
      </c>
      <c r="BH612" s="204">
        <f>IF(N612="sníž. přenesená",J612,0)</f>
        <v>0</v>
      </c>
      <c r="BI612" s="204">
        <f>IF(N612="nulová",J612,0)</f>
        <v>0</v>
      </c>
      <c r="BJ612" s="18" t="s">
        <v>93</v>
      </c>
      <c r="BK612" s="204">
        <f>ROUND(I612*H612,2)</f>
        <v>0</v>
      </c>
      <c r="BL612" s="18" t="s">
        <v>317</v>
      </c>
      <c r="BM612" s="203" t="s">
        <v>1700</v>
      </c>
    </row>
    <row r="613" spans="1:65" s="2" customFormat="1" ht="11.25">
      <c r="A613" s="35"/>
      <c r="B613" s="36"/>
      <c r="C613" s="37"/>
      <c r="D613" s="205" t="s">
        <v>230</v>
      </c>
      <c r="E613" s="37"/>
      <c r="F613" s="206" t="s">
        <v>896</v>
      </c>
      <c r="G613" s="37"/>
      <c r="H613" s="37"/>
      <c r="I613" s="207"/>
      <c r="J613" s="37"/>
      <c r="K613" s="37"/>
      <c r="L613" s="40"/>
      <c r="M613" s="208"/>
      <c r="N613" s="209"/>
      <c r="O613" s="72"/>
      <c r="P613" s="72"/>
      <c r="Q613" s="72"/>
      <c r="R613" s="72"/>
      <c r="S613" s="72"/>
      <c r="T613" s="73"/>
      <c r="U613" s="35"/>
      <c r="V613" s="35"/>
      <c r="W613" s="35"/>
      <c r="X613" s="35"/>
      <c r="Y613" s="35"/>
      <c r="Z613" s="35"/>
      <c r="AA613" s="35"/>
      <c r="AB613" s="35"/>
      <c r="AC613" s="35"/>
      <c r="AD613" s="35"/>
      <c r="AE613" s="35"/>
      <c r="AT613" s="18" t="s">
        <v>230</v>
      </c>
      <c r="AU613" s="18" t="s">
        <v>93</v>
      </c>
    </row>
    <row r="614" spans="1:65" s="13" customFormat="1" ht="11.25">
      <c r="B614" s="210"/>
      <c r="C614" s="211"/>
      <c r="D614" s="205" t="s">
        <v>232</v>
      </c>
      <c r="E614" s="212" t="s">
        <v>1</v>
      </c>
      <c r="F614" s="213" t="s">
        <v>243</v>
      </c>
      <c r="G614" s="211"/>
      <c r="H614" s="212" t="s">
        <v>1</v>
      </c>
      <c r="I614" s="214"/>
      <c r="J614" s="211"/>
      <c r="K614" s="211"/>
      <c r="L614" s="215"/>
      <c r="M614" s="216"/>
      <c r="N614" s="217"/>
      <c r="O614" s="217"/>
      <c r="P614" s="217"/>
      <c r="Q614" s="217"/>
      <c r="R614" s="217"/>
      <c r="S614" s="217"/>
      <c r="T614" s="218"/>
      <c r="AT614" s="219" t="s">
        <v>232</v>
      </c>
      <c r="AU614" s="219" t="s">
        <v>93</v>
      </c>
      <c r="AV614" s="13" t="s">
        <v>87</v>
      </c>
      <c r="AW614" s="13" t="s">
        <v>35</v>
      </c>
      <c r="AX614" s="13" t="s">
        <v>80</v>
      </c>
      <c r="AY614" s="219" t="s">
        <v>220</v>
      </c>
    </row>
    <row r="615" spans="1:65" s="14" customFormat="1" ht="11.25">
      <c r="B615" s="220"/>
      <c r="C615" s="221"/>
      <c r="D615" s="205" t="s">
        <v>232</v>
      </c>
      <c r="E615" s="222" t="s">
        <v>1</v>
      </c>
      <c r="F615" s="223" t="s">
        <v>1582</v>
      </c>
      <c r="G615" s="221"/>
      <c r="H615" s="224">
        <v>105.61</v>
      </c>
      <c r="I615" s="225"/>
      <c r="J615" s="221"/>
      <c r="K615" s="221"/>
      <c r="L615" s="226"/>
      <c r="M615" s="227"/>
      <c r="N615" s="228"/>
      <c r="O615" s="228"/>
      <c r="P615" s="228"/>
      <c r="Q615" s="228"/>
      <c r="R615" s="228"/>
      <c r="S615" s="228"/>
      <c r="T615" s="229"/>
      <c r="AT615" s="230" t="s">
        <v>232</v>
      </c>
      <c r="AU615" s="230" t="s">
        <v>93</v>
      </c>
      <c r="AV615" s="14" t="s">
        <v>93</v>
      </c>
      <c r="AW615" s="14" t="s">
        <v>35</v>
      </c>
      <c r="AX615" s="14" t="s">
        <v>80</v>
      </c>
      <c r="AY615" s="230" t="s">
        <v>220</v>
      </c>
    </row>
    <row r="616" spans="1:65" s="14" customFormat="1" ht="11.25">
      <c r="B616" s="220"/>
      <c r="C616" s="221"/>
      <c r="D616" s="205" t="s">
        <v>232</v>
      </c>
      <c r="E616" s="222" t="s">
        <v>1</v>
      </c>
      <c r="F616" s="223" t="s">
        <v>1583</v>
      </c>
      <c r="G616" s="221"/>
      <c r="H616" s="224">
        <v>122.14</v>
      </c>
      <c r="I616" s="225"/>
      <c r="J616" s="221"/>
      <c r="K616" s="221"/>
      <c r="L616" s="226"/>
      <c r="M616" s="227"/>
      <c r="N616" s="228"/>
      <c r="O616" s="228"/>
      <c r="P616" s="228"/>
      <c r="Q616" s="228"/>
      <c r="R616" s="228"/>
      <c r="S616" s="228"/>
      <c r="T616" s="229"/>
      <c r="AT616" s="230" t="s">
        <v>232</v>
      </c>
      <c r="AU616" s="230" t="s">
        <v>93</v>
      </c>
      <c r="AV616" s="14" t="s">
        <v>93</v>
      </c>
      <c r="AW616" s="14" t="s">
        <v>35</v>
      </c>
      <c r="AX616" s="14" t="s">
        <v>80</v>
      </c>
      <c r="AY616" s="230" t="s">
        <v>220</v>
      </c>
    </row>
    <row r="617" spans="1:65" s="15" customFormat="1" ht="11.25">
      <c r="B617" s="231"/>
      <c r="C617" s="232"/>
      <c r="D617" s="205" t="s">
        <v>232</v>
      </c>
      <c r="E617" s="233" t="s">
        <v>1</v>
      </c>
      <c r="F617" s="234" t="s">
        <v>236</v>
      </c>
      <c r="G617" s="232"/>
      <c r="H617" s="235">
        <v>227.75</v>
      </c>
      <c r="I617" s="236"/>
      <c r="J617" s="232"/>
      <c r="K617" s="232"/>
      <c r="L617" s="237"/>
      <c r="M617" s="238"/>
      <c r="N617" s="239"/>
      <c r="O617" s="239"/>
      <c r="P617" s="239"/>
      <c r="Q617" s="239"/>
      <c r="R617" s="239"/>
      <c r="S617" s="239"/>
      <c r="T617" s="240"/>
      <c r="AT617" s="241" t="s">
        <v>232</v>
      </c>
      <c r="AU617" s="241" t="s">
        <v>93</v>
      </c>
      <c r="AV617" s="15" t="s">
        <v>228</v>
      </c>
      <c r="AW617" s="15" t="s">
        <v>35</v>
      </c>
      <c r="AX617" s="15" t="s">
        <v>87</v>
      </c>
      <c r="AY617" s="241" t="s">
        <v>220</v>
      </c>
    </row>
    <row r="618" spans="1:65" s="2" customFormat="1" ht="14.45" customHeight="1">
      <c r="A618" s="35"/>
      <c r="B618" s="36"/>
      <c r="C618" s="192" t="s">
        <v>887</v>
      </c>
      <c r="D618" s="192" t="s">
        <v>223</v>
      </c>
      <c r="E618" s="193" t="s">
        <v>898</v>
      </c>
      <c r="F618" s="194" t="s">
        <v>899</v>
      </c>
      <c r="G618" s="195" t="s">
        <v>226</v>
      </c>
      <c r="H618" s="196">
        <v>159.72</v>
      </c>
      <c r="I618" s="197"/>
      <c r="J618" s="198">
        <f>ROUND(I618*H618,2)</f>
        <v>0</v>
      </c>
      <c r="K618" s="194" t="s">
        <v>227</v>
      </c>
      <c r="L618" s="40"/>
      <c r="M618" s="199" t="s">
        <v>1</v>
      </c>
      <c r="N618" s="200" t="s">
        <v>46</v>
      </c>
      <c r="O618" s="72"/>
      <c r="P618" s="201">
        <f>O618*H618</f>
        <v>0</v>
      </c>
      <c r="Q618" s="201">
        <v>1.0000000000000001E-5</v>
      </c>
      <c r="R618" s="201">
        <f>Q618*H618</f>
        <v>1.5972000000000002E-3</v>
      </c>
      <c r="S618" s="201">
        <v>0</v>
      </c>
      <c r="T618" s="202">
        <f>S618*H618</f>
        <v>0</v>
      </c>
      <c r="U618" s="35"/>
      <c r="V618" s="35"/>
      <c r="W618" s="35"/>
      <c r="X618" s="35"/>
      <c r="Y618" s="35"/>
      <c r="Z618" s="35"/>
      <c r="AA618" s="35"/>
      <c r="AB618" s="35"/>
      <c r="AC618" s="35"/>
      <c r="AD618" s="35"/>
      <c r="AE618" s="35"/>
      <c r="AR618" s="203" t="s">
        <v>317</v>
      </c>
      <c r="AT618" s="203" t="s">
        <v>223</v>
      </c>
      <c r="AU618" s="203" t="s">
        <v>93</v>
      </c>
      <c r="AY618" s="18" t="s">
        <v>220</v>
      </c>
      <c r="BE618" s="204">
        <f>IF(N618="základní",J618,0)</f>
        <v>0</v>
      </c>
      <c r="BF618" s="204">
        <f>IF(N618="snížená",J618,0)</f>
        <v>0</v>
      </c>
      <c r="BG618" s="204">
        <f>IF(N618="zákl. přenesená",J618,0)</f>
        <v>0</v>
      </c>
      <c r="BH618" s="204">
        <f>IF(N618="sníž. přenesená",J618,0)</f>
        <v>0</v>
      </c>
      <c r="BI618" s="204">
        <f>IF(N618="nulová",J618,0)</f>
        <v>0</v>
      </c>
      <c r="BJ618" s="18" t="s">
        <v>93</v>
      </c>
      <c r="BK618" s="204">
        <f>ROUND(I618*H618,2)</f>
        <v>0</v>
      </c>
      <c r="BL618" s="18" t="s">
        <v>317</v>
      </c>
      <c r="BM618" s="203" t="s">
        <v>1701</v>
      </c>
    </row>
    <row r="619" spans="1:65" s="2" customFormat="1" ht="11.25">
      <c r="A619" s="35"/>
      <c r="B619" s="36"/>
      <c r="C619" s="37"/>
      <c r="D619" s="205" t="s">
        <v>230</v>
      </c>
      <c r="E619" s="37"/>
      <c r="F619" s="206" t="s">
        <v>901</v>
      </c>
      <c r="G619" s="37"/>
      <c r="H619" s="37"/>
      <c r="I619" s="207"/>
      <c r="J619" s="37"/>
      <c r="K619" s="37"/>
      <c r="L619" s="40"/>
      <c r="M619" s="208"/>
      <c r="N619" s="209"/>
      <c r="O619" s="72"/>
      <c r="P619" s="72"/>
      <c r="Q619" s="72"/>
      <c r="R619" s="72"/>
      <c r="S619" s="72"/>
      <c r="T619" s="73"/>
      <c r="U619" s="35"/>
      <c r="V619" s="35"/>
      <c r="W619" s="35"/>
      <c r="X619" s="35"/>
      <c r="Y619" s="35"/>
      <c r="Z619" s="35"/>
      <c r="AA619" s="35"/>
      <c r="AB619" s="35"/>
      <c r="AC619" s="35"/>
      <c r="AD619" s="35"/>
      <c r="AE619" s="35"/>
      <c r="AT619" s="18" t="s">
        <v>230</v>
      </c>
      <c r="AU619" s="18" t="s">
        <v>93</v>
      </c>
    </row>
    <row r="620" spans="1:65" s="13" customFormat="1" ht="11.25">
      <c r="B620" s="210"/>
      <c r="C620" s="211"/>
      <c r="D620" s="205" t="s">
        <v>232</v>
      </c>
      <c r="E620" s="212" t="s">
        <v>1</v>
      </c>
      <c r="F620" s="213" t="s">
        <v>271</v>
      </c>
      <c r="G620" s="211"/>
      <c r="H620" s="212" t="s">
        <v>1</v>
      </c>
      <c r="I620" s="214"/>
      <c r="J620" s="211"/>
      <c r="K620" s="211"/>
      <c r="L620" s="215"/>
      <c r="M620" s="216"/>
      <c r="N620" s="217"/>
      <c r="O620" s="217"/>
      <c r="P620" s="217"/>
      <c r="Q620" s="217"/>
      <c r="R620" s="217"/>
      <c r="S620" s="217"/>
      <c r="T620" s="218"/>
      <c r="AT620" s="219" t="s">
        <v>232</v>
      </c>
      <c r="AU620" s="219" t="s">
        <v>93</v>
      </c>
      <c r="AV620" s="13" t="s">
        <v>87</v>
      </c>
      <c r="AW620" s="13" t="s">
        <v>35</v>
      </c>
      <c r="AX620" s="13" t="s">
        <v>80</v>
      </c>
      <c r="AY620" s="219" t="s">
        <v>220</v>
      </c>
    </row>
    <row r="621" spans="1:65" s="14" customFormat="1" ht="11.25">
      <c r="B621" s="220"/>
      <c r="C621" s="221"/>
      <c r="D621" s="205" t="s">
        <v>232</v>
      </c>
      <c r="E621" s="222" t="s">
        <v>1</v>
      </c>
      <c r="F621" s="223" t="s">
        <v>1592</v>
      </c>
      <c r="G621" s="221"/>
      <c r="H621" s="224">
        <v>30.3</v>
      </c>
      <c r="I621" s="225"/>
      <c r="J621" s="221"/>
      <c r="K621" s="221"/>
      <c r="L621" s="226"/>
      <c r="M621" s="227"/>
      <c r="N621" s="228"/>
      <c r="O621" s="228"/>
      <c r="P621" s="228"/>
      <c r="Q621" s="228"/>
      <c r="R621" s="228"/>
      <c r="S621" s="228"/>
      <c r="T621" s="229"/>
      <c r="AT621" s="230" t="s">
        <v>232</v>
      </c>
      <c r="AU621" s="230" t="s">
        <v>93</v>
      </c>
      <c r="AV621" s="14" t="s">
        <v>93</v>
      </c>
      <c r="AW621" s="14" t="s">
        <v>35</v>
      </c>
      <c r="AX621" s="14" t="s">
        <v>80</v>
      </c>
      <c r="AY621" s="230" t="s">
        <v>220</v>
      </c>
    </row>
    <row r="622" spans="1:65" s="14" customFormat="1" ht="11.25">
      <c r="B622" s="220"/>
      <c r="C622" s="221"/>
      <c r="D622" s="205" t="s">
        <v>232</v>
      </c>
      <c r="E622" s="222" t="s">
        <v>1</v>
      </c>
      <c r="F622" s="223" t="s">
        <v>1589</v>
      </c>
      <c r="G622" s="221"/>
      <c r="H622" s="224">
        <v>55.63</v>
      </c>
      <c r="I622" s="225"/>
      <c r="J622" s="221"/>
      <c r="K622" s="221"/>
      <c r="L622" s="226"/>
      <c r="M622" s="227"/>
      <c r="N622" s="228"/>
      <c r="O622" s="228"/>
      <c r="P622" s="228"/>
      <c r="Q622" s="228"/>
      <c r="R622" s="228"/>
      <c r="S622" s="228"/>
      <c r="T622" s="229"/>
      <c r="AT622" s="230" t="s">
        <v>232</v>
      </c>
      <c r="AU622" s="230" t="s">
        <v>93</v>
      </c>
      <c r="AV622" s="14" t="s">
        <v>93</v>
      </c>
      <c r="AW622" s="14" t="s">
        <v>35</v>
      </c>
      <c r="AX622" s="14" t="s">
        <v>80</v>
      </c>
      <c r="AY622" s="230" t="s">
        <v>220</v>
      </c>
    </row>
    <row r="623" spans="1:65" s="14" customFormat="1" ht="11.25">
      <c r="B623" s="220"/>
      <c r="C623" s="221"/>
      <c r="D623" s="205" t="s">
        <v>232</v>
      </c>
      <c r="E623" s="222" t="s">
        <v>1</v>
      </c>
      <c r="F623" s="223" t="s">
        <v>1590</v>
      </c>
      <c r="G623" s="221"/>
      <c r="H623" s="224">
        <v>73.790000000000006</v>
      </c>
      <c r="I623" s="225"/>
      <c r="J623" s="221"/>
      <c r="K623" s="221"/>
      <c r="L623" s="226"/>
      <c r="M623" s="227"/>
      <c r="N623" s="228"/>
      <c r="O623" s="228"/>
      <c r="P623" s="228"/>
      <c r="Q623" s="228"/>
      <c r="R623" s="228"/>
      <c r="S623" s="228"/>
      <c r="T623" s="229"/>
      <c r="AT623" s="230" t="s">
        <v>232</v>
      </c>
      <c r="AU623" s="230" t="s">
        <v>93</v>
      </c>
      <c r="AV623" s="14" t="s">
        <v>93</v>
      </c>
      <c r="AW623" s="14" t="s">
        <v>35</v>
      </c>
      <c r="AX623" s="14" t="s">
        <v>80</v>
      </c>
      <c r="AY623" s="230" t="s">
        <v>220</v>
      </c>
    </row>
    <row r="624" spans="1:65" s="2" customFormat="1" ht="14.45" customHeight="1">
      <c r="A624" s="35"/>
      <c r="B624" s="36"/>
      <c r="C624" s="192" t="s">
        <v>892</v>
      </c>
      <c r="D624" s="192" t="s">
        <v>223</v>
      </c>
      <c r="E624" s="193" t="s">
        <v>903</v>
      </c>
      <c r="F624" s="194" t="s">
        <v>904</v>
      </c>
      <c r="G624" s="195" t="s">
        <v>226</v>
      </c>
      <c r="H624" s="196">
        <v>800.86500000000001</v>
      </c>
      <c r="I624" s="197"/>
      <c r="J624" s="198">
        <f>ROUND(I624*H624,2)</f>
        <v>0</v>
      </c>
      <c r="K624" s="194" t="s">
        <v>1</v>
      </c>
      <c r="L624" s="40"/>
      <c r="M624" s="199" t="s">
        <v>1</v>
      </c>
      <c r="N624" s="200" t="s">
        <v>46</v>
      </c>
      <c r="O624" s="72"/>
      <c r="P624" s="201">
        <f>O624*H624</f>
        <v>0</v>
      </c>
      <c r="Q624" s="201">
        <v>2.5999999999999998E-4</v>
      </c>
      <c r="R624" s="201">
        <f>Q624*H624</f>
        <v>0.20822489999999999</v>
      </c>
      <c r="S624" s="201">
        <v>0</v>
      </c>
      <c r="T624" s="202">
        <f>S624*H624</f>
        <v>0</v>
      </c>
      <c r="U624" s="35"/>
      <c r="V624" s="35"/>
      <c r="W624" s="35"/>
      <c r="X624" s="35"/>
      <c r="Y624" s="35"/>
      <c r="Z624" s="35"/>
      <c r="AA624" s="35"/>
      <c r="AB624" s="35"/>
      <c r="AC624" s="35"/>
      <c r="AD624" s="35"/>
      <c r="AE624" s="35"/>
      <c r="AR624" s="203" t="s">
        <v>317</v>
      </c>
      <c r="AT624" s="203" t="s">
        <v>223</v>
      </c>
      <c r="AU624" s="203" t="s">
        <v>93</v>
      </c>
      <c r="AY624" s="18" t="s">
        <v>220</v>
      </c>
      <c r="BE624" s="204">
        <f>IF(N624="základní",J624,0)</f>
        <v>0</v>
      </c>
      <c r="BF624" s="204">
        <f>IF(N624="snížená",J624,0)</f>
        <v>0</v>
      </c>
      <c r="BG624" s="204">
        <f>IF(N624="zákl. přenesená",J624,0)</f>
        <v>0</v>
      </c>
      <c r="BH624" s="204">
        <f>IF(N624="sníž. přenesená",J624,0)</f>
        <v>0</v>
      </c>
      <c r="BI624" s="204">
        <f>IF(N624="nulová",J624,0)</f>
        <v>0</v>
      </c>
      <c r="BJ624" s="18" t="s">
        <v>93</v>
      </c>
      <c r="BK624" s="204">
        <f>ROUND(I624*H624,2)</f>
        <v>0</v>
      </c>
      <c r="BL624" s="18" t="s">
        <v>317</v>
      </c>
      <c r="BM624" s="203" t="s">
        <v>905</v>
      </c>
    </row>
    <row r="625" spans="2:51" s="13" customFormat="1" ht="11.25">
      <c r="B625" s="210"/>
      <c r="C625" s="211"/>
      <c r="D625" s="205" t="s">
        <v>232</v>
      </c>
      <c r="E625" s="212" t="s">
        <v>1</v>
      </c>
      <c r="F625" s="213" t="s">
        <v>243</v>
      </c>
      <c r="G625" s="211"/>
      <c r="H625" s="212" t="s">
        <v>1</v>
      </c>
      <c r="I625" s="214"/>
      <c r="J625" s="211"/>
      <c r="K625" s="211"/>
      <c r="L625" s="215"/>
      <c r="M625" s="216"/>
      <c r="N625" s="217"/>
      <c r="O625" s="217"/>
      <c r="P625" s="217"/>
      <c r="Q625" s="217"/>
      <c r="R625" s="217"/>
      <c r="S625" s="217"/>
      <c r="T625" s="218"/>
      <c r="AT625" s="219" t="s">
        <v>232</v>
      </c>
      <c r="AU625" s="219" t="s">
        <v>93</v>
      </c>
      <c r="AV625" s="13" t="s">
        <v>87</v>
      </c>
      <c r="AW625" s="13" t="s">
        <v>35</v>
      </c>
      <c r="AX625" s="13" t="s">
        <v>80</v>
      </c>
      <c r="AY625" s="219" t="s">
        <v>220</v>
      </c>
    </row>
    <row r="626" spans="2:51" s="14" customFormat="1" ht="11.25">
      <c r="B626" s="220"/>
      <c r="C626" s="221"/>
      <c r="D626" s="205" t="s">
        <v>232</v>
      </c>
      <c r="E626" s="222" t="s">
        <v>1</v>
      </c>
      <c r="F626" s="223" t="s">
        <v>1582</v>
      </c>
      <c r="G626" s="221"/>
      <c r="H626" s="224">
        <v>105.61</v>
      </c>
      <c r="I626" s="225"/>
      <c r="J626" s="221"/>
      <c r="K626" s="221"/>
      <c r="L626" s="226"/>
      <c r="M626" s="227"/>
      <c r="N626" s="228"/>
      <c r="O626" s="228"/>
      <c r="P626" s="228"/>
      <c r="Q626" s="228"/>
      <c r="R626" s="228"/>
      <c r="S626" s="228"/>
      <c r="T626" s="229"/>
      <c r="AT626" s="230" t="s">
        <v>232</v>
      </c>
      <c r="AU626" s="230" t="s">
        <v>93</v>
      </c>
      <c r="AV626" s="14" t="s">
        <v>93</v>
      </c>
      <c r="AW626" s="14" t="s">
        <v>35</v>
      </c>
      <c r="AX626" s="14" t="s">
        <v>80</v>
      </c>
      <c r="AY626" s="230" t="s">
        <v>220</v>
      </c>
    </row>
    <row r="627" spans="2:51" s="14" customFormat="1" ht="11.25">
      <c r="B627" s="220"/>
      <c r="C627" s="221"/>
      <c r="D627" s="205" t="s">
        <v>232</v>
      </c>
      <c r="E627" s="222" t="s">
        <v>1</v>
      </c>
      <c r="F627" s="223" t="s">
        <v>1583</v>
      </c>
      <c r="G627" s="221"/>
      <c r="H627" s="224">
        <v>122.14</v>
      </c>
      <c r="I627" s="225"/>
      <c r="J627" s="221"/>
      <c r="K627" s="221"/>
      <c r="L627" s="226"/>
      <c r="M627" s="227"/>
      <c r="N627" s="228"/>
      <c r="O627" s="228"/>
      <c r="P627" s="228"/>
      <c r="Q627" s="228"/>
      <c r="R627" s="228"/>
      <c r="S627" s="228"/>
      <c r="T627" s="229"/>
      <c r="AT627" s="230" t="s">
        <v>232</v>
      </c>
      <c r="AU627" s="230" t="s">
        <v>93</v>
      </c>
      <c r="AV627" s="14" t="s">
        <v>93</v>
      </c>
      <c r="AW627" s="14" t="s">
        <v>35</v>
      </c>
      <c r="AX627" s="14" t="s">
        <v>80</v>
      </c>
      <c r="AY627" s="230" t="s">
        <v>220</v>
      </c>
    </row>
    <row r="628" spans="2:51" s="13" customFormat="1" ht="11.25">
      <c r="B628" s="210"/>
      <c r="C628" s="211"/>
      <c r="D628" s="205" t="s">
        <v>232</v>
      </c>
      <c r="E628" s="212" t="s">
        <v>1</v>
      </c>
      <c r="F628" s="213" t="s">
        <v>906</v>
      </c>
      <c r="G628" s="211"/>
      <c r="H628" s="212" t="s">
        <v>1</v>
      </c>
      <c r="I628" s="214"/>
      <c r="J628" s="211"/>
      <c r="K628" s="211"/>
      <c r="L628" s="215"/>
      <c r="M628" s="216"/>
      <c r="N628" s="217"/>
      <c r="O628" s="217"/>
      <c r="P628" s="217"/>
      <c r="Q628" s="217"/>
      <c r="R628" s="217"/>
      <c r="S628" s="217"/>
      <c r="T628" s="218"/>
      <c r="AT628" s="219" t="s">
        <v>232</v>
      </c>
      <c r="AU628" s="219" t="s">
        <v>93</v>
      </c>
      <c r="AV628" s="13" t="s">
        <v>87</v>
      </c>
      <c r="AW628" s="13" t="s">
        <v>35</v>
      </c>
      <c r="AX628" s="13" t="s">
        <v>80</v>
      </c>
      <c r="AY628" s="219" t="s">
        <v>220</v>
      </c>
    </row>
    <row r="629" spans="2:51" s="13" customFormat="1" ht="11.25">
      <c r="B629" s="210"/>
      <c r="C629" s="211"/>
      <c r="D629" s="205" t="s">
        <v>232</v>
      </c>
      <c r="E629" s="212" t="s">
        <v>1</v>
      </c>
      <c r="F629" s="213" t="s">
        <v>271</v>
      </c>
      <c r="G629" s="211"/>
      <c r="H629" s="212" t="s">
        <v>1</v>
      </c>
      <c r="I629" s="214"/>
      <c r="J629" s="211"/>
      <c r="K629" s="211"/>
      <c r="L629" s="215"/>
      <c r="M629" s="216"/>
      <c r="N629" s="217"/>
      <c r="O629" s="217"/>
      <c r="P629" s="217"/>
      <c r="Q629" s="217"/>
      <c r="R629" s="217"/>
      <c r="S629" s="217"/>
      <c r="T629" s="218"/>
      <c r="AT629" s="219" t="s">
        <v>232</v>
      </c>
      <c r="AU629" s="219" t="s">
        <v>93</v>
      </c>
      <c r="AV629" s="13" t="s">
        <v>87</v>
      </c>
      <c r="AW629" s="13" t="s">
        <v>35</v>
      </c>
      <c r="AX629" s="13" t="s">
        <v>80</v>
      </c>
      <c r="AY629" s="219" t="s">
        <v>220</v>
      </c>
    </row>
    <row r="630" spans="2:51" s="13" customFormat="1" ht="11.25">
      <c r="B630" s="210"/>
      <c r="C630" s="211"/>
      <c r="D630" s="205" t="s">
        <v>232</v>
      </c>
      <c r="E630" s="212" t="s">
        <v>1</v>
      </c>
      <c r="F630" s="213" t="s">
        <v>467</v>
      </c>
      <c r="G630" s="211"/>
      <c r="H630" s="212" t="s">
        <v>1</v>
      </c>
      <c r="I630" s="214"/>
      <c r="J630" s="211"/>
      <c r="K630" s="211"/>
      <c r="L630" s="215"/>
      <c r="M630" s="216"/>
      <c r="N630" s="217"/>
      <c r="O630" s="217"/>
      <c r="P630" s="217"/>
      <c r="Q630" s="217"/>
      <c r="R630" s="217"/>
      <c r="S630" s="217"/>
      <c r="T630" s="218"/>
      <c r="AT630" s="219" t="s">
        <v>232</v>
      </c>
      <c r="AU630" s="219" t="s">
        <v>93</v>
      </c>
      <c r="AV630" s="13" t="s">
        <v>87</v>
      </c>
      <c r="AW630" s="13" t="s">
        <v>35</v>
      </c>
      <c r="AX630" s="13" t="s">
        <v>80</v>
      </c>
      <c r="AY630" s="219" t="s">
        <v>220</v>
      </c>
    </row>
    <row r="631" spans="2:51" s="14" customFormat="1" ht="11.25">
      <c r="B631" s="220"/>
      <c r="C631" s="221"/>
      <c r="D631" s="205" t="s">
        <v>232</v>
      </c>
      <c r="E631" s="222" t="s">
        <v>1</v>
      </c>
      <c r="F631" s="223" t="s">
        <v>1702</v>
      </c>
      <c r="G631" s="221"/>
      <c r="H631" s="224">
        <v>31.876999999999999</v>
      </c>
      <c r="I631" s="225"/>
      <c r="J631" s="221"/>
      <c r="K631" s="221"/>
      <c r="L631" s="226"/>
      <c r="M631" s="227"/>
      <c r="N631" s="228"/>
      <c r="O631" s="228"/>
      <c r="P631" s="228"/>
      <c r="Q631" s="228"/>
      <c r="R631" s="228"/>
      <c r="S631" s="228"/>
      <c r="T631" s="229"/>
      <c r="AT631" s="230" t="s">
        <v>232</v>
      </c>
      <c r="AU631" s="230" t="s">
        <v>93</v>
      </c>
      <c r="AV631" s="14" t="s">
        <v>93</v>
      </c>
      <c r="AW631" s="14" t="s">
        <v>35</v>
      </c>
      <c r="AX631" s="14" t="s">
        <v>80</v>
      </c>
      <c r="AY631" s="230" t="s">
        <v>220</v>
      </c>
    </row>
    <row r="632" spans="2:51" s="14" customFormat="1" ht="11.25">
      <c r="B632" s="220"/>
      <c r="C632" s="221"/>
      <c r="D632" s="205" t="s">
        <v>232</v>
      </c>
      <c r="E632" s="222" t="s">
        <v>1</v>
      </c>
      <c r="F632" s="223" t="s">
        <v>1703</v>
      </c>
      <c r="G632" s="221"/>
      <c r="H632" s="224">
        <v>132.30199999999999</v>
      </c>
      <c r="I632" s="225"/>
      <c r="J632" s="221"/>
      <c r="K632" s="221"/>
      <c r="L632" s="226"/>
      <c r="M632" s="227"/>
      <c r="N632" s="228"/>
      <c r="O632" s="228"/>
      <c r="P632" s="228"/>
      <c r="Q632" s="228"/>
      <c r="R632" s="228"/>
      <c r="S632" s="228"/>
      <c r="T632" s="229"/>
      <c r="AT632" s="230" t="s">
        <v>232</v>
      </c>
      <c r="AU632" s="230" t="s">
        <v>93</v>
      </c>
      <c r="AV632" s="14" t="s">
        <v>93</v>
      </c>
      <c r="AW632" s="14" t="s">
        <v>35</v>
      </c>
      <c r="AX632" s="14" t="s">
        <v>80</v>
      </c>
      <c r="AY632" s="230" t="s">
        <v>220</v>
      </c>
    </row>
    <row r="633" spans="2:51" s="14" customFormat="1" ht="11.25">
      <c r="B633" s="220"/>
      <c r="C633" s="221"/>
      <c r="D633" s="205" t="s">
        <v>232</v>
      </c>
      <c r="E633" s="222" t="s">
        <v>1</v>
      </c>
      <c r="F633" s="223" t="s">
        <v>1704</v>
      </c>
      <c r="G633" s="221"/>
      <c r="H633" s="224">
        <v>19</v>
      </c>
      <c r="I633" s="225"/>
      <c r="J633" s="221"/>
      <c r="K633" s="221"/>
      <c r="L633" s="226"/>
      <c r="M633" s="227"/>
      <c r="N633" s="228"/>
      <c r="O633" s="228"/>
      <c r="P633" s="228"/>
      <c r="Q633" s="228"/>
      <c r="R633" s="228"/>
      <c r="S633" s="228"/>
      <c r="T633" s="229"/>
      <c r="AT633" s="230" t="s">
        <v>232</v>
      </c>
      <c r="AU633" s="230" t="s">
        <v>93</v>
      </c>
      <c r="AV633" s="14" t="s">
        <v>93</v>
      </c>
      <c r="AW633" s="14" t="s">
        <v>35</v>
      </c>
      <c r="AX633" s="14" t="s">
        <v>80</v>
      </c>
      <c r="AY633" s="230" t="s">
        <v>220</v>
      </c>
    </row>
    <row r="634" spans="2:51" s="14" customFormat="1" ht="11.25">
      <c r="B634" s="220"/>
      <c r="C634" s="221"/>
      <c r="D634" s="205" t="s">
        <v>232</v>
      </c>
      <c r="E634" s="222" t="s">
        <v>1</v>
      </c>
      <c r="F634" s="223" t="s">
        <v>1705</v>
      </c>
      <c r="G634" s="221"/>
      <c r="H634" s="224">
        <v>32.598999999999997</v>
      </c>
      <c r="I634" s="225"/>
      <c r="J634" s="221"/>
      <c r="K634" s="221"/>
      <c r="L634" s="226"/>
      <c r="M634" s="227"/>
      <c r="N634" s="228"/>
      <c r="O634" s="228"/>
      <c r="P634" s="228"/>
      <c r="Q634" s="228"/>
      <c r="R634" s="228"/>
      <c r="S634" s="228"/>
      <c r="T634" s="229"/>
      <c r="AT634" s="230" t="s">
        <v>232</v>
      </c>
      <c r="AU634" s="230" t="s">
        <v>93</v>
      </c>
      <c r="AV634" s="14" t="s">
        <v>93</v>
      </c>
      <c r="AW634" s="14" t="s">
        <v>35</v>
      </c>
      <c r="AX634" s="14" t="s">
        <v>80</v>
      </c>
      <c r="AY634" s="230" t="s">
        <v>220</v>
      </c>
    </row>
    <row r="635" spans="2:51" s="14" customFormat="1" ht="11.25">
      <c r="B635" s="220"/>
      <c r="C635" s="221"/>
      <c r="D635" s="205" t="s">
        <v>232</v>
      </c>
      <c r="E635" s="222" t="s">
        <v>1</v>
      </c>
      <c r="F635" s="223" t="s">
        <v>1624</v>
      </c>
      <c r="G635" s="221"/>
      <c r="H635" s="224">
        <v>21.013999999999999</v>
      </c>
      <c r="I635" s="225"/>
      <c r="J635" s="221"/>
      <c r="K635" s="221"/>
      <c r="L635" s="226"/>
      <c r="M635" s="227"/>
      <c r="N635" s="228"/>
      <c r="O635" s="228"/>
      <c r="P635" s="228"/>
      <c r="Q635" s="228"/>
      <c r="R635" s="228"/>
      <c r="S635" s="228"/>
      <c r="T635" s="229"/>
      <c r="AT635" s="230" t="s">
        <v>232</v>
      </c>
      <c r="AU635" s="230" t="s">
        <v>93</v>
      </c>
      <c r="AV635" s="14" t="s">
        <v>93</v>
      </c>
      <c r="AW635" s="14" t="s">
        <v>35</v>
      </c>
      <c r="AX635" s="14" t="s">
        <v>80</v>
      </c>
      <c r="AY635" s="230" t="s">
        <v>220</v>
      </c>
    </row>
    <row r="636" spans="2:51" s="13" customFormat="1" ht="11.25">
      <c r="B636" s="210"/>
      <c r="C636" s="211"/>
      <c r="D636" s="205" t="s">
        <v>232</v>
      </c>
      <c r="E636" s="212" t="s">
        <v>1</v>
      </c>
      <c r="F636" s="213" t="s">
        <v>506</v>
      </c>
      <c r="G636" s="211"/>
      <c r="H636" s="212" t="s">
        <v>1</v>
      </c>
      <c r="I636" s="214"/>
      <c r="J636" s="211"/>
      <c r="K636" s="211"/>
      <c r="L636" s="215"/>
      <c r="M636" s="216"/>
      <c r="N636" s="217"/>
      <c r="O636" s="217"/>
      <c r="P636" s="217"/>
      <c r="Q636" s="217"/>
      <c r="R636" s="217"/>
      <c r="S636" s="217"/>
      <c r="T636" s="218"/>
      <c r="AT636" s="219" t="s">
        <v>232</v>
      </c>
      <c r="AU636" s="219" t="s">
        <v>93</v>
      </c>
      <c r="AV636" s="13" t="s">
        <v>87</v>
      </c>
      <c r="AW636" s="13" t="s">
        <v>35</v>
      </c>
      <c r="AX636" s="13" t="s">
        <v>80</v>
      </c>
      <c r="AY636" s="219" t="s">
        <v>220</v>
      </c>
    </row>
    <row r="637" spans="2:51" s="14" customFormat="1" ht="11.25">
      <c r="B637" s="220"/>
      <c r="C637" s="221"/>
      <c r="D637" s="205" t="s">
        <v>232</v>
      </c>
      <c r="E637" s="222" t="s">
        <v>1</v>
      </c>
      <c r="F637" s="223" t="s">
        <v>1641</v>
      </c>
      <c r="G637" s="221"/>
      <c r="H637" s="224">
        <v>118.029</v>
      </c>
      <c r="I637" s="225"/>
      <c r="J637" s="221"/>
      <c r="K637" s="221"/>
      <c r="L637" s="226"/>
      <c r="M637" s="227"/>
      <c r="N637" s="228"/>
      <c r="O637" s="228"/>
      <c r="P637" s="228"/>
      <c r="Q637" s="228"/>
      <c r="R637" s="228"/>
      <c r="S637" s="228"/>
      <c r="T637" s="229"/>
      <c r="AT637" s="230" t="s">
        <v>232</v>
      </c>
      <c r="AU637" s="230" t="s">
        <v>93</v>
      </c>
      <c r="AV637" s="14" t="s">
        <v>93</v>
      </c>
      <c r="AW637" s="14" t="s">
        <v>35</v>
      </c>
      <c r="AX637" s="14" t="s">
        <v>80</v>
      </c>
      <c r="AY637" s="230" t="s">
        <v>220</v>
      </c>
    </row>
    <row r="638" spans="2:51" s="13" customFormat="1" ht="11.25">
      <c r="B638" s="210"/>
      <c r="C638" s="211"/>
      <c r="D638" s="205" t="s">
        <v>232</v>
      </c>
      <c r="E638" s="212" t="s">
        <v>1</v>
      </c>
      <c r="F638" s="213" t="s">
        <v>508</v>
      </c>
      <c r="G638" s="211"/>
      <c r="H638" s="212" t="s">
        <v>1</v>
      </c>
      <c r="I638" s="214"/>
      <c r="J638" s="211"/>
      <c r="K638" s="211"/>
      <c r="L638" s="215"/>
      <c r="M638" s="216"/>
      <c r="N638" s="217"/>
      <c r="O638" s="217"/>
      <c r="P638" s="217"/>
      <c r="Q638" s="217"/>
      <c r="R638" s="217"/>
      <c r="S638" s="217"/>
      <c r="T638" s="218"/>
      <c r="AT638" s="219" t="s">
        <v>232</v>
      </c>
      <c r="AU638" s="219" t="s">
        <v>93</v>
      </c>
      <c r="AV638" s="13" t="s">
        <v>87</v>
      </c>
      <c r="AW638" s="13" t="s">
        <v>35</v>
      </c>
      <c r="AX638" s="13" t="s">
        <v>80</v>
      </c>
      <c r="AY638" s="219" t="s">
        <v>220</v>
      </c>
    </row>
    <row r="639" spans="2:51" s="14" customFormat="1" ht="11.25">
      <c r="B639" s="220"/>
      <c r="C639" s="221"/>
      <c r="D639" s="205" t="s">
        <v>232</v>
      </c>
      <c r="E639" s="222" t="s">
        <v>1</v>
      </c>
      <c r="F639" s="223" t="s">
        <v>1642</v>
      </c>
      <c r="G639" s="221"/>
      <c r="H639" s="224">
        <v>43.987000000000002</v>
      </c>
      <c r="I639" s="225"/>
      <c r="J639" s="221"/>
      <c r="K639" s="221"/>
      <c r="L639" s="226"/>
      <c r="M639" s="227"/>
      <c r="N639" s="228"/>
      <c r="O639" s="228"/>
      <c r="P639" s="228"/>
      <c r="Q639" s="228"/>
      <c r="R639" s="228"/>
      <c r="S639" s="228"/>
      <c r="T639" s="229"/>
      <c r="AT639" s="230" t="s">
        <v>232</v>
      </c>
      <c r="AU639" s="230" t="s">
        <v>93</v>
      </c>
      <c r="AV639" s="14" t="s">
        <v>93</v>
      </c>
      <c r="AW639" s="14" t="s">
        <v>35</v>
      </c>
      <c r="AX639" s="14" t="s">
        <v>80</v>
      </c>
      <c r="AY639" s="230" t="s">
        <v>220</v>
      </c>
    </row>
    <row r="640" spans="2:51" s="13" customFormat="1" ht="11.25">
      <c r="B640" s="210"/>
      <c r="C640" s="211"/>
      <c r="D640" s="205" t="s">
        <v>232</v>
      </c>
      <c r="E640" s="212" t="s">
        <v>1</v>
      </c>
      <c r="F640" s="213" t="s">
        <v>510</v>
      </c>
      <c r="G640" s="211"/>
      <c r="H640" s="212" t="s">
        <v>1</v>
      </c>
      <c r="I640" s="214"/>
      <c r="J640" s="211"/>
      <c r="K640" s="211"/>
      <c r="L640" s="215"/>
      <c r="M640" s="216"/>
      <c r="N640" s="217"/>
      <c r="O640" s="217"/>
      <c r="P640" s="217"/>
      <c r="Q640" s="217"/>
      <c r="R640" s="217"/>
      <c r="S640" s="217"/>
      <c r="T640" s="218"/>
      <c r="AT640" s="219" t="s">
        <v>232</v>
      </c>
      <c r="AU640" s="219" t="s">
        <v>93</v>
      </c>
      <c r="AV640" s="13" t="s">
        <v>87</v>
      </c>
      <c r="AW640" s="13" t="s">
        <v>35</v>
      </c>
      <c r="AX640" s="13" t="s">
        <v>80</v>
      </c>
      <c r="AY640" s="219" t="s">
        <v>220</v>
      </c>
    </row>
    <row r="641" spans="1:51" s="14" customFormat="1" ht="11.25">
      <c r="B641" s="220"/>
      <c r="C641" s="221"/>
      <c r="D641" s="205" t="s">
        <v>232</v>
      </c>
      <c r="E641" s="222" t="s">
        <v>1</v>
      </c>
      <c r="F641" s="223" t="s">
        <v>1643</v>
      </c>
      <c r="G641" s="221"/>
      <c r="H641" s="224">
        <v>13.74</v>
      </c>
      <c r="I641" s="225"/>
      <c r="J641" s="221"/>
      <c r="K641" s="221"/>
      <c r="L641" s="226"/>
      <c r="M641" s="227"/>
      <c r="N641" s="228"/>
      <c r="O641" s="228"/>
      <c r="P641" s="228"/>
      <c r="Q641" s="228"/>
      <c r="R641" s="228"/>
      <c r="S641" s="228"/>
      <c r="T641" s="229"/>
      <c r="AT641" s="230" t="s">
        <v>232</v>
      </c>
      <c r="AU641" s="230" t="s">
        <v>93</v>
      </c>
      <c r="AV641" s="14" t="s">
        <v>93</v>
      </c>
      <c r="AW641" s="14" t="s">
        <v>35</v>
      </c>
      <c r="AX641" s="14" t="s">
        <v>80</v>
      </c>
      <c r="AY641" s="230" t="s">
        <v>220</v>
      </c>
    </row>
    <row r="642" spans="1:51" s="14" customFormat="1" ht="11.25">
      <c r="B642" s="220"/>
      <c r="C642" s="221"/>
      <c r="D642" s="205" t="s">
        <v>232</v>
      </c>
      <c r="E642" s="222" t="s">
        <v>1</v>
      </c>
      <c r="F642" s="223" t="s">
        <v>1644</v>
      </c>
      <c r="G642" s="221"/>
      <c r="H642" s="224">
        <v>19.600000000000001</v>
      </c>
      <c r="I642" s="225"/>
      <c r="J642" s="221"/>
      <c r="K642" s="221"/>
      <c r="L642" s="226"/>
      <c r="M642" s="227"/>
      <c r="N642" s="228"/>
      <c r="O642" s="228"/>
      <c r="P642" s="228"/>
      <c r="Q642" s="228"/>
      <c r="R642" s="228"/>
      <c r="S642" s="228"/>
      <c r="T642" s="229"/>
      <c r="AT642" s="230" t="s">
        <v>232</v>
      </c>
      <c r="AU642" s="230" t="s">
        <v>93</v>
      </c>
      <c r="AV642" s="14" t="s">
        <v>93</v>
      </c>
      <c r="AW642" s="14" t="s">
        <v>35</v>
      </c>
      <c r="AX642" s="14" t="s">
        <v>80</v>
      </c>
      <c r="AY642" s="230" t="s">
        <v>220</v>
      </c>
    </row>
    <row r="643" spans="1:51" s="13" customFormat="1" ht="11.25">
      <c r="B643" s="210"/>
      <c r="C643" s="211"/>
      <c r="D643" s="205" t="s">
        <v>232</v>
      </c>
      <c r="E643" s="212" t="s">
        <v>1</v>
      </c>
      <c r="F643" s="213" t="s">
        <v>907</v>
      </c>
      <c r="G643" s="211"/>
      <c r="H643" s="212" t="s">
        <v>1</v>
      </c>
      <c r="I643" s="214"/>
      <c r="J643" s="211"/>
      <c r="K643" s="211"/>
      <c r="L643" s="215"/>
      <c r="M643" s="216"/>
      <c r="N643" s="217"/>
      <c r="O643" s="217"/>
      <c r="P643" s="217"/>
      <c r="Q643" s="217"/>
      <c r="R643" s="217"/>
      <c r="S643" s="217"/>
      <c r="T643" s="218"/>
      <c r="AT643" s="219" t="s">
        <v>232</v>
      </c>
      <c r="AU643" s="219" t="s">
        <v>93</v>
      </c>
      <c r="AV643" s="13" t="s">
        <v>87</v>
      </c>
      <c r="AW643" s="13" t="s">
        <v>35</v>
      </c>
      <c r="AX643" s="13" t="s">
        <v>80</v>
      </c>
      <c r="AY643" s="219" t="s">
        <v>220</v>
      </c>
    </row>
    <row r="644" spans="1:51" s="14" customFormat="1" ht="11.25">
      <c r="B644" s="220"/>
      <c r="C644" s="221"/>
      <c r="D644" s="205" t="s">
        <v>232</v>
      </c>
      <c r="E644" s="222" t="s">
        <v>1</v>
      </c>
      <c r="F644" s="223" t="s">
        <v>1648</v>
      </c>
      <c r="G644" s="221"/>
      <c r="H644" s="224">
        <v>82.549000000000007</v>
      </c>
      <c r="I644" s="225"/>
      <c r="J644" s="221"/>
      <c r="K644" s="221"/>
      <c r="L644" s="226"/>
      <c r="M644" s="227"/>
      <c r="N644" s="228"/>
      <c r="O644" s="228"/>
      <c r="P644" s="228"/>
      <c r="Q644" s="228"/>
      <c r="R644" s="228"/>
      <c r="S644" s="228"/>
      <c r="T644" s="229"/>
      <c r="AT644" s="230" t="s">
        <v>232</v>
      </c>
      <c r="AU644" s="230" t="s">
        <v>93</v>
      </c>
      <c r="AV644" s="14" t="s">
        <v>93</v>
      </c>
      <c r="AW644" s="14" t="s">
        <v>35</v>
      </c>
      <c r="AX644" s="14" t="s">
        <v>80</v>
      </c>
      <c r="AY644" s="230" t="s">
        <v>220</v>
      </c>
    </row>
    <row r="645" spans="1:51" s="14" customFormat="1" ht="11.25">
      <c r="B645" s="220"/>
      <c r="C645" s="221"/>
      <c r="D645" s="205" t="s">
        <v>232</v>
      </c>
      <c r="E645" s="222" t="s">
        <v>1</v>
      </c>
      <c r="F645" s="223" t="s">
        <v>1649</v>
      </c>
      <c r="G645" s="221"/>
      <c r="H645" s="224">
        <v>73.08</v>
      </c>
      <c r="I645" s="225"/>
      <c r="J645" s="221"/>
      <c r="K645" s="221"/>
      <c r="L645" s="226"/>
      <c r="M645" s="227"/>
      <c r="N645" s="228"/>
      <c r="O645" s="228"/>
      <c r="P645" s="228"/>
      <c r="Q645" s="228"/>
      <c r="R645" s="228"/>
      <c r="S645" s="228"/>
      <c r="T645" s="229"/>
      <c r="AT645" s="230" t="s">
        <v>232</v>
      </c>
      <c r="AU645" s="230" t="s">
        <v>93</v>
      </c>
      <c r="AV645" s="14" t="s">
        <v>93</v>
      </c>
      <c r="AW645" s="14" t="s">
        <v>35</v>
      </c>
      <c r="AX645" s="14" t="s">
        <v>80</v>
      </c>
      <c r="AY645" s="230" t="s">
        <v>220</v>
      </c>
    </row>
    <row r="646" spans="1:51" s="14" customFormat="1" ht="11.25">
      <c r="B646" s="220"/>
      <c r="C646" s="221"/>
      <c r="D646" s="205" t="s">
        <v>232</v>
      </c>
      <c r="E646" s="222" t="s">
        <v>1</v>
      </c>
      <c r="F646" s="223" t="s">
        <v>1650</v>
      </c>
      <c r="G646" s="221"/>
      <c r="H646" s="224">
        <v>24.417999999999999</v>
      </c>
      <c r="I646" s="225"/>
      <c r="J646" s="221"/>
      <c r="K646" s="221"/>
      <c r="L646" s="226"/>
      <c r="M646" s="227"/>
      <c r="N646" s="228"/>
      <c r="O646" s="228"/>
      <c r="P646" s="228"/>
      <c r="Q646" s="228"/>
      <c r="R646" s="228"/>
      <c r="S646" s="228"/>
      <c r="T646" s="229"/>
      <c r="AT646" s="230" t="s">
        <v>232</v>
      </c>
      <c r="AU646" s="230" t="s">
        <v>93</v>
      </c>
      <c r="AV646" s="14" t="s">
        <v>93</v>
      </c>
      <c r="AW646" s="14" t="s">
        <v>35</v>
      </c>
      <c r="AX646" s="14" t="s">
        <v>80</v>
      </c>
      <c r="AY646" s="230" t="s">
        <v>220</v>
      </c>
    </row>
    <row r="647" spans="1:51" s="14" customFormat="1" ht="11.25">
      <c r="B647" s="220"/>
      <c r="C647" s="221"/>
      <c r="D647" s="205" t="s">
        <v>232</v>
      </c>
      <c r="E647" s="222" t="s">
        <v>1</v>
      </c>
      <c r="F647" s="223" t="s">
        <v>1706</v>
      </c>
      <c r="G647" s="221"/>
      <c r="H647" s="224">
        <v>-39.08</v>
      </c>
      <c r="I647" s="225"/>
      <c r="J647" s="221"/>
      <c r="K647" s="221"/>
      <c r="L647" s="226"/>
      <c r="M647" s="227"/>
      <c r="N647" s="228"/>
      <c r="O647" s="228"/>
      <c r="P647" s="228"/>
      <c r="Q647" s="228"/>
      <c r="R647" s="228"/>
      <c r="S647" s="228"/>
      <c r="T647" s="229"/>
      <c r="AT647" s="230" t="s">
        <v>232</v>
      </c>
      <c r="AU647" s="230" t="s">
        <v>93</v>
      </c>
      <c r="AV647" s="14" t="s">
        <v>93</v>
      </c>
      <c r="AW647" s="14" t="s">
        <v>35</v>
      </c>
      <c r="AX647" s="14" t="s">
        <v>80</v>
      </c>
      <c r="AY647" s="230" t="s">
        <v>220</v>
      </c>
    </row>
    <row r="648" spans="1:51" s="15" customFormat="1" ht="11.25">
      <c r="B648" s="231"/>
      <c r="C648" s="232"/>
      <c r="D648" s="205" t="s">
        <v>232</v>
      </c>
      <c r="E648" s="233" t="s">
        <v>1</v>
      </c>
      <c r="F648" s="234" t="s">
        <v>236</v>
      </c>
      <c r="G648" s="232"/>
      <c r="H648" s="235">
        <v>800.8649999999999</v>
      </c>
      <c r="I648" s="236"/>
      <c r="J648" s="232"/>
      <c r="K648" s="232"/>
      <c r="L648" s="237"/>
      <c r="M648" s="254"/>
      <c r="N648" s="255"/>
      <c r="O648" s="255"/>
      <c r="P648" s="255"/>
      <c r="Q648" s="255"/>
      <c r="R648" s="255"/>
      <c r="S648" s="255"/>
      <c r="T648" s="256"/>
      <c r="AT648" s="241" t="s">
        <v>232</v>
      </c>
      <c r="AU648" s="241" t="s">
        <v>93</v>
      </c>
      <c r="AV648" s="15" t="s">
        <v>228</v>
      </c>
      <c r="AW648" s="15" t="s">
        <v>35</v>
      </c>
      <c r="AX648" s="15" t="s">
        <v>87</v>
      </c>
      <c r="AY648" s="241" t="s">
        <v>220</v>
      </c>
    </row>
    <row r="649" spans="1:51" s="2" customFormat="1" ht="6.95" customHeight="1">
      <c r="A649" s="35"/>
      <c r="B649" s="55"/>
      <c r="C649" s="56"/>
      <c r="D649" s="56"/>
      <c r="E649" s="56"/>
      <c r="F649" s="56"/>
      <c r="G649" s="56"/>
      <c r="H649" s="56"/>
      <c r="I649" s="56"/>
      <c r="J649" s="56"/>
      <c r="K649" s="56"/>
      <c r="L649" s="40"/>
      <c r="M649" s="35"/>
      <c r="O649" s="35"/>
      <c r="P649" s="35"/>
      <c r="Q649" s="35"/>
      <c r="R649" s="35"/>
      <c r="S649" s="35"/>
      <c r="T649" s="35"/>
      <c r="U649" s="35"/>
      <c r="V649" s="35"/>
      <c r="W649" s="35"/>
      <c r="X649" s="35"/>
      <c r="Y649" s="35"/>
      <c r="Z649" s="35"/>
      <c r="AA649" s="35"/>
      <c r="AB649" s="35"/>
      <c r="AC649" s="35"/>
      <c r="AD649" s="35"/>
      <c r="AE649" s="35"/>
    </row>
  </sheetData>
  <sheetProtection algorithmName="SHA-512" hashValue="XnxhL7ZfkfDCtohGAbVoIMb2f36716YuowMEjp2UrXOfNLa/Pc+0Em01AdFwakbkPTSxd0ccw8rUrSwEOsuzFg==" saltValue="qF+BWnLc3VztcOrwC6EqObRkW6RTQGiHFW3v3n+bdGe74cG5IkgTE2+6JVrRBOpitV9g4J7MHXd+7XcrO1qBmQ==" spinCount="100000" sheet="1" objects="1" scenarios="1" formatColumns="0" formatRows="0" autoFilter="0"/>
  <autoFilter ref="C135:K648" xr:uid="{00000000-0009-0000-0000-000008000000}"/>
  <mergeCells count="12">
    <mergeCell ref="E128:H128"/>
    <mergeCell ref="L2:V2"/>
    <mergeCell ref="E85:H85"/>
    <mergeCell ref="E87:H87"/>
    <mergeCell ref="E89:H89"/>
    <mergeCell ref="E124:H124"/>
    <mergeCell ref="E126:H12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122</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1580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910</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ROUND((SUM(BE125:BE222)),  2)</f>
        <v>0</v>
      </c>
      <c r="G35" s="35"/>
      <c r="H35" s="35"/>
      <c r="I35" s="131">
        <v>0.21</v>
      </c>
      <c r="J35" s="130">
        <f>ROUND(((SUM(BE125:BE222))*I35),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ROUND((SUM(BF125:BF222)),  2)</f>
        <v>0</v>
      </c>
      <c r="G36" s="35"/>
      <c r="H36" s="35"/>
      <c r="I36" s="131">
        <v>0.15</v>
      </c>
      <c r="J36" s="130">
        <f>ROUND(((SUM(BF125:BF222))*I36),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ROUND((SUM(BG125:BG222)),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ROUND((SUM(BH125:BH222)),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ROUND((SUM(BI125:BI222)),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1580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D.1.4.a - UT</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911</v>
      </c>
      <c r="E99" s="157"/>
      <c r="F99" s="157"/>
      <c r="G99" s="157"/>
      <c r="H99" s="157"/>
      <c r="I99" s="157"/>
      <c r="J99" s="158">
        <f>J126</f>
        <v>0</v>
      </c>
      <c r="K99" s="155"/>
      <c r="L99" s="159"/>
    </row>
    <row r="100" spans="1:47" s="9" customFormat="1" ht="24.95" customHeight="1">
      <c r="B100" s="154"/>
      <c r="C100" s="155"/>
      <c r="D100" s="156" t="s">
        <v>912</v>
      </c>
      <c r="E100" s="157"/>
      <c r="F100" s="157"/>
      <c r="G100" s="157"/>
      <c r="H100" s="157"/>
      <c r="I100" s="157"/>
      <c r="J100" s="158">
        <f>J137</f>
        <v>0</v>
      </c>
      <c r="K100" s="155"/>
      <c r="L100" s="159"/>
    </row>
    <row r="101" spans="1:47" s="9" customFormat="1" ht="24.95" customHeight="1">
      <c r="B101" s="154"/>
      <c r="C101" s="155"/>
      <c r="D101" s="156" t="s">
        <v>913</v>
      </c>
      <c r="E101" s="157"/>
      <c r="F101" s="157"/>
      <c r="G101" s="157"/>
      <c r="H101" s="157"/>
      <c r="I101" s="157"/>
      <c r="J101" s="158">
        <f>J176</f>
        <v>0</v>
      </c>
      <c r="K101" s="155"/>
      <c r="L101" s="159"/>
    </row>
    <row r="102" spans="1:47" s="9" customFormat="1" ht="24.95" customHeight="1">
      <c r="B102" s="154"/>
      <c r="C102" s="155"/>
      <c r="D102" s="156" t="s">
        <v>914</v>
      </c>
      <c r="E102" s="157"/>
      <c r="F102" s="157"/>
      <c r="G102" s="157"/>
      <c r="H102" s="157"/>
      <c r="I102" s="157"/>
      <c r="J102" s="158">
        <f>J199</f>
        <v>0</v>
      </c>
      <c r="K102" s="155"/>
      <c r="L102" s="159"/>
    </row>
    <row r="103" spans="1:47" s="9" customFormat="1" ht="24.95" customHeight="1">
      <c r="B103" s="154"/>
      <c r="C103" s="155"/>
      <c r="D103" s="156" t="s">
        <v>915</v>
      </c>
      <c r="E103" s="157"/>
      <c r="F103" s="157"/>
      <c r="G103" s="157"/>
      <c r="H103" s="157"/>
      <c r="I103" s="157"/>
      <c r="J103" s="158">
        <f>J210</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179</v>
      </c>
      <c r="D114" s="23"/>
      <c r="E114" s="23"/>
      <c r="F114" s="23"/>
      <c r="G114" s="23"/>
      <c r="H114" s="23"/>
      <c r="I114" s="23"/>
      <c r="J114" s="23"/>
      <c r="K114" s="23"/>
      <c r="L114" s="21"/>
    </row>
    <row r="115" spans="1:65" s="2" customFormat="1" ht="16.5" customHeight="1">
      <c r="A115" s="35"/>
      <c r="B115" s="36"/>
      <c r="C115" s="37"/>
      <c r="D115" s="37"/>
      <c r="E115" s="327" t="s">
        <v>1580</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181</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0" t="str">
        <f>E11</f>
        <v>D.1.4.a - UT</v>
      </c>
      <c r="F117" s="329"/>
      <c r="G117" s="329"/>
      <c r="H117" s="32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 xml:space="preserve"> </v>
      </c>
      <c r="G119" s="37"/>
      <c r="H119" s="37"/>
      <c r="I119" s="30" t="s">
        <v>22</v>
      </c>
      <c r="J119" s="67" t="str">
        <f>IF(J14="","",J14)</f>
        <v>19. 5. 2020</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7" customHeight="1">
      <c r="A121" s="35"/>
      <c r="B121" s="36"/>
      <c r="C121" s="30" t="s">
        <v>24</v>
      </c>
      <c r="D121" s="37"/>
      <c r="E121" s="37"/>
      <c r="F121" s="28" t="str">
        <f>E17</f>
        <v>Městská část Praha 4, Anatala Staška 2059/80b</v>
      </c>
      <c r="G121" s="37"/>
      <c r="H121" s="37"/>
      <c r="I121" s="30" t="s">
        <v>31</v>
      </c>
      <c r="J121" s="33" t="str">
        <f>E23</f>
        <v>SUNCAD, s.r.o., Špotzova 6, Praha 6</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29</v>
      </c>
      <c r="D122" s="37"/>
      <c r="E122" s="37"/>
      <c r="F122" s="28" t="str">
        <f>IF(E20="","",E20)</f>
        <v>Vyplň údaj</v>
      </c>
      <c r="G122" s="37"/>
      <c r="H122" s="37"/>
      <c r="I122" s="30" t="s">
        <v>36</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206</v>
      </c>
      <c r="D124" s="168" t="s">
        <v>65</v>
      </c>
      <c r="E124" s="168" t="s">
        <v>61</v>
      </c>
      <c r="F124" s="168" t="s">
        <v>62</v>
      </c>
      <c r="G124" s="168" t="s">
        <v>207</v>
      </c>
      <c r="H124" s="168" t="s">
        <v>208</v>
      </c>
      <c r="I124" s="168" t="s">
        <v>209</v>
      </c>
      <c r="J124" s="168" t="s">
        <v>185</v>
      </c>
      <c r="K124" s="169" t="s">
        <v>210</v>
      </c>
      <c r="L124" s="170"/>
      <c r="M124" s="76" t="s">
        <v>1</v>
      </c>
      <c r="N124" s="77" t="s">
        <v>44</v>
      </c>
      <c r="O124" s="77" t="s">
        <v>211</v>
      </c>
      <c r="P124" s="77" t="s">
        <v>212</v>
      </c>
      <c r="Q124" s="77" t="s">
        <v>213</v>
      </c>
      <c r="R124" s="77" t="s">
        <v>214</v>
      </c>
      <c r="S124" s="77" t="s">
        <v>215</v>
      </c>
      <c r="T124" s="78" t="s">
        <v>216</v>
      </c>
      <c r="U124" s="165"/>
      <c r="V124" s="165"/>
      <c r="W124" s="165"/>
      <c r="X124" s="165"/>
      <c r="Y124" s="165"/>
      <c r="Z124" s="165"/>
      <c r="AA124" s="165"/>
      <c r="AB124" s="165"/>
      <c r="AC124" s="165"/>
      <c r="AD124" s="165"/>
      <c r="AE124" s="165"/>
    </row>
    <row r="125" spans="1:65" s="2" customFormat="1" ht="22.9" customHeight="1">
      <c r="A125" s="35"/>
      <c r="B125" s="36"/>
      <c r="C125" s="83" t="s">
        <v>217</v>
      </c>
      <c r="D125" s="37"/>
      <c r="E125" s="37"/>
      <c r="F125" s="37"/>
      <c r="G125" s="37"/>
      <c r="H125" s="37"/>
      <c r="I125" s="37"/>
      <c r="J125" s="171">
        <f>BK125</f>
        <v>0</v>
      </c>
      <c r="K125" s="37"/>
      <c r="L125" s="40"/>
      <c r="M125" s="79"/>
      <c r="N125" s="172"/>
      <c r="O125" s="80"/>
      <c r="P125" s="173">
        <f>P126+P137+P176+P199+P210</f>
        <v>0</v>
      </c>
      <c r="Q125" s="80"/>
      <c r="R125" s="173">
        <f>R126+R137+R176+R199+R210</f>
        <v>0</v>
      </c>
      <c r="S125" s="80"/>
      <c r="T125" s="174">
        <f>T126+T137+T176+T199+T210</f>
        <v>0</v>
      </c>
      <c r="U125" s="35"/>
      <c r="V125" s="35"/>
      <c r="W125" s="35"/>
      <c r="X125" s="35"/>
      <c r="Y125" s="35"/>
      <c r="Z125" s="35"/>
      <c r="AA125" s="35"/>
      <c r="AB125" s="35"/>
      <c r="AC125" s="35"/>
      <c r="AD125" s="35"/>
      <c r="AE125" s="35"/>
      <c r="AT125" s="18" t="s">
        <v>79</v>
      </c>
      <c r="AU125" s="18" t="s">
        <v>187</v>
      </c>
      <c r="BK125" s="175">
        <f>BK126+BK137+BK176+BK199+BK210</f>
        <v>0</v>
      </c>
    </row>
    <row r="126" spans="1:65" s="12" customFormat="1" ht="25.9" customHeight="1">
      <c r="B126" s="176"/>
      <c r="C126" s="177"/>
      <c r="D126" s="178" t="s">
        <v>79</v>
      </c>
      <c r="E126" s="179" t="s">
        <v>87</v>
      </c>
      <c r="F126" s="179" t="s">
        <v>916</v>
      </c>
      <c r="G126" s="177"/>
      <c r="H126" s="177"/>
      <c r="I126" s="180"/>
      <c r="J126" s="181">
        <f>BK126</f>
        <v>0</v>
      </c>
      <c r="K126" s="177"/>
      <c r="L126" s="182"/>
      <c r="M126" s="183"/>
      <c r="N126" s="184"/>
      <c r="O126" s="184"/>
      <c r="P126" s="185">
        <f>SUM(P127:P136)</f>
        <v>0</v>
      </c>
      <c r="Q126" s="184"/>
      <c r="R126" s="185">
        <f>SUM(R127:R136)</f>
        <v>0</v>
      </c>
      <c r="S126" s="184"/>
      <c r="T126" s="186">
        <f>SUM(T127:T136)</f>
        <v>0</v>
      </c>
      <c r="AR126" s="187" t="s">
        <v>87</v>
      </c>
      <c r="AT126" s="188" t="s">
        <v>79</v>
      </c>
      <c r="AU126" s="188" t="s">
        <v>80</v>
      </c>
      <c r="AY126" s="187" t="s">
        <v>220</v>
      </c>
      <c r="BK126" s="189">
        <f>SUM(BK127:BK136)</f>
        <v>0</v>
      </c>
    </row>
    <row r="127" spans="1:65" s="2" customFormat="1" ht="14.45" customHeight="1">
      <c r="A127" s="35"/>
      <c r="B127" s="36"/>
      <c r="C127" s="192" t="s">
        <v>87</v>
      </c>
      <c r="D127" s="192" t="s">
        <v>223</v>
      </c>
      <c r="E127" s="193" t="s">
        <v>917</v>
      </c>
      <c r="F127" s="194" t="s">
        <v>918</v>
      </c>
      <c r="G127" s="195" t="s">
        <v>353</v>
      </c>
      <c r="H127" s="196">
        <v>120</v>
      </c>
      <c r="I127" s="197"/>
      <c r="J127" s="198">
        <f>ROUND(I127*H127,2)</f>
        <v>0</v>
      </c>
      <c r="K127" s="194" t="s">
        <v>1</v>
      </c>
      <c r="L127" s="40"/>
      <c r="M127" s="199" t="s">
        <v>1</v>
      </c>
      <c r="N127" s="200" t="s">
        <v>45</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228</v>
      </c>
      <c r="AT127" s="203" t="s">
        <v>223</v>
      </c>
      <c r="AU127" s="203" t="s">
        <v>87</v>
      </c>
      <c r="AY127" s="18" t="s">
        <v>220</v>
      </c>
      <c r="BE127" s="204">
        <f>IF(N127="základní",J127,0)</f>
        <v>0</v>
      </c>
      <c r="BF127" s="204">
        <f>IF(N127="snížená",J127,0)</f>
        <v>0</v>
      </c>
      <c r="BG127" s="204">
        <f>IF(N127="zákl. přenesená",J127,0)</f>
        <v>0</v>
      </c>
      <c r="BH127" s="204">
        <f>IF(N127="sníž. přenesená",J127,0)</f>
        <v>0</v>
      </c>
      <c r="BI127" s="204">
        <f>IF(N127="nulová",J127,0)</f>
        <v>0</v>
      </c>
      <c r="BJ127" s="18" t="s">
        <v>87</v>
      </c>
      <c r="BK127" s="204">
        <f>ROUND(I127*H127,2)</f>
        <v>0</v>
      </c>
      <c r="BL127" s="18" t="s">
        <v>228</v>
      </c>
      <c r="BM127" s="203" t="s">
        <v>93</v>
      </c>
    </row>
    <row r="128" spans="1:65" s="2" customFormat="1" ht="11.25">
      <c r="A128" s="35"/>
      <c r="B128" s="36"/>
      <c r="C128" s="37"/>
      <c r="D128" s="205" t="s">
        <v>230</v>
      </c>
      <c r="E128" s="37"/>
      <c r="F128" s="206" t="s">
        <v>918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87</v>
      </c>
    </row>
    <row r="129" spans="1:65" s="2" customFormat="1" ht="14.45" customHeight="1">
      <c r="A129" s="35"/>
      <c r="B129" s="36"/>
      <c r="C129" s="192" t="s">
        <v>93</v>
      </c>
      <c r="D129" s="192" t="s">
        <v>223</v>
      </c>
      <c r="E129" s="193" t="s">
        <v>919</v>
      </c>
      <c r="F129" s="194" t="s">
        <v>920</v>
      </c>
      <c r="G129" s="195" t="s">
        <v>353</v>
      </c>
      <c r="H129" s="196">
        <v>25</v>
      </c>
      <c r="I129" s="197"/>
      <c r="J129" s="198">
        <f>ROUND(I129*H129,2)</f>
        <v>0</v>
      </c>
      <c r="K129" s="194" t="s">
        <v>1</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228</v>
      </c>
      <c r="AT129" s="203" t="s">
        <v>223</v>
      </c>
      <c r="AU129" s="203" t="s">
        <v>87</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228</v>
      </c>
      <c r="BM129" s="203" t="s">
        <v>228</v>
      </c>
    </row>
    <row r="130" spans="1:65" s="2" customFormat="1" ht="11.25">
      <c r="A130" s="35"/>
      <c r="B130" s="36"/>
      <c r="C130" s="37"/>
      <c r="D130" s="205" t="s">
        <v>230</v>
      </c>
      <c r="E130" s="37"/>
      <c r="F130" s="206" t="s">
        <v>920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87</v>
      </c>
    </row>
    <row r="131" spans="1:65" s="2" customFormat="1" ht="14.45" customHeight="1">
      <c r="A131" s="35"/>
      <c r="B131" s="36"/>
      <c r="C131" s="192" t="s">
        <v>106</v>
      </c>
      <c r="D131" s="192" t="s">
        <v>223</v>
      </c>
      <c r="E131" s="193" t="s">
        <v>921</v>
      </c>
      <c r="F131" s="194" t="s">
        <v>922</v>
      </c>
      <c r="G131" s="195" t="s">
        <v>353</v>
      </c>
      <c r="H131" s="196">
        <v>6</v>
      </c>
      <c r="I131" s="197"/>
      <c r="J131" s="198">
        <f>ROUND(I131*H131,2)</f>
        <v>0</v>
      </c>
      <c r="K131" s="194" t="s">
        <v>1</v>
      </c>
      <c r="L131" s="40"/>
      <c r="M131" s="199" t="s">
        <v>1</v>
      </c>
      <c r="N131" s="200" t="s">
        <v>45</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228</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228</v>
      </c>
      <c r="BM131" s="203" t="s">
        <v>221</v>
      </c>
    </row>
    <row r="132" spans="1:65" s="2" customFormat="1" ht="11.25">
      <c r="A132" s="35"/>
      <c r="B132" s="36"/>
      <c r="C132" s="37"/>
      <c r="D132" s="205" t="s">
        <v>230</v>
      </c>
      <c r="E132" s="37"/>
      <c r="F132" s="206" t="s">
        <v>922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786</v>
      </c>
      <c r="F133" s="194" t="s">
        <v>923</v>
      </c>
      <c r="G133" s="195" t="s">
        <v>386</v>
      </c>
      <c r="H133" s="253"/>
      <c r="I133" s="197"/>
      <c r="J133" s="198">
        <f>ROUND(I133*H133,2)</f>
        <v>0</v>
      </c>
      <c r="K133" s="194" t="s">
        <v>1</v>
      </c>
      <c r="L133" s="40"/>
      <c r="M133" s="199" t="s">
        <v>1</v>
      </c>
      <c r="N133" s="200" t="s">
        <v>45</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228</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228</v>
      </c>
      <c r="BM133" s="203" t="s">
        <v>276</v>
      </c>
    </row>
    <row r="134" spans="1:65" s="2" customFormat="1" ht="11.25">
      <c r="A134" s="35"/>
      <c r="B134" s="36"/>
      <c r="C134" s="37"/>
      <c r="D134" s="205" t="s">
        <v>230</v>
      </c>
      <c r="E134" s="37"/>
      <c r="F134" s="206" t="s">
        <v>923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924</v>
      </c>
      <c r="F135" s="194" t="s">
        <v>925</v>
      </c>
      <c r="G135" s="195" t="s">
        <v>320</v>
      </c>
      <c r="H135" s="196">
        <v>0.6</v>
      </c>
      <c r="I135" s="197"/>
      <c r="J135" s="198">
        <f>ROUND(I135*H135,2)</f>
        <v>0</v>
      </c>
      <c r="K135" s="194" t="s">
        <v>1</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228</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228</v>
      </c>
      <c r="BM135" s="203" t="s">
        <v>286</v>
      </c>
    </row>
    <row r="136" spans="1:65" s="2" customFormat="1" ht="11.25">
      <c r="A136" s="35"/>
      <c r="B136" s="36"/>
      <c r="C136" s="37"/>
      <c r="D136" s="205" t="s">
        <v>230</v>
      </c>
      <c r="E136" s="37"/>
      <c r="F136" s="206" t="s">
        <v>925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12" customFormat="1" ht="25.9" customHeight="1">
      <c r="B137" s="176"/>
      <c r="C137" s="177"/>
      <c r="D137" s="178" t="s">
        <v>79</v>
      </c>
      <c r="E137" s="179" t="s">
        <v>93</v>
      </c>
      <c r="F137" s="179" t="s">
        <v>926</v>
      </c>
      <c r="G137" s="177"/>
      <c r="H137" s="177"/>
      <c r="I137" s="180"/>
      <c r="J137" s="181">
        <f>BK137</f>
        <v>0</v>
      </c>
      <c r="K137" s="177"/>
      <c r="L137" s="182"/>
      <c r="M137" s="183"/>
      <c r="N137" s="184"/>
      <c r="O137" s="184"/>
      <c r="P137" s="185">
        <f>SUM(P138:P175)</f>
        <v>0</v>
      </c>
      <c r="Q137" s="184"/>
      <c r="R137" s="185">
        <f>SUM(R138:R175)</f>
        <v>0</v>
      </c>
      <c r="S137" s="184"/>
      <c r="T137" s="186">
        <f>SUM(T138:T175)</f>
        <v>0</v>
      </c>
      <c r="AR137" s="187" t="s">
        <v>87</v>
      </c>
      <c r="AT137" s="188" t="s">
        <v>79</v>
      </c>
      <c r="AU137" s="188" t="s">
        <v>80</v>
      </c>
      <c r="AY137" s="187" t="s">
        <v>220</v>
      </c>
      <c r="BK137" s="189">
        <f>SUM(BK138:BK175)</f>
        <v>0</v>
      </c>
    </row>
    <row r="138" spans="1:65" s="2" customFormat="1" ht="14.45" customHeight="1">
      <c r="A138" s="35"/>
      <c r="B138" s="36"/>
      <c r="C138" s="192" t="s">
        <v>87</v>
      </c>
      <c r="D138" s="192" t="s">
        <v>223</v>
      </c>
      <c r="E138" s="193" t="s">
        <v>927</v>
      </c>
      <c r="F138" s="194" t="s">
        <v>928</v>
      </c>
      <c r="G138" s="195" t="s">
        <v>259</v>
      </c>
      <c r="H138" s="196">
        <v>6</v>
      </c>
      <c r="I138" s="197"/>
      <c r="J138" s="198">
        <f>ROUND(I138*H138,2)</f>
        <v>0</v>
      </c>
      <c r="K138" s="194" t="s">
        <v>1</v>
      </c>
      <c r="L138" s="40"/>
      <c r="M138" s="199" t="s">
        <v>1</v>
      </c>
      <c r="N138" s="200" t="s">
        <v>45</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228</v>
      </c>
      <c r="AT138" s="203" t="s">
        <v>223</v>
      </c>
      <c r="AU138" s="203" t="s">
        <v>87</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228</v>
      </c>
      <c r="BM138" s="203" t="s">
        <v>298</v>
      </c>
    </row>
    <row r="139" spans="1:65" s="2" customFormat="1" ht="11.25">
      <c r="A139" s="35"/>
      <c r="B139" s="36"/>
      <c r="C139" s="37"/>
      <c r="D139" s="205" t="s">
        <v>230</v>
      </c>
      <c r="E139" s="37"/>
      <c r="F139" s="206" t="s">
        <v>928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87</v>
      </c>
    </row>
    <row r="140" spans="1:65" s="2" customFormat="1" ht="14.45" customHeight="1">
      <c r="A140" s="35"/>
      <c r="B140" s="36"/>
      <c r="C140" s="192" t="s">
        <v>93</v>
      </c>
      <c r="D140" s="192" t="s">
        <v>223</v>
      </c>
      <c r="E140" s="193" t="s">
        <v>929</v>
      </c>
      <c r="F140" s="194" t="s">
        <v>930</v>
      </c>
      <c r="G140" s="195" t="s">
        <v>259</v>
      </c>
      <c r="H140" s="196">
        <v>4</v>
      </c>
      <c r="I140" s="197"/>
      <c r="J140" s="198">
        <f>ROUND(I140*H140,2)</f>
        <v>0</v>
      </c>
      <c r="K140" s="194" t="s">
        <v>1</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228</v>
      </c>
      <c r="AT140" s="203" t="s">
        <v>223</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228</v>
      </c>
      <c r="BM140" s="203" t="s">
        <v>308</v>
      </c>
    </row>
    <row r="141" spans="1:65" s="2" customFormat="1" ht="11.25">
      <c r="A141" s="35"/>
      <c r="B141" s="36"/>
      <c r="C141" s="37"/>
      <c r="D141" s="205" t="s">
        <v>230</v>
      </c>
      <c r="E141" s="37"/>
      <c r="F141" s="206" t="s">
        <v>930</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87</v>
      </c>
    </row>
    <row r="142" spans="1:65" s="2" customFormat="1" ht="14.45" customHeight="1">
      <c r="A142" s="35"/>
      <c r="B142" s="36"/>
      <c r="C142" s="192" t="s">
        <v>106</v>
      </c>
      <c r="D142" s="192" t="s">
        <v>223</v>
      </c>
      <c r="E142" s="193" t="s">
        <v>931</v>
      </c>
      <c r="F142" s="194" t="s">
        <v>932</v>
      </c>
      <c r="G142" s="195" t="s">
        <v>259</v>
      </c>
      <c r="H142" s="196">
        <v>2</v>
      </c>
      <c r="I142" s="197"/>
      <c r="J142" s="198">
        <f>ROUND(I142*H142,2)</f>
        <v>0</v>
      </c>
      <c r="K142" s="194" t="s">
        <v>1</v>
      </c>
      <c r="L142" s="40"/>
      <c r="M142" s="199" t="s">
        <v>1</v>
      </c>
      <c r="N142" s="200" t="s">
        <v>45</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228</v>
      </c>
      <c r="AT142" s="203" t="s">
        <v>223</v>
      </c>
      <c r="AU142" s="203" t="s">
        <v>87</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228</v>
      </c>
      <c r="BM142" s="203" t="s">
        <v>317</v>
      </c>
    </row>
    <row r="143" spans="1:65" s="2" customFormat="1" ht="11.25">
      <c r="A143" s="35"/>
      <c r="B143" s="36"/>
      <c r="C143" s="37"/>
      <c r="D143" s="205" t="s">
        <v>230</v>
      </c>
      <c r="E143" s="37"/>
      <c r="F143" s="206" t="s">
        <v>932</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87</v>
      </c>
    </row>
    <row r="144" spans="1:65" s="2" customFormat="1" ht="14.45" customHeight="1">
      <c r="A144" s="35"/>
      <c r="B144" s="36"/>
      <c r="C144" s="192" t="s">
        <v>228</v>
      </c>
      <c r="D144" s="192" t="s">
        <v>223</v>
      </c>
      <c r="E144" s="193" t="s">
        <v>933</v>
      </c>
      <c r="F144" s="194" t="s">
        <v>934</v>
      </c>
      <c r="G144" s="195" t="s">
        <v>259</v>
      </c>
      <c r="H144" s="196">
        <v>2</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327</v>
      </c>
    </row>
    <row r="145" spans="1:65" s="2" customFormat="1" ht="11.25">
      <c r="A145" s="35"/>
      <c r="B145" s="36"/>
      <c r="C145" s="37"/>
      <c r="D145" s="205" t="s">
        <v>230</v>
      </c>
      <c r="E145" s="37"/>
      <c r="F145" s="206" t="s">
        <v>934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87</v>
      </c>
    </row>
    <row r="146" spans="1:65" s="2" customFormat="1" ht="24.2" customHeight="1">
      <c r="A146" s="35"/>
      <c r="B146" s="36"/>
      <c r="C146" s="192" t="s">
        <v>256</v>
      </c>
      <c r="D146" s="192" t="s">
        <v>223</v>
      </c>
      <c r="E146" s="193" t="s">
        <v>935</v>
      </c>
      <c r="F146" s="194" t="s">
        <v>936</v>
      </c>
      <c r="G146" s="195" t="s">
        <v>259</v>
      </c>
      <c r="H146" s="196">
        <v>2</v>
      </c>
      <c r="I146" s="197"/>
      <c r="J146" s="198">
        <f>ROUND(I146*H146,2)</f>
        <v>0</v>
      </c>
      <c r="K146" s="194" t="s">
        <v>1</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228</v>
      </c>
      <c r="AT146" s="203" t="s">
        <v>223</v>
      </c>
      <c r="AU146" s="203" t="s">
        <v>87</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228</v>
      </c>
      <c r="BM146" s="203" t="s">
        <v>343</v>
      </c>
    </row>
    <row r="147" spans="1:65" s="2" customFormat="1" ht="11.25">
      <c r="A147" s="35"/>
      <c r="B147" s="36"/>
      <c r="C147" s="37"/>
      <c r="D147" s="205" t="s">
        <v>230</v>
      </c>
      <c r="E147" s="37"/>
      <c r="F147" s="206" t="s">
        <v>936</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87</v>
      </c>
    </row>
    <row r="148" spans="1:65" s="2" customFormat="1" ht="14.45" customHeight="1">
      <c r="A148" s="35"/>
      <c r="B148" s="36"/>
      <c r="C148" s="192" t="s">
        <v>221</v>
      </c>
      <c r="D148" s="192" t="s">
        <v>223</v>
      </c>
      <c r="E148" s="193" t="s">
        <v>937</v>
      </c>
      <c r="F148" s="194" t="s">
        <v>938</v>
      </c>
      <c r="G148" s="195" t="s">
        <v>259</v>
      </c>
      <c r="H148" s="196">
        <v>2</v>
      </c>
      <c r="I148" s="197"/>
      <c r="J148" s="198">
        <f>ROUND(I148*H148,2)</f>
        <v>0</v>
      </c>
      <c r="K148" s="194" t="s">
        <v>1</v>
      </c>
      <c r="L148" s="40"/>
      <c r="M148" s="199" t="s">
        <v>1</v>
      </c>
      <c r="N148" s="200" t="s">
        <v>45</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228</v>
      </c>
      <c r="AT148" s="203" t="s">
        <v>223</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228</v>
      </c>
      <c r="BM148" s="203" t="s">
        <v>358</v>
      </c>
    </row>
    <row r="149" spans="1:65" s="2" customFormat="1" ht="11.25">
      <c r="A149" s="35"/>
      <c r="B149" s="36"/>
      <c r="C149" s="37"/>
      <c r="D149" s="205" t="s">
        <v>230</v>
      </c>
      <c r="E149" s="37"/>
      <c r="F149" s="206" t="s">
        <v>938</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230</v>
      </c>
      <c r="AU149" s="18" t="s">
        <v>87</v>
      </c>
    </row>
    <row r="150" spans="1:65" s="2" customFormat="1" ht="24.2" customHeight="1">
      <c r="A150" s="35"/>
      <c r="B150" s="36"/>
      <c r="C150" s="192" t="s">
        <v>266</v>
      </c>
      <c r="D150" s="192" t="s">
        <v>223</v>
      </c>
      <c r="E150" s="193" t="s">
        <v>939</v>
      </c>
      <c r="F150" s="194" t="s">
        <v>940</v>
      </c>
      <c r="G150" s="195" t="s">
        <v>259</v>
      </c>
      <c r="H150" s="196">
        <v>2</v>
      </c>
      <c r="I150" s="197"/>
      <c r="J150" s="198">
        <f>ROUND(I150*H150,2)</f>
        <v>0</v>
      </c>
      <c r="K150" s="194" t="s">
        <v>1</v>
      </c>
      <c r="L150" s="40"/>
      <c r="M150" s="199" t="s">
        <v>1</v>
      </c>
      <c r="N150" s="200" t="s">
        <v>45</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228</v>
      </c>
      <c r="AT150" s="203" t="s">
        <v>223</v>
      </c>
      <c r="AU150" s="203" t="s">
        <v>87</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228</v>
      </c>
      <c r="BM150" s="203" t="s">
        <v>371</v>
      </c>
    </row>
    <row r="151" spans="1:65" s="2" customFormat="1" ht="19.5">
      <c r="A151" s="35"/>
      <c r="B151" s="36"/>
      <c r="C151" s="37"/>
      <c r="D151" s="205" t="s">
        <v>230</v>
      </c>
      <c r="E151" s="37"/>
      <c r="F151" s="206" t="s">
        <v>940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230</v>
      </c>
      <c r="AU151" s="18" t="s">
        <v>87</v>
      </c>
    </row>
    <row r="152" spans="1:65" s="2" customFormat="1" ht="14.45" customHeight="1">
      <c r="A152" s="35"/>
      <c r="B152" s="36"/>
      <c r="C152" s="192" t="s">
        <v>276</v>
      </c>
      <c r="D152" s="192" t="s">
        <v>223</v>
      </c>
      <c r="E152" s="193" t="s">
        <v>941</v>
      </c>
      <c r="F152" s="194" t="s">
        <v>942</v>
      </c>
      <c r="G152" s="195" t="s">
        <v>259</v>
      </c>
      <c r="H152" s="196">
        <v>2</v>
      </c>
      <c r="I152" s="197"/>
      <c r="J152" s="198">
        <f>ROUND(I152*H152,2)</f>
        <v>0</v>
      </c>
      <c r="K152" s="194" t="s">
        <v>1</v>
      </c>
      <c r="L152" s="40"/>
      <c r="M152" s="199" t="s">
        <v>1</v>
      </c>
      <c r="N152" s="200" t="s">
        <v>45</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228</v>
      </c>
      <c r="AT152" s="203" t="s">
        <v>223</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228</v>
      </c>
      <c r="BM152" s="203" t="s">
        <v>383</v>
      </c>
    </row>
    <row r="153" spans="1:65" s="2" customFormat="1" ht="11.25">
      <c r="A153" s="35"/>
      <c r="B153" s="36"/>
      <c r="C153" s="37"/>
      <c r="D153" s="205" t="s">
        <v>230</v>
      </c>
      <c r="E153" s="37"/>
      <c r="F153" s="206" t="s">
        <v>942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87</v>
      </c>
    </row>
    <row r="154" spans="1:65" s="2" customFormat="1" ht="14.45" customHeight="1">
      <c r="A154" s="35"/>
      <c r="B154" s="36"/>
      <c r="C154" s="192" t="s">
        <v>274</v>
      </c>
      <c r="D154" s="192" t="s">
        <v>223</v>
      </c>
      <c r="E154" s="193" t="s">
        <v>943</v>
      </c>
      <c r="F154" s="194" t="s">
        <v>944</v>
      </c>
      <c r="G154" s="195" t="s">
        <v>259</v>
      </c>
      <c r="H154" s="196">
        <v>2</v>
      </c>
      <c r="I154" s="197"/>
      <c r="J154" s="198">
        <f>ROUND(I154*H154,2)</f>
        <v>0</v>
      </c>
      <c r="K154" s="194" t="s">
        <v>1</v>
      </c>
      <c r="L154" s="40"/>
      <c r="M154" s="199" t="s">
        <v>1</v>
      </c>
      <c r="N154" s="200" t="s">
        <v>45</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228</v>
      </c>
      <c r="AT154" s="203" t="s">
        <v>223</v>
      </c>
      <c r="AU154" s="203" t="s">
        <v>87</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228</v>
      </c>
      <c r="BM154" s="203" t="s">
        <v>396</v>
      </c>
    </row>
    <row r="155" spans="1:65" s="2" customFormat="1" ht="11.25">
      <c r="A155" s="35"/>
      <c r="B155" s="36"/>
      <c r="C155" s="37"/>
      <c r="D155" s="205" t="s">
        <v>230</v>
      </c>
      <c r="E155" s="37"/>
      <c r="F155" s="206" t="s">
        <v>944</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230</v>
      </c>
      <c r="AU155" s="18" t="s">
        <v>87</v>
      </c>
    </row>
    <row r="156" spans="1:65" s="2" customFormat="1" ht="14.45" customHeight="1">
      <c r="A156" s="35"/>
      <c r="B156" s="36"/>
      <c r="C156" s="192" t="s">
        <v>286</v>
      </c>
      <c r="D156" s="192" t="s">
        <v>223</v>
      </c>
      <c r="E156" s="193" t="s">
        <v>945</v>
      </c>
      <c r="F156" s="194" t="s">
        <v>946</v>
      </c>
      <c r="G156" s="195" t="s">
        <v>259</v>
      </c>
      <c r="H156" s="196">
        <v>2</v>
      </c>
      <c r="I156" s="197"/>
      <c r="J156" s="198">
        <f>ROUND(I156*H156,2)</f>
        <v>0</v>
      </c>
      <c r="K156" s="194" t="s">
        <v>1</v>
      </c>
      <c r="L156" s="40"/>
      <c r="M156" s="199" t="s">
        <v>1</v>
      </c>
      <c r="N156" s="200" t="s">
        <v>45</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87</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228</v>
      </c>
      <c r="BM156" s="203" t="s">
        <v>408</v>
      </c>
    </row>
    <row r="157" spans="1:65" s="2" customFormat="1" ht="11.25">
      <c r="A157" s="35"/>
      <c r="B157" s="36"/>
      <c r="C157" s="37"/>
      <c r="D157" s="205" t="s">
        <v>230</v>
      </c>
      <c r="E157" s="37"/>
      <c r="F157" s="206" t="s">
        <v>946</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87</v>
      </c>
    </row>
    <row r="158" spans="1:65" s="2" customFormat="1" ht="14.45" customHeight="1">
      <c r="A158" s="35"/>
      <c r="B158" s="36"/>
      <c r="C158" s="192" t="s">
        <v>293</v>
      </c>
      <c r="D158" s="192" t="s">
        <v>223</v>
      </c>
      <c r="E158" s="193" t="s">
        <v>947</v>
      </c>
      <c r="F158" s="194" t="s">
        <v>948</v>
      </c>
      <c r="G158" s="195" t="s">
        <v>259</v>
      </c>
      <c r="H158" s="196">
        <v>1</v>
      </c>
      <c r="I158" s="197"/>
      <c r="J158" s="198">
        <f>ROUND(I158*H158,2)</f>
        <v>0</v>
      </c>
      <c r="K158" s="194" t="s">
        <v>1</v>
      </c>
      <c r="L158" s="40"/>
      <c r="M158" s="199" t="s">
        <v>1</v>
      </c>
      <c r="N158" s="200" t="s">
        <v>45</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228</v>
      </c>
      <c r="AT158" s="203" t="s">
        <v>223</v>
      </c>
      <c r="AU158" s="203" t="s">
        <v>87</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228</v>
      </c>
      <c r="BM158" s="203" t="s">
        <v>362</v>
      </c>
    </row>
    <row r="159" spans="1:65" s="2" customFormat="1" ht="11.25">
      <c r="A159" s="35"/>
      <c r="B159" s="36"/>
      <c r="C159" s="37"/>
      <c r="D159" s="205" t="s">
        <v>230</v>
      </c>
      <c r="E159" s="37"/>
      <c r="F159" s="206" t="s">
        <v>948</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230</v>
      </c>
      <c r="AU159" s="18" t="s">
        <v>87</v>
      </c>
    </row>
    <row r="160" spans="1:65" s="2" customFormat="1" ht="14.45" customHeight="1">
      <c r="A160" s="35"/>
      <c r="B160" s="36"/>
      <c r="C160" s="192" t="s">
        <v>298</v>
      </c>
      <c r="D160" s="192" t="s">
        <v>223</v>
      </c>
      <c r="E160" s="193" t="s">
        <v>949</v>
      </c>
      <c r="F160" s="194" t="s">
        <v>950</v>
      </c>
      <c r="G160" s="195" t="s">
        <v>259</v>
      </c>
      <c r="H160" s="196">
        <v>9</v>
      </c>
      <c r="I160" s="197"/>
      <c r="J160" s="198">
        <f>ROUND(I160*H160,2)</f>
        <v>0</v>
      </c>
      <c r="K160" s="194" t="s">
        <v>1</v>
      </c>
      <c r="L160" s="40"/>
      <c r="M160" s="199" t="s">
        <v>1</v>
      </c>
      <c r="N160" s="200" t="s">
        <v>45</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228</v>
      </c>
      <c r="AT160" s="203" t="s">
        <v>223</v>
      </c>
      <c r="AU160" s="203" t="s">
        <v>87</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228</v>
      </c>
      <c r="BM160" s="203" t="s">
        <v>426</v>
      </c>
    </row>
    <row r="161" spans="1:65" s="2" customFormat="1" ht="11.25">
      <c r="A161" s="35"/>
      <c r="B161" s="36"/>
      <c r="C161" s="37"/>
      <c r="D161" s="205" t="s">
        <v>230</v>
      </c>
      <c r="E161" s="37"/>
      <c r="F161" s="206" t="s">
        <v>950</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230</v>
      </c>
      <c r="AU161" s="18" t="s">
        <v>87</v>
      </c>
    </row>
    <row r="162" spans="1:65" s="2" customFormat="1" ht="14.45" customHeight="1">
      <c r="A162" s="35"/>
      <c r="B162" s="36"/>
      <c r="C162" s="192" t="s">
        <v>304</v>
      </c>
      <c r="D162" s="192" t="s">
        <v>223</v>
      </c>
      <c r="E162" s="193" t="s">
        <v>951</v>
      </c>
      <c r="F162" s="194" t="s">
        <v>952</v>
      </c>
      <c r="G162" s="195" t="s">
        <v>259</v>
      </c>
      <c r="H162" s="196">
        <v>2</v>
      </c>
      <c r="I162" s="197"/>
      <c r="J162" s="198">
        <f>ROUND(I162*H162,2)</f>
        <v>0</v>
      </c>
      <c r="K162" s="194" t="s">
        <v>1</v>
      </c>
      <c r="L162" s="40"/>
      <c r="M162" s="199" t="s">
        <v>1</v>
      </c>
      <c r="N162" s="200" t="s">
        <v>45</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228</v>
      </c>
      <c r="AT162" s="203" t="s">
        <v>223</v>
      </c>
      <c r="AU162" s="203" t="s">
        <v>87</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228</v>
      </c>
      <c r="BM162" s="203" t="s">
        <v>435</v>
      </c>
    </row>
    <row r="163" spans="1:65" s="2" customFormat="1" ht="11.25">
      <c r="A163" s="35"/>
      <c r="B163" s="36"/>
      <c r="C163" s="37"/>
      <c r="D163" s="205" t="s">
        <v>230</v>
      </c>
      <c r="E163" s="37"/>
      <c r="F163" s="206" t="s">
        <v>952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230</v>
      </c>
      <c r="AU163" s="18" t="s">
        <v>87</v>
      </c>
    </row>
    <row r="164" spans="1:65" s="2" customFormat="1" ht="14.45" customHeight="1">
      <c r="A164" s="35"/>
      <c r="B164" s="36"/>
      <c r="C164" s="192" t="s">
        <v>308</v>
      </c>
      <c r="D164" s="192" t="s">
        <v>223</v>
      </c>
      <c r="E164" s="193" t="s">
        <v>953</v>
      </c>
      <c r="F164" s="194" t="s">
        <v>954</v>
      </c>
      <c r="G164" s="195" t="s">
        <v>259</v>
      </c>
      <c r="H164" s="196">
        <v>2</v>
      </c>
      <c r="I164" s="197"/>
      <c r="J164" s="198">
        <f>ROUND(I164*H164,2)</f>
        <v>0</v>
      </c>
      <c r="K164" s="194" t="s">
        <v>1</v>
      </c>
      <c r="L164" s="40"/>
      <c r="M164" s="199" t="s">
        <v>1</v>
      </c>
      <c r="N164" s="200" t="s">
        <v>45</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228</v>
      </c>
      <c r="AT164" s="203" t="s">
        <v>223</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228</v>
      </c>
      <c r="BM164" s="203" t="s">
        <v>449</v>
      </c>
    </row>
    <row r="165" spans="1:65" s="2" customFormat="1" ht="11.25">
      <c r="A165" s="35"/>
      <c r="B165" s="36"/>
      <c r="C165" s="37"/>
      <c r="D165" s="205" t="s">
        <v>230</v>
      </c>
      <c r="E165" s="37"/>
      <c r="F165" s="206" t="s">
        <v>954</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87</v>
      </c>
    </row>
    <row r="166" spans="1:65" s="2" customFormat="1" ht="14.45" customHeight="1">
      <c r="A166" s="35"/>
      <c r="B166" s="36"/>
      <c r="C166" s="192" t="s">
        <v>8</v>
      </c>
      <c r="D166" s="192" t="s">
        <v>223</v>
      </c>
      <c r="E166" s="193" t="s">
        <v>955</v>
      </c>
      <c r="F166" s="194" t="s">
        <v>956</v>
      </c>
      <c r="G166" s="195" t="s">
        <v>259</v>
      </c>
      <c r="H166" s="196">
        <v>2</v>
      </c>
      <c r="I166" s="197"/>
      <c r="J166" s="198">
        <f>ROUND(I166*H166,2)</f>
        <v>0</v>
      </c>
      <c r="K166" s="194" t="s">
        <v>1</v>
      </c>
      <c r="L166" s="40"/>
      <c r="M166" s="199" t="s">
        <v>1</v>
      </c>
      <c r="N166" s="200" t="s">
        <v>45</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228</v>
      </c>
      <c r="AT166" s="203" t="s">
        <v>223</v>
      </c>
      <c r="AU166" s="203" t="s">
        <v>87</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228</v>
      </c>
      <c r="BM166" s="203" t="s">
        <v>462</v>
      </c>
    </row>
    <row r="167" spans="1:65" s="2" customFormat="1" ht="11.25">
      <c r="A167" s="35"/>
      <c r="B167" s="36"/>
      <c r="C167" s="37"/>
      <c r="D167" s="205" t="s">
        <v>230</v>
      </c>
      <c r="E167" s="37"/>
      <c r="F167" s="206" t="s">
        <v>956</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87</v>
      </c>
    </row>
    <row r="168" spans="1:65" s="2" customFormat="1" ht="14.45" customHeight="1">
      <c r="A168" s="35"/>
      <c r="B168" s="36"/>
      <c r="C168" s="192" t="s">
        <v>317</v>
      </c>
      <c r="D168" s="192" t="s">
        <v>223</v>
      </c>
      <c r="E168" s="193" t="s">
        <v>957</v>
      </c>
      <c r="F168" s="194" t="s">
        <v>958</v>
      </c>
      <c r="G168" s="195" t="s">
        <v>259</v>
      </c>
      <c r="H168" s="196">
        <v>13</v>
      </c>
      <c r="I168" s="197"/>
      <c r="J168" s="198">
        <f>ROUND(I168*H168,2)</f>
        <v>0</v>
      </c>
      <c r="K168" s="194" t="s">
        <v>1</v>
      </c>
      <c r="L168" s="40"/>
      <c r="M168" s="199" t="s">
        <v>1</v>
      </c>
      <c r="N168" s="200" t="s">
        <v>45</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228</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228</v>
      </c>
      <c r="BM168" s="203" t="s">
        <v>478</v>
      </c>
    </row>
    <row r="169" spans="1:65" s="2" customFormat="1" ht="11.25">
      <c r="A169" s="35"/>
      <c r="B169" s="36"/>
      <c r="C169" s="37"/>
      <c r="D169" s="205" t="s">
        <v>230</v>
      </c>
      <c r="E169" s="37"/>
      <c r="F169" s="206" t="s">
        <v>958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14.45" customHeight="1">
      <c r="A170" s="35"/>
      <c r="B170" s="36"/>
      <c r="C170" s="192" t="s">
        <v>323</v>
      </c>
      <c r="D170" s="192" t="s">
        <v>223</v>
      </c>
      <c r="E170" s="193" t="s">
        <v>959</v>
      </c>
      <c r="F170" s="194" t="s">
        <v>960</v>
      </c>
      <c r="G170" s="195" t="s">
        <v>259</v>
      </c>
      <c r="H170" s="196">
        <v>1</v>
      </c>
      <c r="I170" s="197"/>
      <c r="J170" s="198">
        <f>ROUND(I170*H170,2)</f>
        <v>0</v>
      </c>
      <c r="K170" s="194" t="s">
        <v>1</v>
      </c>
      <c r="L170" s="40"/>
      <c r="M170" s="199" t="s">
        <v>1</v>
      </c>
      <c r="N170" s="200" t="s">
        <v>45</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228</v>
      </c>
      <c r="AT170" s="203" t="s">
        <v>223</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228</v>
      </c>
      <c r="BM170" s="203" t="s">
        <v>490</v>
      </c>
    </row>
    <row r="171" spans="1:65" s="2" customFormat="1" ht="11.25">
      <c r="A171" s="35"/>
      <c r="B171" s="36"/>
      <c r="C171" s="37"/>
      <c r="D171" s="205" t="s">
        <v>230</v>
      </c>
      <c r="E171" s="37"/>
      <c r="F171" s="206" t="s">
        <v>960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87</v>
      </c>
    </row>
    <row r="172" spans="1:65" s="2" customFormat="1" ht="14.45" customHeight="1">
      <c r="A172" s="35"/>
      <c r="B172" s="36"/>
      <c r="C172" s="192" t="s">
        <v>327</v>
      </c>
      <c r="D172" s="192" t="s">
        <v>223</v>
      </c>
      <c r="E172" s="193" t="s">
        <v>961</v>
      </c>
      <c r="F172" s="194" t="s">
        <v>962</v>
      </c>
      <c r="G172" s="195" t="s">
        <v>386</v>
      </c>
      <c r="H172" s="253"/>
      <c r="I172" s="197"/>
      <c r="J172" s="198">
        <f>ROUND(I172*H172,2)</f>
        <v>0</v>
      </c>
      <c r="K172" s="194" t="s">
        <v>1</v>
      </c>
      <c r="L172" s="40"/>
      <c r="M172" s="199" t="s">
        <v>1</v>
      </c>
      <c r="N172" s="200" t="s">
        <v>45</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228</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228</v>
      </c>
      <c r="BM172" s="203" t="s">
        <v>501</v>
      </c>
    </row>
    <row r="173" spans="1:65" s="2" customFormat="1" ht="11.25">
      <c r="A173" s="35"/>
      <c r="B173" s="36"/>
      <c r="C173" s="37"/>
      <c r="D173" s="205" t="s">
        <v>230</v>
      </c>
      <c r="E173" s="37"/>
      <c r="F173" s="206" t="s">
        <v>962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14.45" customHeight="1">
      <c r="A174" s="35"/>
      <c r="B174" s="36"/>
      <c r="C174" s="192" t="s">
        <v>334</v>
      </c>
      <c r="D174" s="192" t="s">
        <v>223</v>
      </c>
      <c r="E174" s="193" t="s">
        <v>963</v>
      </c>
      <c r="F174" s="194" t="s">
        <v>964</v>
      </c>
      <c r="G174" s="195" t="s">
        <v>320</v>
      </c>
      <c r="H174" s="196">
        <v>0.2</v>
      </c>
      <c r="I174" s="197"/>
      <c r="J174" s="198">
        <f>ROUND(I174*H174,2)</f>
        <v>0</v>
      </c>
      <c r="K174" s="194" t="s">
        <v>1</v>
      </c>
      <c r="L174" s="40"/>
      <c r="M174" s="199" t="s">
        <v>1</v>
      </c>
      <c r="N174" s="200" t="s">
        <v>45</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228</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228</v>
      </c>
      <c r="BM174" s="203" t="s">
        <v>517</v>
      </c>
    </row>
    <row r="175" spans="1:65" s="2" customFormat="1" ht="11.25">
      <c r="A175" s="35"/>
      <c r="B175" s="36"/>
      <c r="C175" s="37"/>
      <c r="D175" s="205" t="s">
        <v>230</v>
      </c>
      <c r="E175" s="37"/>
      <c r="F175" s="206" t="s">
        <v>964</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87</v>
      </c>
    </row>
    <row r="176" spans="1:65" s="12" customFormat="1" ht="25.9" customHeight="1">
      <c r="B176" s="176"/>
      <c r="C176" s="177"/>
      <c r="D176" s="178" t="s">
        <v>79</v>
      </c>
      <c r="E176" s="179" t="s">
        <v>106</v>
      </c>
      <c r="F176" s="179" t="s">
        <v>965</v>
      </c>
      <c r="G176" s="177"/>
      <c r="H176" s="177"/>
      <c r="I176" s="180"/>
      <c r="J176" s="181">
        <f>BK176</f>
        <v>0</v>
      </c>
      <c r="K176" s="177"/>
      <c r="L176" s="182"/>
      <c r="M176" s="183"/>
      <c r="N176" s="184"/>
      <c r="O176" s="184"/>
      <c r="P176" s="185">
        <f>SUM(P177:P198)</f>
        <v>0</v>
      </c>
      <c r="Q176" s="184"/>
      <c r="R176" s="185">
        <f>SUM(R177:R198)</f>
        <v>0</v>
      </c>
      <c r="S176" s="184"/>
      <c r="T176" s="186">
        <f>SUM(T177:T198)</f>
        <v>0</v>
      </c>
      <c r="AR176" s="187" t="s">
        <v>87</v>
      </c>
      <c r="AT176" s="188" t="s">
        <v>79</v>
      </c>
      <c r="AU176" s="188" t="s">
        <v>80</v>
      </c>
      <c r="AY176" s="187" t="s">
        <v>220</v>
      </c>
      <c r="BK176" s="189">
        <f>SUM(BK177:BK198)</f>
        <v>0</v>
      </c>
    </row>
    <row r="177" spans="1:65" s="2" customFormat="1" ht="14.45" customHeight="1">
      <c r="A177" s="35"/>
      <c r="B177" s="36"/>
      <c r="C177" s="192" t="s">
        <v>87</v>
      </c>
      <c r="D177" s="192" t="s">
        <v>223</v>
      </c>
      <c r="E177" s="193" t="s">
        <v>968</v>
      </c>
      <c r="F177" s="194" t="s">
        <v>969</v>
      </c>
      <c r="G177" s="195" t="s">
        <v>259</v>
      </c>
      <c r="H177" s="196">
        <v>2</v>
      </c>
      <c r="I177" s="197"/>
      <c r="J177" s="198">
        <f>ROUND(I177*H177,2)</f>
        <v>0</v>
      </c>
      <c r="K177" s="194" t="s">
        <v>1</v>
      </c>
      <c r="L177" s="40"/>
      <c r="M177" s="199" t="s">
        <v>1</v>
      </c>
      <c r="N177" s="200" t="s">
        <v>45</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228</v>
      </c>
      <c r="AT177" s="203" t="s">
        <v>223</v>
      </c>
      <c r="AU177" s="203" t="s">
        <v>87</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228</v>
      </c>
      <c r="BM177" s="203" t="s">
        <v>528</v>
      </c>
    </row>
    <row r="178" spans="1:65" s="2" customFormat="1" ht="11.25">
      <c r="A178" s="35"/>
      <c r="B178" s="36"/>
      <c r="C178" s="37"/>
      <c r="D178" s="205" t="s">
        <v>230</v>
      </c>
      <c r="E178" s="37"/>
      <c r="F178" s="206" t="s">
        <v>969</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87</v>
      </c>
    </row>
    <row r="179" spans="1:65" s="2" customFormat="1" ht="14.45" customHeight="1">
      <c r="A179" s="35"/>
      <c r="B179" s="36"/>
      <c r="C179" s="192" t="s">
        <v>93</v>
      </c>
      <c r="D179" s="192" t="s">
        <v>223</v>
      </c>
      <c r="E179" s="193" t="s">
        <v>970</v>
      </c>
      <c r="F179" s="194" t="s">
        <v>971</v>
      </c>
      <c r="G179" s="195" t="s">
        <v>259</v>
      </c>
      <c r="H179" s="196">
        <v>2</v>
      </c>
      <c r="I179" s="197"/>
      <c r="J179" s="198">
        <f>ROUND(I179*H179,2)</f>
        <v>0</v>
      </c>
      <c r="K179" s="194" t="s">
        <v>1</v>
      </c>
      <c r="L179" s="40"/>
      <c r="M179" s="199" t="s">
        <v>1</v>
      </c>
      <c r="N179" s="200" t="s">
        <v>45</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228</v>
      </c>
      <c r="AT179" s="203" t="s">
        <v>223</v>
      </c>
      <c r="AU179" s="203" t="s">
        <v>87</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228</v>
      </c>
      <c r="BM179" s="203" t="s">
        <v>540</v>
      </c>
    </row>
    <row r="180" spans="1:65" s="2" customFormat="1" ht="11.25">
      <c r="A180" s="35"/>
      <c r="B180" s="36"/>
      <c r="C180" s="37"/>
      <c r="D180" s="205" t="s">
        <v>230</v>
      </c>
      <c r="E180" s="37"/>
      <c r="F180" s="206" t="s">
        <v>971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87</v>
      </c>
    </row>
    <row r="181" spans="1:65" s="2" customFormat="1" ht="14.45" customHeight="1">
      <c r="A181" s="35"/>
      <c r="B181" s="36"/>
      <c r="C181" s="192" t="s">
        <v>106</v>
      </c>
      <c r="D181" s="192" t="s">
        <v>223</v>
      </c>
      <c r="E181" s="193" t="s">
        <v>1707</v>
      </c>
      <c r="F181" s="194" t="s">
        <v>1708</v>
      </c>
      <c r="G181" s="195" t="s">
        <v>259</v>
      </c>
      <c r="H181" s="196">
        <v>1</v>
      </c>
      <c r="I181" s="197"/>
      <c r="J181" s="198">
        <f>ROUND(I181*H181,2)</f>
        <v>0</v>
      </c>
      <c r="K181" s="194" t="s">
        <v>1</v>
      </c>
      <c r="L181" s="40"/>
      <c r="M181" s="199" t="s">
        <v>1</v>
      </c>
      <c r="N181" s="200" t="s">
        <v>45</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228</v>
      </c>
      <c r="AT181" s="203" t="s">
        <v>223</v>
      </c>
      <c r="AU181" s="203" t="s">
        <v>87</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228</v>
      </c>
      <c r="BM181" s="203" t="s">
        <v>550</v>
      </c>
    </row>
    <row r="182" spans="1:65" s="2" customFormat="1" ht="11.25">
      <c r="A182" s="35"/>
      <c r="B182" s="36"/>
      <c r="C182" s="37"/>
      <c r="D182" s="205" t="s">
        <v>230</v>
      </c>
      <c r="E182" s="37"/>
      <c r="F182" s="206" t="s">
        <v>1708</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87</v>
      </c>
    </row>
    <row r="183" spans="1:65" s="2" customFormat="1" ht="14.45" customHeight="1">
      <c r="A183" s="35"/>
      <c r="B183" s="36"/>
      <c r="C183" s="192" t="s">
        <v>228</v>
      </c>
      <c r="D183" s="192" t="s">
        <v>223</v>
      </c>
      <c r="E183" s="193" t="s">
        <v>1709</v>
      </c>
      <c r="F183" s="194" t="s">
        <v>1710</v>
      </c>
      <c r="G183" s="195" t="s">
        <v>259</v>
      </c>
      <c r="H183" s="196">
        <v>2</v>
      </c>
      <c r="I183" s="197"/>
      <c r="J183" s="198">
        <f>ROUND(I183*H183,2)</f>
        <v>0</v>
      </c>
      <c r="K183" s="194" t="s">
        <v>1</v>
      </c>
      <c r="L183" s="40"/>
      <c r="M183" s="199" t="s">
        <v>1</v>
      </c>
      <c r="N183" s="200" t="s">
        <v>45</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228</v>
      </c>
      <c r="AT183" s="203" t="s">
        <v>223</v>
      </c>
      <c r="AU183" s="203" t="s">
        <v>87</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228</v>
      </c>
      <c r="BM183" s="203" t="s">
        <v>559</v>
      </c>
    </row>
    <row r="184" spans="1:65" s="2" customFormat="1" ht="11.25">
      <c r="A184" s="35"/>
      <c r="B184" s="36"/>
      <c r="C184" s="37"/>
      <c r="D184" s="205" t="s">
        <v>230</v>
      </c>
      <c r="E184" s="37"/>
      <c r="F184" s="206" t="s">
        <v>1710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87</v>
      </c>
    </row>
    <row r="185" spans="1:65" s="2" customFormat="1" ht="14.45" customHeight="1">
      <c r="A185" s="35"/>
      <c r="B185" s="36"/>
      <c r="C185" s="192" t="s">
        <v>256</v>
      </c>
      <c r="D185" s="192" t="s">
        <v>223</v>
      </c>
      <c r="E185" s="193" t="s">
        <v>1711</v>
      </c>
      <c r="F185" s="194" t="s">
        <v>1712</v>
      </c>
      <c r="G185" s="195" t="s">
        <v>259</v>
      </c>
      <c r="H185" s="196">
        <v>1</v>
      </c>
      <c r="I185" s="197"/>
      <c r="J185" s="198">
        <f>ROUND(I185*H185,2)</f>
        <v>0</v>
      </c>
      <c r="K185" s="194" t="s">
        <v>1</v>
      </c>
      <c r="L185" s="40"/>
      <c r="M185" s="199" t="s">
        <v>1</v>
      </c>
      <c r="N185" s="200" t="s">
        <v>45</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228</v>
      </c>
      <c r="AT185" s="203" t="s">
        <v>223</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228</v>
      </c>
      <c r="BM185" s="203" t="s">
        <v>567</v>
      </c>
    </row>
    <row r="186" spans="1:65" s="2" customFormat="1" ht="11.25">
      <c r="A186" s="35"/>
      <c r="B186" s="36"/>
      <c r="C186" s="37"/>
      <c r="D186" s="205" t="s">
        <v>230</v>
      </c>
      <c r="E186" s="37"/>
      <c r="F186" s="206" t="s">
        <v>1712</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87</v>
      </c>
    </row>
    <row r="187" spans="1:65" s="2" customFormat="1" ht="14.45" customHeight="1">
      <c r="A187" s="35"/>
      <c r="B187" s="36"/>
      <c r="C187" s="192" t="s">
        <v>221</v>
      </c>
      <c r="D187" s="192" t="s">
        <v>223</v>
      </c>
      <c r="E187" s="193" t="s">
        <v>1713</v>
      </c>
      <c r="F187" s="194" t="s">
        <v>1714</v>
      </c>
      <c r="G187" s="195" t="s">
        <v>259</v>
      </c>
      <c r="H187" s="196">
        <v>2</v>
      </c>
      <c r="I187" s="197"/>
      <c r="J187" s="198">
        <f>ROUND(I187*H187,2)</f>
        <v>0</v>
      </c>
      <c r="K187" s="194" t="s">
        <v>1</v>
      </c>
      <c r="L187" s="40"/>
      <c r="M187" s="199" t="s">
        <v>1</v>
      </c>
      <c r="N187" s="200" t="s">
        <v>45</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228</v>
      </c>
      <c r="AT187" s="203" t="s">
        <v>223</v>
      </c>
      <c r="AU187" s="203" t="s">
        <v>87</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228</v>
      </c>
      <c r="BM187" s="203" t="s">
        <v>574</v>
      </c>
    </row>
    <row r="188" spans="1:65" s="2" customFormat="1" ht="11.25">
      <c r="A188" s="35"/>
      <c r="B188" s="36"/>
      <c r="C188" s="37"/>
      <c r="D188" s="205" t="s">
        <v>230</v>
      </c>
      <c r="E188" s="37"/>
      <c r="F188" s="206" t="s">
        <v>1714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87</v>
      </c>
    </row>
    <row r="189" spans="1:65" s="2" customFormat="1" ht="14.45" customHeight="1">
      <c r="A189" s="35"/>
      <c r="B189" s="36"/>
      <c r="C189" s="192" t="s">
        <v>266</v>
      </c>
      <c r="D189" s="192" t="s">
        <v>223</v>
      </c>
      <c r="E189" s="193" t="s">
        <v>1715</v>
      </c>
      <c r="F189" s="194" t="s">
        <v>1716</v>
      </c>
      <c r="G189" s="195" t="s">
        <v>259</v>
      </c>
      <c r="H189" s="196">
        <v>1</v>
      </c>
      <c r="I189" s="197"/>
      <c r="J189" s="198">
        <f>ROUND(I189*H189,2)</f>
        <v>0</v>
      </c>
      <c r="K189" s="194" t="s">
        <v>1</v>
      </c>
      <c r="L189" s="40"/>
      <c r="M189" s="199" t="s">
        <v>1</v>
      </c>
      <c r="N189" s="200" t="s">
        <v>45</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228</v>
      </c>
      <c r="BM189" s="203" t="s">
        <v>583</v>
      </c>
    </row>
    <row r="190" spans="1:65" s="2" customFormat="1" ht="11.25">
      <c r="A190" s="35"/>
      <c r="B190" s="36"/>
      <c r="C190" s="37"/>
      <c r="D190" s="205" t="s">
        <v>230</v>
      </c>
      <c r="E190" s="37"/>
      <c r="F190" s="206" t="s">
        <v>1716</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87</v>
      </c>
    </row>
    <row r="191" spans="1:65" s="2" customFormat="1" ht="24.2" customHeight="1">
      <c r="A191" s="35"/>
      <c r="B191" s="36"/>
      <c r="C191" s="192" t="s">
        <v>276</v>
      </c>
      <c r="D191" s="192" t="s">
        <v>223</v>
      </c>
      <c r="E191" s="193" t="s">
        <v>980</v>
      </c>
      <c r="F191" s="194" t="s">
        <v>981</v>
      </c>
      <c r="G191" s="195" t="s">
        <v>259</v>
      </c>
      <c r="H191" s="196">
        <v>2</v>
      </c>
      <c r="I191" s="197"/>
      <c r="J191" s="198">
        <f>ROUND(I191*H191,2)</f>
        <v>0</v>
      </c>
      <c r="K191" s="194" t="s">
        <v>1</v>
      </c>
      <c r="L191" s="40"/>
      <c r="M191" s="199" t="s">
        <v>1</v>
      </c>
      <c r="N191" s="200" t="s">
        <v>45</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228</v>
      </c>
      <c r="AT191" s="203" t="s">
        <v>223</v>
      </c>
      <c r="AU191" s="203" t="s">
        <v>87</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228</v>
      </c>
      <c r="BM191" s="203" t="s">
        <v>596</v>
      </c>
    </row>
    <row r="192" spans="1:65" s="2" customFormat="1" ht="11.25">
      <c r="A192" s="35"/>
      <c r="B192" s="36"/>
      <c r="C192" s="37"/>
      <c r="D192" s="205" t="s">
        <v>230</v>
      </c>
      <c r="E192" s="37"/>
      <c r="F192" s="206" t="s">
        <v>981</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87</v>
      </c>
    </row>
    <row r="193" spans="1:65" s="2" customFormat="1" ht="14.45" customHeight="1">
      <c r="A193" s="35"/>
      <c r="B193" s="36"/>
      <c r="C193" s="192" t="s">
        <v>274</v>
      </c>
      <c r="D193" s="192" t="s">
        <v>223</v>
      </c>
      <c r="E193" s="193" t="s">
        <v>982</v>
      </c>
      <c r="F193" s="194" t="s">
        <v>983</v>
      </c>
      <c r="G193" s="195" t="s">
        <v>259</v>
      </c>
      <c r="H193" s="196">
        <v>2</v>
      </c>
      <c r="I193" s="197"/>
      <c r="J193" s="198">
        <f>ROUND(I193*H193,2)</f>
        <v>0</v>
      </c>
      <c r="K193" s="194" t="s">
        <v>1</v>
      </c>
      <c r="L193" s="40"/>
      <c r="M193" s="199" t="s">
        <v>1</v>
      </c>
      <c r="N193" s="200" t="s">
        <v>45</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228</v>
      </c>
      <c r="AT193" s="203" t="s">
        <v>223</v>
      </c>
      <c r="AU193" s="203" t="s">
        <v>87</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228</v>
      </c>
      <c r="BM193" s="203" t="s">
        <v>607</v>
      </c>
    </row>
    <row r="194" spans="1:65" s="2" customFormat="1" ht="11.25">
      <c r="A194" s="35"/>
      <c r="B194" s="36"/>
      <c r="C194" s="37"/>
      <c r="D194" s="205" t="s">
        <v>230</v>
      </c>
      <c r="E194" s="37"/>
      <c r="F194" s="206" t="s">
        <v>983</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87</v>
      </c>
    </row>
    <row r="195" spans="1:65" s="2" customFormat="1" ht="14.45" customHeight="1">
      <c r="A195" s="35"/>
      <c r="B195" s="36"/>
      <c r="C195" s="192" t="s">
        <v>286</v>
      </c>
      <c r="D195" s="192" t="s">
        <v>223</v>
      </c>
      <c r="E195" s="193" t="s">
        <v>984</v>
      </c>
      <c r="F195" s="194" t="s">
        <v>985</v>
      </c>
      <c r="G195" s="195" t="s">
        <v>386</v>
      </c>
      <c r="H195" s="253"/>
      <c r="I195" s="197"/>
      <c r="J195" s="198">
        <f>ROUND(I195*H195,2)</f>
        <v>0</v>
      </c>
      <c r="K195" s="194" t="s">
        <v>1</v>
      </c>
      <c r="L195" s="40"/>
      <c r="M195" s="199" t="s">
        <v>1</v>
      </c>
      <c r="N195" s="200" t="s">
        <v>45</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87</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228</v>
      </c>
      <c r="BM195" s="203" t="s">
        <v>616</v>
      </c>
    </row>
    <row r="196" spans="1:65" s="2" customFormat="1" ht="11.25">
      <c r="A196" s="35"/>
      <c r="B196" s="36"/>
      <c r="C196" s="37"/>
      <c r="D196" s="205" t="s">
        <v>230</v>
      </c>
      <c r="E196" s="37"/>
      <c r="F196" s="206" t="s">
        <v>985</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87</v>
      </c>
    </row>
    <row r="197" spans="1:65" s="2" customFormat="1" ht="14.45" customHeight="1">
      <c r="A197" s="35"/>
      <c r="B197" s="36"/>
      <c r="C197" s="192" t="s">
        <v>293</v>
      </c>
      <c r="D197" s="192" t="s">
        <v>223</v>
      </c>
      <c r="E197" s="193" t="s">
        <v>986</v>
      </c>
      <c r="F197" s="194" t="s">
        <v>987</v>
      </c>
      <c r="G197" s="195" t="s">
        <v>320</v>
      </c>
      <c r="H197" s="196">
        <v>1</v>
      </c>
      <c r="I197" s="197"/>
      <c r="J197" s="198">
        <f>ROUND(I197*H197,2)</f>
        <v>0</v>
      </c>
      <c r="K197" s="194" t="s">
        <v>1</v>
      </c>
      <c r="L197" s="40"/>
      <c r="M197" s="199" t="s">
        <v>1</v>
      </c>
      <c r="N197" s="200" t="s">
        <v>45</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228</v>
      </c>
      <c r="AT197" s="203" t="s">
        <v>223</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228</v>
      </c>
      <c r="BM197" s="203" t="s">
        <v>629</v>
      </c>
    </row>
    <row r="198" spans="1:65" s="2" customFormat="1" ht="11.25">
      <c r="A198" s="35"/>
      <c r="B198" s="36"/>
      <c r="C198" s="37"/>
      <c r="D198" s="205" t="s">
        <v>230</v>
      </c>
      <c r="E198" s="37"/>
      <c r="F198" s="206" t="s">
        <v>987</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87</v>
      </c>
    </row>
    <row r="199" spans="1:65" s="12" customFormat="1" ht="25.9" customHeight="1">
      <c r="B199" s="176"/>
      <c r="C199" s="177"/>
      <c r="D199" s="178" t="s">
        <v>79</v>
      </c>
      <c r="E199" s="179" t="s">
        <v>228</v>
      </c>
      <c r="F199" s="179" t="s">
        <v>988</v>
      </c>
      <c r="G199" s="177"/>
      <c r="H199" s="177"/>
      <c r="I199" s="180"/>
      <c r="J199" s="181">
        <f>BK199</f>
        <v>0</v>
      </c>
      <c r="K199" s="177"/>
      <c r="L199" s="182"/>
      <c r="M199" s="183"/>
      <c r="N199" s="184"/>
      <c r="O199" s="184"/>
      <c r="P199" s="185">
        <f>SUM(P200:P209)</f>
        <v>0</v>
      </c>
      <c r="Q199" s="184"/>
      <c r="R199" s="185">
        <f>SUM(R200:R209)</f>
        <v>0</v>
      </c>
      <c r="S199" s="184"/>
      <c r="T199" s="186">
        <f>SUM(T200:T209)</f>
        <v>0</v>
      </c>
      <c r="AR199" s="187" t="s">
        <v>87</v>
      </c>
      <c r="AT199" s="188" t="s">
        <v>79</v>
      </c>
      <c r="AU199" s="188" t="s">
        <v>80</v>
      </c>
      <c r="AY199" s="187" t="s">
        <v>220</v>
      </c>
      <c r="BK199" s="189">
        <f>SUM(BK200:BK209)</f>
        <v>0</v>
      </c>
    </row>
    <row r="200" spans="1:65" s="2" customFormat="1" ht="14.45" customHeight="1">
      <c r="A200" s="35"/>
      <c r="B200" s="36"/>
      <c r="C200" s="192" t="s">
        <v>87</v>
      </c>
      <c r="D200" s="192" t="s">
        <v>223</v>
      </c>
      <c r="E200" s="193" t="s">
        <v>989</v>
      </c>
      <c r="F200" s="194" t="s">
        <v>990</v>
      </c>
      <c r="G200" s="195" t="s">
        <v>353</v>
      </c>
      <c r="H200" s="196">
        <v>145</v>
      </c>
      <c r="I200" s="197"/>
      <c r="J200" s="198">
        <f>ROUND(I200*H200,2)</f>
        <v>0</v>
      </c>
      <c r="K200" s="194" t="s">
        <v>1</v>
      </c>
      <c r="L200" s="40"/>
      <c r="M200" s="199" t="s">
        <v>1</v>
      </c>
      <c r="N200" s="200" t="s">
        <v>45</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228</v>
      </c>
      <c r="AT200" s="203" t="s">
        <v>223</v>
      </c>
      <c r="AU200" s="203" t="s">
        <v>87</v>
      </c>
      <c r="AY200" s="18" t="s">
        <v>220</v>
      </c>
      <c r="BE200" s="204">
        <f>IF(N200="základní",J200,0)</f>
        <v>0</v>
      </c>
      <c r="BF200" s="204">
        <f>IF(N200="snížená",J200,0)</f>
        <v>0</v>
      </c>
      <c r="BG200" s="204">
        <f>IF(N200="zákl. přenesená",J200,0)</f>
        <v>0</v>
      </c>
      <c r="BH200" s="204">
        <f>IF(N200="sníž. přenesená",J200,0)</f>
        <v>0</v>
      </c>
      <c r="BI200" s="204">
        <f>IF(N200="nulová",J200,0)</f>
        <v>0</v>
      </c>
      <c r="BJ200" s="18" t="s">
        <v>87</v>
      </c>
      <c r="BK200" s="204">
        <f>ROUND(I200*H200,2)</f>
        <v>0</v>
      </c>
      <c r="BL200" s="18" t="s">
        <v>228</v>
      </c>
      <c r="BM200" s="203" t="s">
        <v>637</v>
      </c>
    </row>
    <row r="201" spans="1:65" s="2" customFormat="1" ht="11.25">
      <c r="A201" s="35"/>
      <c r="B201" s="36"/>
      <c r="C201" s="37"/>
      <c r="D201" s="205" t="s">
        <v>230</v>
      </c>
      <c r="E201" s="37"/>
      <c r="F201" s="206" t="s">
        <v>990</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87</v>
      </c>
    </row>
    <row r="202" spans="1:65" s="2" customFormat="1" ht="14.45" customHeight="1">
      <c r="A202" s="35"/>
      <c r="B202" s="36"/>
      <c r="C202" s="192" t="s">
        <v>93</v>
      </c>
      <c r="D202" s="192" t="s">
        <v>223</v>
      </c>
      <c r="E202" s="193" t="s">
        <v>991</v>
      </c>
      <c r="F202" s="194" t="s">
        <v>992</v>
      </c>
      <c r="G202" s="195" t="s">
        <v>353</v>
      </c>
      <c r="H202" s="196">
        <v>6</v>
      </c>
      <c r="I202" s="197"/>
      <c r="J202" s="198">
        <f>ROUND(I202*H202,2)</f>
        <v>0</v>
      </c>
      <c r="K202" s="194" t="s">
        <v>1</v>
      </c>
      <c r="L202" s="40"/>
      <c r="M202" s="199" t="s">
        <v>1</v>
      </c>
      <c r="N202" s="200" t="s">
        <v>45</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87</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228</v>
      </c>
      <c r="BM202" s="203" t="s">
        <v>648</v>
      </c>
    </row>
    <row r="203" spans="1:65" s="2" customFormat="1" ht="11.25">
      <c r="A203" s="35"/>
      <c r="B203" s="36"/>
      <c r="C203" s="37"/>
      <c r="D203" s="205" t="s">
        <v>230</v>
      </c>
      <c r="E203" s="37"/>
      <c r="F203" s="206" t="s">
        <v>992</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87</v>
      </c>
    </row>
    <row r="204" spans="1:65" s="2" customFormat="1" ht="14.45" customHeight="1">
      <c r="A204" s="35"/>
      <c r="B204" s="36"/>
      <c r="C204" s="192" t="s">
        <v>106</v>
      </c>
      <c r="D204" s="192" t="s">
        <v>223</v>
      </c>
      <c r="E204" s="193" t="s">
        <v>993</v>
      </c>
      <c r="F204" s="194" t="s">
        <v>994</v>
      </c>
      <c r="G204" s="195" t="s">
        <v>259</v>
      </c>
      <c r="H204" s="196">
        <v>2</v>
      </c>
      <c r="I204" s="197"/>
      <c r="J204" s="198">
        <f>ROUND(I204*H204,2)</f>
        <v>0</v>
      </c>
      <c r="K204" s="194" t="s">
        <v>1</v>
      </c>
      <c r="L204" s="40"/>
      <c r="M204" s="199" t="s">
        <v>1</v>
      </c>
      <c r="N204" s="200" t="s">
        <v>45</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228</v>
      </c>
      <c r="AT204" s="203" t="s">
        <v>223</v>
      </c>
      <c r="AU204" s="203" t="s">
        <v>87</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228</v>
      </c>
      <c r="BM204" s="203" t="s">
        <v>658</v>
      </c>
    </row>
    <row r="205" spans="1:65" s="2" customFormat="1" ht="11.25">
      <c r="A205" s="35"/>
      <c r="B205" s="36"/>
      <c r="C205" s="37"/>
      <c r="D205" s="205" t="s">
        <v>230</v>
      </c>
      <c r="E205" s="37"/>
      <c r="F205" s="206" t="s">
        <v>994</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87</v>
      </c>
    </row>
    <row r="206" spans="1:65" s="2" customFormat="1" ht="14.45" customHeight="1">
      <c r="A206" s="35"/>
      <c r="B206" s="36"/>
      <c r="C206" s="192" t="s">
        <v>228</v>
      </c>
      <c r="D206" s="192" t="s">
        <v>223</v>
      </c>
      <c r="E206" s="193" t="s">
        <v>995</v>
      </c>
      <c r="F206" s="194" t="s">
        <v>996</v>
      </c>
      <c r="G206" s="195" t="s">
        <v>386</v>
      </c>
      <c r="H206" s="253"/>
      <c r="I206" s="197"/>
      <c r="J206" s="198">
        <f>ROUND(I206*H206,2)</f>
        <v>0</v>
      </c>
      <c r="K206" s="194" t="s">
        <v>1</v>
      </c>
      <c r="L206" s="40"/>
      <c r="M206" s="199" t="s">
        <v>1</v>
      </c>
      <c r="N206" s="200" t="s">
        <v>45</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228</v>
      </c>
      <c r="AT206" s="203" t="s">
        <v>223</v>
      </c>
      <c r="AU206" s="203" t="s">
        <v>87</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228</v>
      </c>
      <c r="BM206" s="203" t="s">
        <v>667</v>
      </c>
    </row>
    <row r="207" spans="1:65" s="2" customFormat="1" ht="11.25">
      <c r="A207" s="35"/>
      <c r="B207" s="36"/>
      <c r="C207" s="37"/>
      <c r="D207" s="205" t="s">
        <v>230</v>
      </c>
      <c r="E207" s="37"/>
      <c r="F207" s="206" t="s">
        <v>996</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230</v>
      </c>
      <c r="AU207" s="18" t="s">
        <v>87</v>
      </c>
    </row>
    <row r="208" spans="1:65" s="2" customFormat="1" ht="14.45" customHeight="1">
      <c r="A208" s="35"/>
      <c r="B208" s="36"/>
      <c r="C208" s="192" t="s">
        <v>256</v>
      </c>
      <c r="D208" s="192" t="s">
        <v>223</v>
      </c>
      <c r="E208" s="193" t="s">
        <v>997</v>
      </c>
      <c r="F208" s="194" t="s">
        <v>998</v>
      </c>
      <c r="G208" s="195" t="s">
        <v>320</v>
      </c>
      <c r="H208" s="196">
        <v>0.5</v>
      </c>
      <c r="I208" s="197"/>
      <c r="J208" s="198">
        <f>ROUND(I208*H208,2)</f>
        <v>0</v>
      </c>
      <c r="K208" s="194" t="s">
        <v>1</v>
      </c>
      <c r="L208" s="40"/>
      <c r="M208" s="199" t="s">
        <v>1</v>
      </c>
      <c r="N208" s="200" t="s">
        <v>45</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228</v>
      </c>
      <c r="BM208" s="203" t="s">
        <v>680</v>
      </c>
    </row>
    <row r="209" spans="1:65" s="2" customFormat="1" ht="11.25">
      <c r="A209" s="35"/>
      <c r="B209" s="36"/>
      <c r="C209" s="37"/>
      <c r="D209" s="205" t="s">
        <v>230</v>
      </c>
      <c r="E209" s="37"/>
      <c r="F209" s="206" t="s">
        <v>998</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87</v>
      </c>
    </row>
    <row r="210" spans="1:65" s="12" customFormat="1" ht="25.9" customHeight="1">
      <c r="B210" s="176"/>
      <c r="C210" s="177"/>
      <c r="D210" s="178" t="s">
        <v>79</v>
      </c>
      <c r="E210" s="179" t="s">
        <v>256</v>
      </c>
      <c r="F210" s="179" t="s">
        <v>999</v>
      </c>
      <c r="G210" s="177"/>
      <c r="H210" s="177"/>
      <c r="I210" s="180"/>
      <c r="J210" s="181">
        <f>BK210</f>
        <v>0</v>
      </c>
      <c r="K210" s="177"/>
      <c r="L210" s="182"/>
      <c r="M210" s="183"/>
      <c r="N210" s="184"/>
      <c r="O210" s="184"/>
      <c r="P210" s="185">
        <f>SUM(P211:P222)</f>
        <v>0</v>
      </c>
      <c r="Q210" s="184"/>
      <c r="R210" s="185">
        <f>SUM(R211:R222)</f>
        <v>0</v>
      </c>
      <c r="S210" s="184"/>
      <c r="T210" s="186">
        <f>SUM(T211:T222)</f>
        <v>0</v>
      </c>
      <c r="AR210" s="187" t="s">
        <v>87</v>
      </c>
      <c r="AT210" s="188" t="s">
        <v>79</v>
      </c>
      <c r="AU210" s="188" t="s">
        <v>80</v>
      </c>
      <c r="AY210" s="187" t="s">
        <v>220</v>
      </c>
      <c r="BK210" s="189">
        <f>SUM(BK211:BK222)</f>
        <v>0</v>
      </c>
    </row>
    <row r="211" spans="1:65" s="2" customFormat="1" ht="14.45" customHeight="1">
      <c r="A211" s="35"/>
      <c r="B211" s="36"/>
      <c r="C211" s="192" t="s">
        <v>87</v>
      </c>
      <c r="D211" s="192" t="s">
        <v>223</v>
      </c>
      <c r="E211" s="193" t="s">
        <v>1000</v>
      </c>
      <c r="F211" s="194" t="s">
        <v>1001</v>
      </c>
      <c r="G211" s="195" t="s">
        <v>1002</v>
      </c>
      <c r="H211" s="196">
        <v>10</v>
      </c>
      <c r="I211" s="197"/>
      <c r="J211" s="198">
        <f>ROUND(I211*H211,2)</f>
        <v>0</v>
      </c>
      <c r="K211" s="194" t="s">
        <v>1</v>
      </c>
      <c r="L211" s="40"/>
      <c r="M211" s="199" t="s">
        <v>1</v>
      </c>
      <c r="N211" s="200" t="s">
        <v>45</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228</v>
      </c>
      <c r="AT211" s="203" t="s">
        <v>223</v>
      </c>
      <c r="AU211" s="203" t="s">
        <v>87</v>
      </c>
      <c r="AY211" s="18" t="s">
        <v>220</v>
      </c>
      <c r="BE211" s="204">
        <f>IF(N211="základní",J211,0)</f>
        <v>0</v>
      </c>
      <c r="BF211" s="204">
        <f>IF(N211="snížená",J211,0)</f>
        <v>0</v>
      </c>
      <c r="BG211" s="204">
        <f>IF(N211="zákl. přenesená",J211,0)</f>
        <v>0</v>
      </c>
      <c r="BH211" s="204">
        <f>IF(N211="sníž. přenesená",J211,0)</f>
        <v>0</v>
      </c>
      <c r="BI211" s="204">
        <f>IF(N211="nulová",J211,0)</f>
        <v>0</v>
      </c>
      <c r="BJ211" s="18" t="s">
        <v>87</v>
      </c>
      <c r="BK211" s="204">
        <f>ROUND(I211*H211,2)</f>
        <v>0</v>
      </c>
      <c r="BL211" s="18" t="s">
        <v>228</v>
      </c>
      <c r="BM211" s="203" t="s">
        <v>688</v>
      </c>
    </row>
    <row r="212" spans="1:65" s="2" customFormat="1" ht="11.25">
      <c r="A212" s="35"/>
      <c r="B212" s="36"/>
      <c r="C212" s="37"/>
      <c r="D212" s="205" t="s">
        <v>230</v>
      </c>
      <c r="E212" s="37"/>
      <c r="F212" s="206" t="s">
        <v>1001</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87</v>
      </c>
    </row>
    <row r="213" spans="1:65" s="2" customFormat="1" ht="14.45" customHeight="1">
      <c r="A213" s="35"/>
      <c r="B213" s="36"/>
      <c r="C213" s="192" t="s">
        <v>93</v>
      </c>
      <c r="D213" s="192" t="s">
        <v>223</v>
      </c>
      <c r="E213" s="193" t="s">
        <v>1003</v>
      </c>
      <c r="F213" s="194" t="s">
        <v>1004</v>
      </c>
      <c r="G213" s="195" t="s">
        <v>1005</v>
      </c>
      <c r="H213" s="196">
        <v>5</v>
      </c>
      <c r="I213" s="197"/>
      <c r="J213" s="198">
        <f>ROUND(I213*H213,2)</f>
        <v>0</v>
      </c>
      <c r="K213" s="194" t="s">
        <v>1</v>
      </c>
      <c r="L213" s="40"/>
      <c r="M213" s="199" t="s">
        <v>1</v>
      </c>
      <c r="N213" s="200" t="s">
        <v>45</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228</v>
      </c>
      <c r="AT213" s="203" t="s">
        <v>223</v>
      </c>
      <c r="AU213" s="203" t="s">
        <v>87</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228</v>
      </c>
      <c r="BM213" s="203" t="s">
        <v>698</v>
      </c>
    </row>
    <row r="214" spans="1:65" s="2" customFormat="1" ht="11.25">
      <c r="A214" s="35"/>
      <c r="B214" s="36"/>
      <c r="C214" s="37"/>
      <c r="D214" s="205" t="s">
        <v>230</v>
      </c>
      <c r="E214" s="37"/>
      <c r="F214" s="206" t="s">
        <v>1004</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87</v>
      </c>
    </row>
    <row r="215" spans="1:65" s="2" customFormat="1" ht="14.45" customHeight="1">
      <c r="A215" s="35"/>
      <c r="B215" s="36"/>
      <c r="C215" s="192" t="s">
        <v>106</v>
      </c>
      <c r="D215" s="192" t="s">
        <v>223</v>
      </c>
      <c r="E215" s="193" t="s">
        <v>1006</v>
      </c>
      <c r="F215" s="194" t="s">
        <v>1007</v>
      </c>
      <c r="G215" s="195" t="s">
        <v>1005</v>
      </c>
      <c r="H215" s="196">
        <v>5</v>
      </c>
      <c r="I215" s="197"/>
      <c r="J215" s="198">
        <f>ROUND(I215*H215,2)</f>
        <v>0</v>
      </c>
      <c r="K215" s="194" t="s">
        <v>1</v>
      </c>
      <c r="L215" s="40"/>
      <c r="M215" s="199" t="s">
        <v>1</v>
      </c>
      <c r="N215" s="200" t="s">
        <v>45</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228</v>
      </c>
      <c r="AT215" s="203" t="s">
        <v>223</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228</v>
      </c>
      <c r="BM215" s="203" t="s">
        <v>706</v>
      </c>
    </row>
    <row r="216" spans="1:65" s="2" customFormat="1" ht="11.25">
      <c r="A216" s="35"/>
      <c r="B216" s="36"/>
      <c r="C216" s="37"/>
      <c r="D216" s="205" t="s">
        <v>230</v>
      </c>
      <c r="E216" s="37"/>
      <c r="F216" s="206" t="s">
        <v>1007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87</v>
      </c>
    </row>
    <row r="217" spans="1:65" s="2" customFormat="1" ht="14.45" customHeight="1">
      <c r="A217" s="35"/>
      <c r="B217" s="36"/>
      <c r="C217" s="192" t="s">
        <v>228</v>
      </c>
      <c r="D217" s="192" t="s">
        <v>223</v>
      </c>
      <c r="E217" s="193" t="s">
        <v>1008</v>
      </c>
      <c r="F217" s="194" t="s">
        <v>1009</v>
      </c>
      <c r="G217" s="195" t="s">
        <v>1005</v>
      </c>
      <c r="H217" s="196">
        <v>3</v>
      </c>
      <c r="I217" s="197"/>
      <c r="J217" s="198">
        <f>ROUND(I217*H217,2)</f>
        <v>0</v>
      </c>
      <c r="K217" s="194" t="s">
        <v>1</v>
      </c>
      <c r="L217" s="40"/>
      <c r="M217" s="199" t="s">
        <v>1</v>
      </c>
      <c r="N217" s="200" t="s">
        <v>45</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228</v>
      </c>
      <c r="AT217" s="203" t="s">
        <v>223</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228</v>
      </c>
      <c r="BM217" s="203" t="s">
        <v>715</v>
      </c>
    </row>
    <row r="218" spans="1:65" s="2" customFormat="1" ht="11.25">
      <c r="A218" s="35"/>
      <c r="B218" s="36"/>
      <c r="C218" s="37"/>
      <c r="D218" s="205" t="s">
        <v>230</v>
      </c>
      <c r="E218" s="37"/>
      <c r="F218" s="206" t="s">
        <v>1009</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87</v>
      </c>
    </row>
    <row r="219" spans="1:65" s="2" customFormat="1" ht="14.45" customHeight="1">
      <c r="A219" s="35"/>
      <c r="B219" s="36"/>
      <c r="C219" s="192" t="s">
        <v>256</v>
      </c>
      <c r="D219" s="192" t="s">
        <v>223</v>
      </c>
      <c r="E219" s="193" t="s">
        <v>1010</v>
      </c>
      <c r="F219" s="194" t="s">
        <v>1011</v>
      </c>
      <c r="G219" s="195" t="s">
        <v>1005</v>
      </c>
      <c r="H219" s="196">
        <v>10</v>
      </c>
      <c r="I219" s="197"/>
      <c r="J219" s="198">
        <f>ROUND(I219*H219,2)</f>
        <v>0</v>
      </c>
      <c r="K219" s="194" t="s">
        <v>1</v>
      </c>
      <c r="L219" s="40"/>
      <c r="M219" s="199" t="s">
        <v>1</v>
      </c>
      <c r="N219" s="200" t="s">
        <v>45</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228</v>
      </c>
      <c r="AT219" s="203" t="s">
        <v>223</v>
      </c>
      <c r="AU219" s="203" t="s">
        <v>87</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228</v>
      </c>
      <c r="BM219" s="203" t="s">
        <v>725</v>
      </c>
    </row>
    <row r="220" spans="1:65" s="2" customFormat="1" ht="11.25">
      <c r="A220" s="35"/>
      <c r="B220" s="36"/>
      <c r="C220" s="37"/>
      <c r="D220" s="205" t="s">
        <v>230</v>
      </c>
      <c r="E220" s="37"/>
      <c r="F220" s="206" t="s">
        <v>1011</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87</v>
      </c>
    </row>
    <row r="221" spans="1:65" s="2" customFormat="1" ht="14.45" customHeight="1">
      <c r="A221" s="35"/>
      <c r="B221" s="36"/>
      <c r="C221" s="192" t="s">
        <v>221</v>
      </c>
      <c r="D221" s="192" t="s">
        <v>223</v>
      </c>
      <c r="E221" s="193" t="s">
        <v>1012</v>
      </c>
      <c r="F221" s="194" t="s">
        <v>1013</v>
      </c>
      <c r="G221" s="195" t="s">
        <v>1005</v>
      </c>
      <c r="H221" s="196">
        <v>72</v>
      </c>
      <c r="I221" s="197"/>
      <c r="J221" s="198">
        <f>ROUND(I221*H221,2)</f>
        <v>0</v>
      </c>
      <c r="K221" s="194" t="s">
        <v>1</v>
      </c>
      <c r="L221" s="40"/>
      <c r="M221" s="199" t="s">
        <v>1</v>
      </c>
      <c r="N221" s="200" t="s">
        <v>45</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228</v>
      </c>
      <c r="AT221" s="203" t="s">
        <v>223</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228</v>
      </c>
      <c r="BM221" s="203" t="s">
        <v>736</v>
      </c>
    </row>
    <row r="222" spans="1:65" s="2" customFormat="1" ht="11.25">
      <c r="A222" s="35"/>
      <c r="B222" s="36"/>
      <c r="C222" s="37"/>
      <c r="D222" s="205" t="s">
        <v>230</v>
      </c>
      <c r="E222" s="37"/>
      <c r="F222" s="206" t="s">
        <v>1013</v>
      </c>
      <c r="G222" s="37"/>
      <c r="H222" s="37"/>
      <c r="I222" s="207"/>
      <c r="J222" s="37"/>
      <c r="K222" s="37"/>
      <c r="L222" s="40"/>
      <c r="M222" s="257"/>
      <c r="N222" s="258"/>
      <c r="O222" s="259"/>
      <c r="P222" s="259"/>
      <c r="Q222" s="259"/>
      <c r="R222" s="259"/>
      <c r="S222" s="259"/>
      <c r="T222" s="260"/>
      <c r="U222" s="35"/>
      <c r="V222" s="35"/>
      <c r="W222" s="35"/>
      <c r="X222" s="35"/>
      <c r="Y222" s="35"/>
      <c r="Z222" s="35"/>
      <c r="AA222" s="35"/>
      <c r="AB222" s="35"/>
      <c r="AC222" s="35"/>
      <c r="AD222" s="35"/>
      <c r="AE222" s="35"/>
      <c r="AT222" s="18" t="s">
        <v>230</v>
      </c>
      <c r="AU222" s="18" t="s">
        <v>87</v>
      </c>
    </row>
    <row r="223" spans="1:65" s="2" customFormat="1" ht="6.95" customHeight="1">
      <c r="A223" s="35"/>
      <c r="B223" s="55"/>
      <c r="C223" s="56"/>
      <c r="D223" s="56"/>
      <c r="E223" s="56"/>
      <c r="F223" s="56"/>
      <c r="G223" s="56"/>
      <c r="H223" s="56"/>
      <c r="I223" s="56"/>
      <c r="J223" s="56"/>
      <c r="K223" s="56"/>
      <c r="L223" s="40"/>
      <c r="M223" s="35"/>
      <c r="O223" s="35"/>
      <c r="P223" s="35"/>
      <c r="Q223" s="35"/>
      <c r="R223" s="35"/>
      <c r="S223" s="35"/>
      <c r="T223" s="35"/>
      <c r="U223" s="35"/>
      <c r="V223" s="35"/>
      <c r="W223" s="35"/>
      <c r="X223" s="35"/>
      <c r="Y223" s="35"/>
      <c r="Z223" s="35"/>
      <c r="AA223" s="35"/>
      <c r="AB223" s="35"/>
      <c r="AC223" s="35"/>
      <c r="AD223" s="35"/>
      <c r="AE223" s="35"/>
    </row>
  </sheetData>
  <sheetProtection algorithmName="SHA-512" hashValue="VRVbTCqBag9z6sR4fLTUV5N3QVzid64chIUNBj+tMJumnu7q5eyzEsc+gj3NoFh4HQTFUTYXwXz7xCgw6wPVTQ==" saltValue="ukbSV1JHfcR6CukHyCKPWtQ53ajWBqYYenZ/SzmcJeh0cdMRnqbBh9PcYpQg6bMH+Knw3r0JI3jrea15a1aWGA==" spinCount="100000" sheet="1" objects="1" scenarios="1" formatColumns="0" formatRows="0" autoFilter="0"/>
  <autoFilter ref="C124:K222" xr:uid="{00000000-0009-0000-0000-000009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123</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1580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1014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ROUND((SUM(BE123:BE171)),  2)</f>
        <v>0</v>
      </c>
      <c r="G35" s="35"/>
      <c r="H35" s="35"/>
      <c r="I35" s="131">
        <v>0.21</v>
      </c>
      <c r="J35" s="130">
        <f>ROUND(((SUM(BE123:BE171))*I35),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ROUND((SUM(BF123:BF171)),  2)</f>
        <v>0</v>
      </c>
      <c r="G36" s="35"/>
      <c r="H36" s="35"/>
      <c r="I36" s="131">
        <v>0.15</v>
      </c>
      <c r="J36" s="130">
        <f>ROUND(((SUM(BF123:BF171))*I36),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ROUND((SUM(BG123:BG171)),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ROUND((SUM(BH123:BH171)),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ROUND((SUM(BI123:BI171)),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1580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D.1.4.c - Vzduchotechnika</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1015</v>
      </c>
      <c r="E99" s="157"/>
      <c r="F99" s="157"/>
      <c r="G99" s="157"/>
      <c r="H99" s="157"/>
      <c r="I99" s="157"/>
      <c r="J99" s="158">
        <f>J124</f>
        <v>0</v>
      </c>
      <c r="K99" s="155"/>
      <c r="L99" s="159"/>
    </row>
    <row r="100" spans="1:47" s="9" customFormat="1" ht="24.95" customHeight="1">
      <c r="B100" s="154"/>
      <c r="C100" s="155"/>
      <c r="D100" s="156" t="s">
        <v>1016</v>
      </c>
      <c r="E100" s="157"/>
      <c r="F100" s="157"/>
      <c r="G100" s="157"/>
      <c r="H100" s="157"/>
      <c r="I100" s="157"/>
      <c r="J100" s="158">
        <f>J163</f>
        <v>0</v>
      </c>
      <c r="K100" s="155"/>
      <c r="L100" s="159"/>
    </row>
    <row r="101" spans="1:47" s="9" customFormat="1" ht="24.95" customHeight="1">
      <c r="B101" s="154"/>
      <c r="C101" s="155"/>
      <c r="D101" s="156" t="s">
        <v>1017</v>
      </c>
      <c r="E101" s="157"/>
      <c r="F101" s="157"/>
      <c r="G101" s="157"/>
      <c r="H101" s="157"/>
      <c r="I101" s="157"/>
      <c r="J101" s="158">
        <f>J167</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205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7" t="str">
        <f>E7</f>
        <v>Podkrovní byty Táborská 378/44, 372/36, 375/38, 377/42, 376/40 Praha 4, k.ú. Nusle</v>
      </c>
      <c r="F111" s="328"/>
      <c r="G111" s="328"/>
      <c r="H111" s="328"/>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179</v>
      </c>
      <c r="D112" s="23"/>
      <c r="E112" s="23"/>
      <c r="F112" s="23"/>
      <c r="G112" s="23"/>
      <c r="H112" s="23"/>
      <c r="I112" s="23"/>
      <c r="J112" s="23"/>
      <c r="K112" s="23"/>
      <c r="L112" s="21"/>
    </row>
    <row r="113" spans="1:65" s="2" customFormat="1" ht="16.5" customHeight="1">
      <c r="A113" s="35"/>
      <c r="B113" s="36"/>
      <c r="C113" s="37"/>
      <c r="D113" s="37"/>
      <c r="E113" s="327" t="s">
        <v>1580</v>
      </c>
      <c r="F113" s="329"/>
      <c r="G113" s="329"/>
      <c r="H113" s="32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181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0" t="str">
        <f>E11</f>
        <v>D.1.4.c - Vzduchotechnika</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19. 5. 2020</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7" customHeight="1">
      <c r="A119" s="35"/>
      <c r="B119" s="36"/>
      <c r="C119" s="30" t="s">
        <v>24</v>
      </c>
      <c r="D119" s="37"/>
      <c r="E119" s="37"/>
      <c r="F119" s="28" t="str">
        <f>E17</f>
        <v>Městská část Praha 4, Anatala Staška 2059/80b</v>
      </c>
      <c r="G119" s="37"/>
      <c r="H119" s="37"/>
      <c r="I119" s="30" t="s">
        <v>31</v>
      </c>
      <c r="J119" s="33" t="str">
        <f>E23</f>
        <v>SUNCAD, s.r.o., Špotzova 6, Praha 6</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29</v>
      </c>
      <c r="D120" s="37"/>
      <c r="E120" s="37"/>
      <c r="F120" s="28" t="str">
        <f>IF(E20="","",E20)</f>
        <v>Vyplň údaj</v>
      </c>
      <c r="G120" s="37"/>
      <c r="H120" s="37"/>
      <c r="I120" s="30" t="s">
        <v>36</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206</v>
      </c>
      <c r="D122" s="168" t="s">
        <v>65</v>
      </c>
      <c r="E122" s="168" t="s">
        <v>61</v>
      </c>
      <c r="F122" s="168" t="s">
        <v>62</v>
      </c>
      <c r="G122" s="168" t="s">
        <v>207</v>
      </c>
      <c r="H122" s="168" t="s">
        <v>208</v>
      </c>
      <c r="I122" s="168" t="s">
        <v>209</v>
      </c>
      <c r="J122" s="168" t="s">
        <v>185</v>
      </c>
      <c r="K122" s="169" t="s">
        <v>210</v>
      </c>
      <c r="L122" s="170"/>
      <c r="M122" s="76" t="s">
        <v>1</v>
      </c>
      <c r="N122" s="77" t="s">
        <v>44</v>
      </c>
      <c r="O122" s="77" t="s">
        <v>211</v>
      </c>
      <c r="P122" s="77" t="s">
        <v>212</v>
      </c>
      <c r="Q122" s="77" t="s">
        <v>213</v>
      </c>
      <c r="R122" s="77" t="s">
        <v>214</v>
      </c>
      <c r="S122" s="77" t="s">
        <v>215</v>
      </c>
      <c r="T122" s="78" t="s">
        <v>216</v>
      </c>
      <c r="U122" s="165"/>
      <c r="V122" s="165"/>
      <c r="W122" s="165"/>
      <c r="X122" s="165"/>
      <c r="Y122" s="165"/>
      <c r="Z122" s="165"/>
      <c r="AA122" s="165"/>
      <c r="AB122" s="165"/>
      <c r="AC122" s="165"/>
      <c r="AD122" s="165"/>
      <c r="AE122" s="165"/>
    </row>
    <row r="123" spans="1:65" s="2" customFormat="1" ht="22.9" customHeight="1">
      <c r="A123" s="35"/>
      <c r="B123" s="36"/>
      <c r="C123" s="83" t="s">
        <v>217</v>
      </c>
      <c r="D123" s="37"/>
      <c r="E123" s="37"/>
      <c r="F123" s="37"/>
      <c r="G123" s="37"/>
      <c r="H123" s="37"/>
      <c r="I123" s="37"/>
      <c r="J123" s="171">
        <f>BK123</f>
        <v>0</v>
      </c>
      <c r="K123" s="37"/>
      <c r="L123" s="40"/>
      <c r="M123" s="79"/>
      <c r="N123" s="172"/>
      <c r="O123" s="80"/>
      <c r="P123" s="173">
        <f>P124+P163+P167</f>
        <v>0</v>
      </c>
      <c r="Q123" s="80"/>
      <c r="R123" s="173">
        <f>R124+R163+R167</f>
        <v>0</v>
      </c>
      <c r="S123" s="80"/>
      <c r="T123" s="174">
        <f>T124+T163+T167</f>
        <v>0</v>
      </c>
      <c r="U123" s="35"/>
      <c r="V123" s="35"/>
      <c r="W123" s="35"/>
      <c r="X123" s="35"/>
      <c r="Y123" s="35"/>
      <c r="Z123" s="35"/>
      <c r="AA123" s="35"/>
      <c r="AB123" s="35"/>
      <c r="AC123" s="35"/>
      <c r="AD123" s="35"/>
      <c r="AE123" s="35"/>
      <c r="AT123" s="18" t="s">
        <v>79</v>
      </c>
      <c r="AU123" s="18" t="s">
        <v>187</v>
      </c>
      <c r="BK123" s="175">
        <f>BK124+BK163+BK167</f>
        <v>0</v>
      </c>
    </row>
    <row r="124" spans="1:65" s="12" customFormat="1" ht="25.9" customHeight="1">
      <c r="B124" s="176"/>
      <c r="C124" s="177"/>
      <c r="D124" s="178" t="s">
        <v>79</v>
      </c>
      <c r="E124" s="179" t="s">
        <v>1018</v>
      </c>
      <c r="F124" s="179" t="s">
        <v>1019</v>
      </c>
      <c r="G124" s="177"/>
      <c r="H124" s="177"/>
      <c r="I124" s="180"/>
      <c r="J124" s="181">
        <f>BK124</f>
        <v>0</v>
      </c>
      <c r="K124" s="177"/>
      <c r="L124" s="182"/>
      <c r="M124" s="183"/>
      <c r="N124" s="184"/>
      <c r="O124" s="184"/>
      <c r="P124" s="185">
        <f>SUM(P125:P162)</f>
        <v>0</v>
      </c>
      <c r="Q124" s="184"/>
      <c r="R124" s="185">
        <f>SUM(R125:R162)</f>
        <v>0</v>
      </c>
      <c r="S124" s="184"/>
      <c r="T124" s="186">
        <f>SUM(T125:T162)</f>
        <v>0</v>
      </c>
      <c r="AR124" s="187" t="s">
        <v>87</v>
      </c>
      <c r="AT124" s="188" t="s">
        <v>79</v>
      </c>
      <c r="AU124" s="188" t="s">
        <v>80</v>
      </c>
      <c r="AY124" s="187" t="s">
        <v>220</v>
      </c>
      <c r="BK124" s="189">
        <f>SUM(BK125:BK162)</f>
        <v>0</v>
      </c>
    </row>
    <row r="125" spans="1:65" s="2" customFormat="1" ht="14.45" customHeight="1">
      <c r="A125" s="35"/>
      <c r="B125" s="36"/>
      <c r="C125" s="192" t="s">
        <v>87</v>
      </c>
      <c r="D125" s="192" t="s">
        <v>223</v>
      </c>
      <c r="E125" s="193" t="s">
        <v>1020</v>
      </c>
      <c r="F125" s="194" t="s">
        <v>1021</v>
      </c>
      <c r="G125" s="195" t="s">
        <v>301</v>
      </c>
      <c r="H125" s="196">
        <v>2</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87</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1021</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87</v>
      </c>
    </row>
    <row r="127" spans="1:65" s="2" customFormat="1" ht="29.25">
      <c r="A127" s="35"/>
      <c r="B127" s="36"/>
      <c r="C127" s="37"/>
      <c r="D127" s="205" t="s">
        <v>241</v>
      </c>
      <c r="E127" s="37"/>
      <c r="F127" s="242" t="s">
        <v>1022</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241</v>
      </c>
      <c r="AU127" s="18" t="s">
        <v>87</v>
      </c>
    </row>
    <row r="128" spans="1:65" s="2" customFormat="1" ht="14.45" customHeight="1">
      <c r="A128" s="35"/>
      <c r="B128" s="36"/>
      <c r="C128" s="192" t="s">
        <v>93</v>
      </c>
      <c r="D128" s="192" t="s">
        <v>223</v>
      </c>
      <c r="E128" s="193" t="s">
        <v>1023</v>
      </c>
      <c r="F128" s="194" t="s">
        <v>1024</v>
      </c>
      <c r="G128" s="195" t="s">
        <v>1025</v>
      </c>
      <c r="H128" s="196">
        <v>3</v>
      </c>
      <c r="I128" s="197"/>
      <c r="J128" s="198">
        <f>ROUND(I128*H128,2)</f>
        <v>0</v>
      </c>
      <c r="K128" s="194" t="s">
        <v>1</v>
      </c>
      <c r="L128" s="40"/>
      <c r="M128" s="199" t="s">
        <v>1</v>
      </c>
      <c r="N128" s="200" t="s">
        <v>46</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317</v>
      </c>
      <c r="AT128" s="203" t="s">
        <v>223</v>
      </c>
      <c r="AU128" s="203" t="s">
        <v>87</v>
      </c>
      <c r="AY128" s="18" t="s">
        <v>220</v>
      </c>
      <c r="BE128" s="204">
        <f>IF(N128="základní",J128,0)</f>
        <v>0</v>
      </c>
      <c r="BF128" s="204">
        <f>IF(N128="snížená",J128,0)</f>
        <v>0</v>
      </c>
      <c r="BG128" s="204">
        <f>IF(N128="zákl. přenesená",J128,0)</f>
        <v>0</v>
      </c>
      <c r="BH128" s="204">
        <f>IF(N128="sníž. přenesená",J128,0)</f>
        <v>0</v>
      </c>
      <c r="BI128" s="204">
        <f>IF(N128="nulová",J128,0)</f>
        <v>0</v>
      </c>
      <c r="BJ128" s="18" t="s">
        <v>93</v>
      </c>
      <c r="BK128" s="204">
        <f>ROUND(I128*H128,2)</f>
        <v>0</v>
      </c>
      <c r="BL128" s="18" t="s">
        <v>317</v>
      </c>
      <c r="BM128" s="203" t="s">
        <v>228</v>
      </c>
    </row>
    <row r="129" spans="1:65" s="2" customFormat="1" ht="11.25">
      <c r="A129" s="35"/>
      <c r="B129" s="36"/>
      <c r="C129" s="37"/>
      <c r="D129" s="205" t="s">
        <v>230</v>
      </c>
      <c r="E129" s="37"/>
      <c r="F129" s="206" t="s">
        <v>1024</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230</v>
      </c>
      <c r="AU129" s="18" t="s">
        <v>87</v>
      </c>
    </row>
    <row r="130" spans="1:65" s="2" customFormat="1" ht="19.5">
      <c r="A130" s="35"/>
      <c r="B130" s="36"/>
      <c r="C130" s="37"/>
      <c r="D130" s="205" t="s">
        <v>241</v>
      </c>
      <c r="E130" s="37"/>
      <c r="F130" s="242" t="s">
        <v>1026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241</v>
      </c>
      <c r="AU130" s="18" t="s">
        <v>87</v>
      </c>
    </row>
    <row r="131" spans="1:65" s="2" customFormat="1" ht="14.45" customHeight="1">
      <c r="A131" s="35"/>
      <c r="B131" s="36"/>
      <c r="C131" s="192" t="s">
        <v>106</v>
      </c>
      <c r="D131" s="192" t="s">
        <v>223</v>
      </c>
      <c r="E131" s="193" t="s">
        <v>1027</v>
      </c>
      <c r="F131" s="194" t="s">
        <v>1028</v>
      </c>
      <c r="G131" s="195" t="s">
        <v>1025</v>
      </c>
      <c r="H131" s="196">
        <v>2</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221</v>
      </c>
    </row>
    <row r="132" spans="1:65" s="2" customFormat="1" ht="11.25">
      <c r="A132" s="35"/>
      <c r="B132" s="36"/>
      <c r="C132" s="37"/>
      <c r="D132" s="205" t="s">
        <v>230</v>
      </c>
      <c r="E132" s="37"/>
      <c r="F132" s="206" t="s">
        <v>1028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1029</v>
      </c>
      <c r="F133" s="194" t="s">
        <v>1030</v>
      </c>
      <c r="G133" s="195" t="s">
        <v>1025</v>
      </c>
      <c r="H133" s="196">
        <v>2</v>
      </c>
      <c r="I133" s="197"/>
      <c r="J133" s="198">
        <f>ROUND(I133*H133,2)</f>
        <v>0</v>
      </c>
      <c r="K133" s="194" t="s">
        <v>1</v>
      </c>
      <c r="L133" s="40"/>
      <c r="M133" s="199" t="s">
        <v>1</v>
      </c>
      <c r="N133" s="200"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317</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276</v>
      </c>
    </row>
    <row r="134" spans="1:65" s="2" customFormat="1" ht="11.25">
      <c r="A134" s="35"/>
      <c r="B134" s="36"/>
      <c r="C134" s="37"/>
      <c r="D134" s="205" t="s">
        <v>230</v>
      </c>
      <c r="E134" s="37"/>
      <c r="F134" s="206" t="s">
        <v>1030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1031</v>
      </c>
      <c r="F135" s="194" t="s">
        <v>1032</v>
      </c>
      <c r="G135" s="195" t="s">
        <v>1025</v>
      </c>
      <c r="H135" s="196">
        <v>2</v>
      </c>
      <c r="I135" s="197"/>
      <c r="J135" s="198">
        <f>ROUND(I135*H135,2)</f>
        <v>0</v>
      </c>
      <c r="K135" s="194" t="s">
        <v>1</v>
      </c>
      <c r="L135" s="40"/>
      <c r="M135" s="199" t="s">
        <v>1</v>
      </c>
      <c r="N135" s="200"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317</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286</v>
      </c>
    </row>
    <row r="136" spans="1:65" s="2" customFormat="1" ht="11.25">
      <c r="A136" s="35"/>
      <c r="B136" s="36"/>
      <c r="C136" s="37"/>
      <c r="D136" s="205" t="s">
        <v>230</v>
      </c>
      <c r="E136" s="37"/>
      <c r="F136" s="206" t="s">
        <v>1032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2" customFormat="1" ht="14.45" customHeight="1">
      <c r="A137" s="35"/>
      <c r="B137" s="36"/>
      <c r="C137" s="192" t="s">
        <v>221</v>
      </c>
      <c r="D137" s="192" t="s">
        <v>223</v>
      </c>
      <c r="E137" s="193" t="s">
        <v>1035</v>
      </c>
      <c r="F137" s="194" t="s">
        <v>1036</v>
      </c>
      <c r="G137" s="195" t="s">
        <v>1025</v>
      </c>
      <c r="H137" s="196">
        <v>2</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87</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298</v>
      </c>
    </row>
    <row r="138" spans="1:65" s="2" customFormat="1" ht="11.25">
      <c r="A138" s="35"/>
      <c r="B138" s="36"/>
      <c r="C138" s="37"/>
      <c r="D138" s="205" t="s">
        <v>230</v>
      </c>
      <c r="E138" s="37"/>
      <c r="F138" s="206" t="s">
        <v>1036</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87</v>
      </c>
    </row>
    <row r="139" spans="1:65" s="2" customFormat="1" ht="14.45" customHeight="1">
      <c r="A139" s="35"/>
      <c r="B139" s="36"/>
      <c r="C139" s="192" t="s">
        <v>266</v>
      </c>
      <c r="D139" s="192" t="s">
        <v>223</v>
      </c>
      <c r="E139" s="193" t="s">
        <v>1037</v>
      </c>
      <c r="F139" s="194" t="s">
        <v>1038</v>
      </c>
      <c r="G139" s="195" t="s">
        <v>1025</v>
      </c>
      <c r="H139" s="196">
        <v>2</v>
      </c>
      <c r="I139" s="197"/>
      <c r="J139" s="198">
        <f>ROUND(I139*H139,2)</f>
        <v>0</v>
      </c>
      <c r="K139" s="194" t="s">
        <v>1</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308</v>
      </c>
    </row>
    <row r="140" spans="1:65" s="2" customFormat="1" ht="11.25">
      <c r="A140" s="35"/>
      <c r="B140" s="36"/>
      <c r="C140" s="37"/>
      <c r="D140" s="205" t="s">
        <v>230</v>
      </c>
      <c r="E140" s="37"/>
      <c r="F140" s="206" t="s">
        <v>1038</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87</v>
      </c>
    </row>
    <row r="141" spans="1:65" s="2" customFormat="1" ht="14.45" customHeight="1">
      <c r="A141" s="35"/>
      <c r="B141" s="36"/>
      <c r="C141" s="192" t="s">
        <v>276</v>
      </c>
      <c r="D141" s="192" t="s">
        <v>223</v>
      </c>
      <c r="E141" s="193" t="s">
        <v>1039</v>
      </c>
      <c r="F141" s="194" t="s">
        <v>1040</v>
      </c>
      <c r="G141" s="195" t="s">
        <v>1025</v>
      </c>
      <c r="H141" s="196">
        <v>2</v>
      </c>
      <c r="I141" s="197"/>
      <c r="J141" s="198">
        <f>ROUND(I141*H141,2)</f>
        <v>0</v>
      </c>
      <c r="K141" s="194" t="s">
        <v>1</v>
      </c>
      <c r="L141" s="40"/>
      <c r="M141" s="199" t="s">
        <v>1</v>
      </c>
      <c r="N141" s="200"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317</v>
      </c>
      <c r="AT141" s="203" t="s">
        <v>223</v>
      </c>
      <c r="AU141" s="203" t="s">
        <v>87</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317</v>
      </c>
    </row>
    <row r="142" spans="1:65" s="2" customFormat="1" ht="11.25">
      <c r="A142" s="35"/>
      <c r="B142" s="36"/>
      <c r="C142" s="37"/>
      <c r="D142" s="205" t="s">
        <v>230</v>
      </c>
      <c r="E142" s="37"/>
      <c r="F142" s="206" t="s">
        <v>1040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87</v>
      </c>
    </row>
    <row r="143" spans="1:65" s="2" customFormat="1" ht="14.45" customHeight="1">
      <c r="A143" s="35"/>
      <c r="B143" s="36"/>
      <c r="C143" s="192" t="s">
        <v>274</v>
      </c>
      <c r="D143" s="192" t="s">
        <v>223</v>
      </c>
      <c r="E143" s="193" t="s">
        <v>1041</v>
      </c>
      <c r="F143" s="194" t="s">
        <v>1042</v>
      </c>
      <c r="G143" s="195" t="s">
        <v>1043</v>
      </c>
      <c r="H143" s="196">
        <v>9</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87</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327</v>
      </c>
    </row>
    <row r="144" spans="1:65" s="2" customFormat="1" ht="11.25">
      <c r="A144" s="35"/>
      <c r="B144" s="36"/>
      <c r="C144" s="37"/>
      <c r="D144" s="205" t="s">
        <v>230</v>
      </c>
      <c r="E144" s="37"/>
      <c r="F144" s="206" t="s">
        <v>1042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87</v>
      </c>
    </row>
    <row r="145" spans="1:65" s="2" customFormat="1" ht="14.45" customHeight="1">
      <c r="A145" s="35"/>
      <c r="B145" s="36"/>
      <c r="C145" s="192" t="s">
        <v>286</v>
      </c>
      <c r="D145" s="192" t="s">
        <v>223</v>
      </c>
      <c r="E145" s="193" t="s">
        <v>1044</v>
      </c>
      <c r="F145" s="194" t="s">
        <v>1045</v>
      </c>
      <c r="G145" s="195" t="s">
        <v>1043</v>
      </c>
      <c r="H145" s="196">
        <v>18</v>
      </c>
      <c r="I145" s="197"/>
      <c r="J145" s="198">
        <f>ROUND(I145*H145,2)</f>
        <v>0</v>
      </c>
      <c r="K145" s="194" t="s">
        <v>1</v>
      </c>
      <c r="L145" s="40"/>
      <c r="M145" s="199" t="s">
        <v>1</v>
      </c>
      <c r="N145" s="200"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317</v>
      </c>
      <c r="AT145" s="203" t="s">
        <v>223</v>
      </c>
      <c r="AU145" s="203" t="s">
        <v>87</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343</v>
      </c>
    </row>
    <row r="146" spans="1:65" s="2" customFormat="1" ht="11.25">
      <c r="A146" s="35"/>
      <c r="B146" s="36"/>
      <c r="C146" s="37"/>
      <c r="D146" s="205" t="s">
        <v>230</v>
      </c>
      <c r="E146" s="37"/>
      <c r="F146" s="206" t="s">
        <v>1045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87</v>
      </c>
    </row>
    <row r="147" spans="1:65" s="2" customFormat="1" ht="14.45" customHeight="1">
      <c r="A147" s="35"/>
      <c r="B147" s="36"/>
      <c r="C147" s="192" t="s">
        <v>293</v>
      </c>
      <c r="D147" s="192" t="s">
        <v>223</v>
      </c>
      <c r="E147" s="193" t="s">
        <v>1046</v>
      </c>
      <c r="F147" s="194" t="s">
        <v>1047</v>
      </c>
      <c r="G147" s="195" t="s">
        <v>1043</v>
      </c>
      <c r="H147" s="196">
        <v>2</v>
      </c>
      <c r="I147" s="197"/>
      <c r="J147" s="198">
        <f>ROUND(I147*H147,2)</f>
        <v>0</v>
      </c>
      <c r="K147" s="194" t="s">
        <v>1</v>
      </c>
      <c r="L147" s="40"/>
      <c r="M147" s="199" t="s">
        <v>1</v>
      </c>
      <c r="N147" s="200"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317</v>
      </c>
      <c r="AT147" s="203" t="s">
        <v>223</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358</v>
      </c>
    </row>
    <row r="148" spans="1:65" s="2" customFormat="1" ht="11.25">
      <c r="A148" s="35"/>
      <c r="B148" s="36"/>
      <c r="C148" s="37"/>
      <c r="D148" s="205" t="s">
        <v>230</v>
      </c>
      <c r="E148" s="37"/>
      <c r="F148" s="206" t="s">
        <v>1047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87</v>
      </c>
    </row>
    <row r="149" spans="1:65" s="2" customFormat="1" ht="14.45" customHeight="1">
      <c r="A149" s="35"/>
      <c r="B149" s="36"/>
      <c r="C149" s="192" t="s">
        <v>298</v>
      </c>
      <c r="D149" s="192" t="s">
        <v>223</v>
      </c>
      <c r="E149" s="193" t="s">
        <v>1048</v>
      </c>
      <c r="F149" s="194" t="s">
        <v>1049</v>
      </c>
      <c r="G149" s="195" t="s">
        <v>1043</v>
      </c>
      <c r="H149" s="196">
        <v>6</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87</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371</v>
      </c>
    </row>
    <row r="150" spans="1:65" s="2" customFormat="1" ht="11.25">
      <c r="A150" s="35"/>
      <c r="B150" s="36"/>
      <c r="C150" s="37"/>
      <c r="D150" s="205" t="s">
        <v>230</v>
      </c>
      <c r="E150" s="37"/>
      <c r="F150" s="206" t="s">
        <v>1049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87</v>
      </c>
    </row>
    <row r="151" spans="1:65" s="2" customFormat="1" ht="14.45" customHeight="1">
      <c r="A151" s="35"/>
      <c r="B151" s="36"/>
      <c r="C151" s="192" t="s">
        <v>304</v>
      </c>
      <c r="D151" s="192" t="s">
        <v>223</v>
      </c>
      <c r="E151" s="193" t="s">
        <v>1717</v>
      </c>
      <c r="F151" s="194" t="s">
        <v>1718</v>
      </c>
      <c r="G151" s="195" t="s">
        <v>226</v>
      </c>
      <c r="H151" s="196">
        <v>20</v>
      </c>
      <c r="I151" s="197"/>
      <c r="J151" s="198">
        <f>ROUND(I151*H151,2)</f>
        <v>0</v>
      </c>
      <c r="K151" s="194" t="s">
        <v>1</v>
      </c>
      <c r="L151" s="40"/>
      <c r="M151" s="199" t="s">
        <v>1</v>
      </c>
      <c r="N151" s="200"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317</v>
      </c>
      <c r="AT151" s="203" t="s">
        <v>223</v>
      </c>
      <c r="AU151" s="203" t="s">
        <v>87</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383</v>
      </c>
    </row>
    <row r="152" spans="1:65" s="2" customFormat="1" ht="11.25">
      <c r="A152" s="35"/>
      <c r="B152" s="36"/>
      <c r="C152" s="37"/>
      <c r="D152" s="205" t="s">
        <v>230</v>
      </c>
      <c r="E152" s="37"/>
      <c r="F152" s="206" t="s">
        <v>1718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87</v>
      </c>
    </row>
    <row r="153" spans="1:65" s="2" customFormat="1" ht="14.45" customHeight="1">
      <c r="A153" s="35"/>
      <c r="B153" s="36"/>
      <c r="C153" s="192" t="s">
        <v>308</v>
      </c>
      <c r="D153" s="192" t="s">
        <v>223</v>
      </c>
      <c r="E153" s="193" t="s">
        <v>1719</v>
      </c>
      <c r="F153" s="194" t="s">
        <v>1720</v>
      </c>
      <c r="G153" s="195" t="s">
        <v>226</v>
      </c>
      <c r="H153" s="196">
        <v>5</v>
      </c>
      <c r="I153" s="197"/>
      <c r="J153" s="198">
        <f>ROUND(I153*H153,2)</f>
        <v>0</v>
      </c>
      <c r="K153" s="194" t="s">
        <v>1</v>
      </c>
      <c r="L153" s="40"/>
      <c r="M153" s="199" t="s">
        <v>1</v>
      </c>
      <c r="N153" s="200"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317</v>
      </c>
      <c r="AT153" s="203" t="s">
        <v>223</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396</v>
      </c>
    </row>
    <row r="154" spans="1:65" s="2" customFormat="1" ht="11.25">
      <c r="A154" s="35"/>
      <c r="B154" s="36"/>
      <c r="C154" s="37"/>
      <c r="D154" s="205" t="s">
        <v>230</v>
      </c>
      <c r="E154" s="37"/>
      <c r="F154" s="206" t="s">
        <v>1720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87</v>
      </c>
    </row>
    <row r="155" spans="1:65" s="2" customFormat="1" ht="14.45" customHeight="1">
      <c r="A155" s="35"/>
      <c r="B155" s="36"/>
      <c r="C155" s="192" t="s">
        <v>8</v>
      </c>
      <c r="D155" s="192" t="s">
        <v>223</v>
      </c>
      <c r="E155" s="193" t="s">
        <v>1056</v>
      </c>
      <c r="F155" s="194" t="s">
        <v>1057</v>
      </c>
      <c r="G155" s="195" t="s">
        <v>1043</v>
      </c>
      <c r="H155" s="196">
        <v>3</v>
      </c>
      <c r="I155" s="197"/>
      <c r="J155" s="198">
        <f>ROUND(I155*H155,2)</f>
        <v>0</v>
      </c>
      <c r="K155" s="194" t="s">
        <v>1</v>
      </c>
      <c r="L155" s="40"/>
      <c r="M155" s="199" t="s">
        <v>1</v>
      </c>
      <c r="N155" s="200"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317</v>
      </c>
      <c r="AT155" s="203" t="s">
        <v>223</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408</v>
      </c>
    </row>
    <row r="156" spans="1:65" s="2" customFormat="1" ht="11.25">
      <c r="A156" s="35"/>
      <c r="B156" s="36"/>
      <c r="C156" s="37"/>
      <c r="D156" s="205" t="s">
        <v>230</v>
      </c>
      <c r="E156" s="37"/>
      <c r="F156" s="206" t="s">
        <v>1057</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87</v>
      </c>
    </row>
    <row r="157" spans="1:65" s="2" customFormat="1" ht="14.45" customHeight="1">
      <c r="A157" s="35"/>
      <c r="B157" s="36"/>
      <c r="C157" s="192" t="s">
        <v>317</v>
      </c>
      <c r="D157" s="192" t="s">
        <v>223</v>
      </c>
      <c r="E157" s="193" t="s">
        <v>1058</v>
      </c>
      <c r="F157" s="194" t="s">
        <v>1059</v>
      </c>
      <c r="G157" s="195" t="s">
        <v>1025</v>
      </c>
      <c r="H157" s="196">
        <v>2</v>
      </c>
      <c r="I157" s="197"/>
      <c r="J157" s="198">
        <f>ROUND(I157*H157,2)</f>
        <v>0</v>
      </c>
      <c r="K157" s="194" t="s">
        <v>1</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317</v>
      </c>
      <c r="AT157" s="203" t="s">
        <v>223</v>
      </c>
      <c r="AU157" s="203" t="s">
        <v>87</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362</v>
      </c>
    </row>
    <row r="158" spans="1:65" s="2" customFormat="1" ht="11.25">
      <c r="A158" s="35"/>
      <c r="B158" s="36"/>
      <c r="C158" s="37"/>
      <c r="D158" s="205" t="s">
        <v>230</v>
      </c>
      <c r="E158" s="37"/>
      <c r="F158" s="206" t="s">
        <v>1059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87</v>
      </c>
    </row>
    <row r="159" spans="1:65" s="2" customFormat="1" ht="14.45" customHeight="1">
      <c r="A159" s="35"/>
      <c r="B159" s="36"/>
      <c r="C159" s="192" t="s">
        <v>323</v>
      </c>
      <c r="D159" s="192" t="s">
        <v>223</v>
      </c>
      <c r="E159" s="193" t="s">
        <v>1060</v>
      </c>
      <c r="F159" s="194" t="s">
        <v>1061</v>
      </c>
      <c r="G159" s="195" t="s">
        <v>1025</v>
      </c>
      <c r="H159" s="196">
        <v>3</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435</v>
      </c>
    </row>
    <row r="160" spans="1:65" s="2" customFormat="1" ht="11.25">
      <c r="A160" s="35"/>
      <c r="B160" s="36"/>
      <c r="C160" s="37"/>
      <c r="D160" s="205" t="s">
        <v>230</v>
      </c>
      <c r="E160" s="37"/>
      <c r="F160" s="206" t="s">
        <v>1061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87</v>
      </c>
    </row>
    <row r="161" spans="1:65" s="2" customFormat="1" ht="14.45" customHeight="1">
      <c r="A161" s="35"/>
      <c r="B161" s="36"/>
      <c r="C161" s="192" t="s">
        <v>327</v>
      </c>
      <c r="D161" s="192" t="s">
        <v>223</v>
      </c>
      <c r="E161" s="193" t="s">
        <v>1062</v>
      </c>
      <c r="F161" s="194" t="s">
        <v>1721</v>
      </c>
      <c r="G161" s="195" t="s">
        <v>1025</v>
      </c>
      <c r="H161" s="196">
        <v>1</v>
      </c>
      <c r="I161" s="197"/>
      <c r="J161" s="198">
        <f>ROUND(I161*H161,2)</f>
        <v>0</v>
      </c>
      <c r="K161" s="194" t="s">
        <v>1</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87</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449</v>
      </c>
    </row>
    <row r="162" spans="1:65" s="2" customFormat="1" ht="11.25">
      <c r="A162" s="35"/>
      <c r="B162" s="36"/>
      <c r="C162" s="37"/>
      <c r="D162" s="205" t="s">
        <v>230</v>
      </c>
      <c r="E162" s="37"/>
      <c r="F162" s="206" t="s">
        <v>1721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87</v>
      </c>
    </row>
    <row r="163" spans="1:65" s="12" customFormat="1" ht="25.9" customHeight="1">
      <c r="B163" s="176"/>
      <c r="C163" s="177"/>
      <c r="D163" s="178" t="s">
        <v>79</v>
      </c>
      <c r="E163" s="179" t="s">
        <v>1068</v>
      </c>
      <c r="F163" s="179" t="s">
        <v>1069</v>
      </c>
      <c r="G163" s="177"/>
      <c r="H163" s="177"/>
      <c r="I163" s="180"/>
      <c r="J163" s="181">
        <f>BK163</f>
        <v>0</v>
      </c>
      <c r="K163" s="177"/>
      <c r="L163" s="182"/>
      <c r="M163" s="183"/>
      <c r="N163" s="184"/>
      <c r="O163" s="184"/>
      <c r="P163" s="185">
        <f>SUM(P164:P166)</f>
        <v>0</v>
      </c>
      <c r="Q163" s="184"/>
      <c r="R163" s="185">
        <f>SUM(R164:R166)</f>
        <v>0</v>
      </c>
      <c r="S163" s="184"/>
      <c r="T163" s="186">
        <f>SUM(T164:T166)</f>
        <v>0</v>
      </c>
      <c r="AR163" s="187" t="s">
        <v>87</v>
      </c>
      <c r="AT163" s="188" t="s">
        <v>79</v>
      </c>
      <c r="AU163" s="188" t="s">
        <v>80</v>
      </c>
      <c r="AY163" s="187" t="s">
        <v>220</v>
      </c>
      <c r="BK163" s="189">
        <f>SUM(BK164:BK166)</f>
        <v>0</v>
      </c>
    </row>
    <row r="164" spans="1:65" s="2" customFormat="1" ht="14.45" customHeight="1">
      <c r="A164" s="35"/>
      <c r="B164" s="36"/>
      <c r="C164" s="192" t="s">
        <v>334</v>
      </c>
      <c r="D164" s="192" t="s">
        <v>223</v>
      </c>
      <c r="E164" s="193" t="s">
        <v>1070</v>
      </c>
      <c r="F164" s="194" t="s">
        <v>1071</v>
      </c>
      <c r="G164" s="195" t="s">
        <v>1025</v>
      </c>
      <c r="H164" s="196">
        <v>2</v>
      </c>
      <c r="I164" s="197"/>
      <c r="J164" s="198">
        <f>ROUND(I164*H164,2)</f>
        <v>0</v>
      </c>
      <c r="K164" s="194" t="s">
        <v>1</v>
      </c>
      <c r="L164" s="40"/>
      <c r="M164" s="199" t="s">
        <v>1</v>
      </c>
      <c r="N164" s="200" t="s">
        <v>46</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317</v>
      </c>
      <c r="AT164" s="203" t="s">
        <v>223</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93</v>
      </c>
      <c r="BK164" s="204">
        <f>ROUND(I164*H164,2)</f>
        <v>0</v>
      </c>
      <c r="BL164" s="18" t="s">
        <v>317</v>
      </c>
      <c r="BM164" s="203" t="s">
        <v>478</v>
      </c>
    </row>
    <row r="165" spans="1:65" s="2" customFormat="1" ht="11.25">
      <c r="A165" s="35"/>
      <c r="B165" s="36"/>
      <c r="C165" s="37"/>
      <c r="D165" s="205" t="s">
        <v>230</v>
      </c>
      <c r="E165" s="37"/>
      <c r="F165" s="206" t="s">
        <v>1071</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87</v>
      </c>
    </row>
    <row r="166" spans="1:65" s="2" customFormat="1" ht="29.25">
      <c r="A166" s="35"/>
      <c r="B166" s="36"/>
      <c r="C166" s="37"/>
      <c r="D166" s="205" t="s">
        <v>241</v>
      </c>
      <c r="E166" s="37"/>
      <c r="F166" s="242" t="s">
        <v>1072</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241</v>
      </c>
      <c r="AU166" s="18" t="s">
        <v>87</v>
      </c>
    </row>
    <row r="167" spans="1:65" s="12" customFormat="1" ht="25.9" customHeight="1">
      <c r="B167" s="176"/>
      <c r="C167" s="177"/>
      <c r="D167" s="178" t="s">
        <v>79</v>
      </c>
      <c r="E167" s="179" t="s">
        <v>1073</v>
      </c>
      <c r="F167" s="179" t="s">
        <v>1074</v>
      </c>
      <c r="G167" s="177"/>
      <c r="H167" s="177"/>
      <c r="I167" s="180"/>
      <c r="J167" s="181">
        <f>BK167</f>
        <v>0</v>
      </c>
      <c r="K167" s="177"/>
      <c r="L167" s="182"/>
      <c r="M167" s="183"/>
      <c r="N167" s="184"/>
      <c r="O167" s="184"/>
      <c r="P167" s="185">
        <f>SUM(P168:P171)</f>
        <v>0</v>
      </c>
      <c r="Q167" s="184"/>
      <c r="R167" s="185">
        <f>SUM(R168:R171)</f>
        <v>0</v>
      </c>
      <c r="S167" s="184"/>
      <c r="T167" s="186">
        <f>SUM(T168:T171)</f>
        <v>0</v>
      </c>
      <c r="AR167" s="187" t="s">
        <v>93</v>
      </c>
      <c r="AT167" s="188" t="s">
        <v>79</v>
      </c>
      <c r="AU167" s="188" t="s">
        <v>80</v>
      </c>
      <c r="AY167" s="187" t="s">
        <v>220</v>
      </c>
      <c r="BK167" s="189">
        <f>SUM(BK168:BK171)</f>
        <v>0</v>
      </c>
    </row>
    <row r="168" spans="1:65" s="2" customFormat="1" ht="14.45" customHeight="1">
      <c r="A168" s="35"/>
      <c r="B168" s="36"/>
      <c r="C168" s="192" t="s">
        <v>343</v>
      </c>
      <c r="D168" s="192" t="s">
        <v>223</v>
      </c>
      <c r="E168" s="193" t="s">
        <v>1075</v>
      </c>
      <c r="F168" s="194" t="s">
        <v>1074</v>
      </c>
      <c r="G168" s="195" t="s">
        <v>301</v>
      </c>
      <c r="H168" s="196">
        <v>1</v>
      </c>
      <c r="I168" s="197"/>
      <c r="J168" s="198">
        <f>ROUND(I168*H168,2)</f>
        <v>0</v>
      </c>
      <c r="K168" s="194" t="s">
        <v>1</v>
      </c>
      <c r="L168" s="40"/>
      <c r="M168" s="199" t="s">
        <v>1</v>
      </c>
      <c r="N168" s="200" t="s">
        <v>46</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317</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93</v>
      </c>
      <c r="BK168" s="204">
        <f>ROUND(I168*H168,2)</f>
        <v>0</v>
      </c>
      <c r="BL168" s="18" t="s">
        <v>317</v>
      </c>
      <c r="BM168" s="203" t="s">
        <v>1722</v>
      </c>
    </row>
    <row r="169" spans="1:65" s="2" customFormat="1" ht="11.25">
      <c r="A169" s="35"/>
      <c r="B169" s="36"/>
      <c r="C169" s="37"/>
      <c r="D169" s="205" t="s">
        <v>230</v>
      </c>
      <c r="E169" s="37"/>
      <c r="F169" s="206" t="s">
        <v>1074</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14.45" customHeight="1">
      <c r="A170" s="35"/>
      <c r="B170" s="36"/>
      <c r="C170" s="192" t="s">
        <v>7</v>
      </c>
      <c r="D170" s="192" t="s">
        <v>223</v>
      </c>
      <c r="E170" s="193" t="s">
        <v>1077</v>
      </c>
      <c r="F170" s="194" t="s">
        <v>1078</v>
      </c>
      <c r="G170" s="195" t="s">
        <v>301</v>
      </c>
      <c r="H170" s="196">
        <v>2</v>
      </c>
      <c r="I170" s="197"/>
      <c r="J170" s="198">
        <f>ROUND(I170*H170,2)</f>
        <v>0</v>
      </c>
      <c r="K170" s="194" t="s">
        <v>1</v>
      </c>
      <c r="L170" s="40"/>
      <c r="M170" s="199" t="s">
        <v>1</v>
      </c>
      <c r="N170" s="200" t="s">
        <v>46</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317</v>
      </c>
      <c r="AT170" s="203" t="s">
        <v>223</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317</v>
      </c>
      <c r="BM170" s="203" t="s">
        <v>1723</v>
      </c>
    </row>
    <row r="171" spans="1:65" s="2" customFormat="1" ht="11.25">
      <c r="A171" s="35"/>
      <c r="B171" s="36"/>
      <c r="C171" s="37"/>
      <c r="D171" s="205" t="s">
        <v>230</v>
      </c>
      <c r="E171" s="37"/>
      <c r="F171" s="206" t="s">
        <v>1078</v>
      </c>
      <c r="G171" s="37"/>
      <c r="H171" s="37"/>
      <c r="I171" s="207"/>
      <c r="J171" s="37"/>
      <c r="K171" s="37"/>
      <c r="L171" s="40"/>
      <c r="M171" s="257"/>
      <c r="N171" s="258"/>
      <c r="O171" s="259"/>
      <c r="P171" s="259"/>
      <c r="Q171" s="259"/>
      <c r="R171" s="259"/>
      <c r="S171" s="259"/>
      <c r="T171" s="260"/>
      <c r="U171" s="35"/>
      <c r="V171" s="35"/>
      <c r="W171" s="35"/>
      <c r="X171" s="35"/>
      <c r="Y171" s="35"/>
      <c r="Z171" s="35"/>
      <c r="AA171" s="35"/>
      <c r="AB171" s="35"/>
      <c r="AC171" s="35"/>
      <c r="AD171" s="35"/>
      <c r="AE171" s="35"/>
      <c r="AT171" s="18" t="s">
        <v>230</v>
      </c>
      <c r="AU171" s="18" t="s">
        <v>87</v>
      </c>
    </row>
    <row r="172" spans="1:65" s="2" customFormat="1" ht="6.95" customHeight="1">
      <c r="A172" s="35"/>
      <c r="B172" s="55"/>
      <c r="C172" s="56"/>
      <c r="D172" s="56"/>
      <c r="E172" s="56"/>
      <c r="F172" s="56"/>
      <c r="G172" s="56"/>
      <c r="H172" s="56"/>
      <c r="I172" s="56"/>
      <c r="J172" s="56"/>
      <c r="K172" s="56"/>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cSWzEx0MFmdo9h/KD1gU1A1akz+jRPTFD2bdPLAzcfr6i9Gz5tSFmZPSTmj43zcD3tYPP7gCaNQzz5uU3Jf0cA==" saltValue="AWTgYIEgpIJ6fFDBrh0xTzjhy0t/frKMMP9Ejbl3S/UXXwSRdzRrjU9YFRXHnsjDjsh+8S43eW+OmH6suts3xw==" spinCount="100000" sheet="1" objects="1" scenarios="1" formatColumns="0" formatRows="0" autoFilter="0"/>
  <autoFilter ref="C122:K171" xr:uid="{00000000-0009-0000-0000-00000A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127</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1580</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1724</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ROUND((SUM(BE127:BE213)),  2)</f>
        <v>0</v>
      </c>
      <c r="G37" s="35"/>
      <c r="H37" s="35"/>
      <c r="I37" s="131">
        <v>0.21</v>
      </c>
      <c r="J37" s="130">
        <f>ROUND(((SUM(BE127:BE213))*I37),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ROUND((SUM(BF127:BF213)),  2)</f>
        <v>0</v>
      </c>
      <c r="G38" s="35"/>
      <c r="H38" s="35"/>
      <c r="I38" s="131">
        <v>0.15</v>
      </c>
      <c r="J38" s="130">
        <f>ROUND(((SUM(BF127:BF213))*I38),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ROUND((SUM(BG127:BG213)),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ROUND((SUM(BH127:BH213)),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ROUND((SUM(BI127:BI213)),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1580</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18052020_2.4_K - Podkrovní byty 375/38 - Kanalizace</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J127</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J128</f>
        <v>0</v>
      </c>
      <c r="K100" s="155"/>
      <c r="L100" s="159"/>
    </row>
    <row r="101" spans="1:47" s="10" customFormat="1" ht="19.899999999999999" customHeight="1">
      <c r="B101" s="160"/>
      <c r="C101" s="105"/>
      <c r="D101" s="161" t="s">
        <v>1088</v>
      </c>
      <c r="E101" s="162"/>
      <c r="F101" s="162"/>
      <c r="G101" s="162"/>
      <c r="H101" s="162"/>
      <c r="I101" s="162"/>
      <c r="J101" s="163">
        <f>J129</f>
        <v>0</v>
      </c>
      <c r="K101" s="105"/>
      <c r="L101" s="164"/>
    </row>
    <row r="102" spans="1:47" s="10" customFormat="1" ht="19.899999999999999" customHeight="1">
      <c r="B102" s="160"/>
      <c r="C102" s="105"/>
      <c r="D102" s="161" t="s">
        <v>1089</v>
      </c>
      <c r="E102" s="162"/>
      <c r="F102" s="162"/>
      <c r="G102" s="162"/>
      <c r="H102" s="162"/>
      <c r="I102" s="162"/>
      <c r="J102" s="163">
        <f>J178</f>
        <v>0</v>
      </c>
      <c r="K102" s="105"/>
      <c r="L102" s="164"/>
    </row>
    <row r="103" spans="1:47" s="10" customFormat="1" ht="19.899999999999999" customHeight="1">
      <c r="B103" s="160"/>
      <c r="C103" s="105"/>
      <c r="D103" s="161" t="s">
        <v>1090</v>
      </c>
      <c r="E103" s="162"/>
      <c r="F103" s="162"/>
      <c r="G103" s="162"/>
      <c r="H103" s="162"/>
      <c r="I103" s="162"/>
      <c r="J103" s="163">
        <f>J209</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179</v>
      </c>
      <c r="D114" s="23"/>
      <c r="E114" s="23"/>
      <c r="F114" s="23"/>
      <c r="G114" s="23"/>
      <c r="H114" s="23"/>
      <c r="I114" s="23"/>
      <c r="J114" s="23"/>
      <c r="K114" s="23"/>
      <c r="L114" s="21"/>
    </row>
    <row r="115" spans="1:63" s="1" customFormat="1" ht="16.5" customHeight="1">
      <c r="B115" s="22"/>
      <c r="C115" s="23"/>
      <c r="D115" s="23"/>
      <c r="E115" s="327" t="s">
        <v>1580</v>
      </c>
      <c r="F115" s="278"/>
      <c r="G115" s="278"/>
      <c r="H115" s="278"/>
      <c r="I115" s="23"/>
      <c r="J115" s="23"/>
      <c r="K115" s="23"/>
      <c r="L115" s="21"/>
    </row>
    <row r="116" spans="1:63" s="1" customFormat="1" ht="12" customHeight="1">
      <c r="B116" s="22"/>
      <c r="C116" s="30" t="s">
        <v>181</v>
      </c>
      <c r="D116" s="23"/>
      <c r="E116" s="23"/>
      <c r="F116" s="23"/>
      <c r="G116" s="23"/>
      <c r="H116" s="23"/>
      <c r="I116" s="23"/>
      <c r="J116" s="23"/>
      <c r="K116" s="23"/>
      <c r="L116" s="21"/>
    </row>
    <row r="117" spans="1:63" s="2" customFormat="1" ht="16.5" customHeight="1">
      <c r="A117" s="35"/>
      <c r="B117" s="36"/>
      <c r="C117" s="37"/>
      <c r="D117" s="37"/>
      <c r="E117" s="331" t="s">
        <v>1080</v>
      </c>
      <c r="F117" s="329"/>
      <c r="G117" s="329"/>
      <c r="H117" s="32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1081</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0" t="str">
        <f>E13</f>
        <v>18052020_2.4_K - Podkrovní byty 375/38 - Kanalizace</v>
      </c>
      <c r="F119" s="329"/>
      <c r="G119" s="329"/>
      <c r="H119" s="32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Táborská</v>
      </c>
      <c r="G121" s="37"/>
      <c r="H121" s="37"/>
      <c r="I121" s="30" t="s">
        <v>22</v>
      </c>
      <c r="J121" s="67" t="str">
        <f>IF(J16="","",J16)</f>
        <v>19. 5. 2020</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7" customHeight="1">
      <c r="A123" s="35"/>
      <c r="B123" s="36"/>
      <c r="C123" s="30" t="s">
        <v>24</v>
      </c>
      <c r="D123" s="37"/>
      <c r="E123" s="37"/>
      <c r="F123" s="28" t="str">
        <f>E19</f>
        <v>Městská část Praha 4, Anatala Staška 2059/80b</v>
      </c>
      <c r="G123" s="37"/>
      <c r="H123" s="37"/>
      <c r="I123" s="30" t="s">
        <v>31</v>
      </c>
      <c r="J123" s="33" t="str">
        <f>E25</f>
        <v>SUNCAD, s.r.o., Špotzova 6, Praha 6</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29</v>
      </c>
      <c r="D124" s="37"/>
      <c r="E124" s="37"/>
      <c r="F124" s="28" t="str">
        <f>IF(E22="","",E22)</f>
        <v>Vyplň údaj</v>
      </c>
      <c r="G124" s="37"/>
      <c r="H124" s="37"/>
      <c r="I124" s="30" t="s">
        <v>36</v>
      </c>
      <c r="J124" s="33" t="str">
        <f>E28</f>
        <v>SunCad, s.r.o.</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206</v>
      </c>
      <c r="D126" s="168" t="s">
        <v>65</v>
      </c>
      <c r="E126" s="168" t="s">
        <v>61</v>
      </c>
      <c r="F126" s="168" t="s">
        <v>62</v>
      </c>
      <c r="G126" s="168" t="s">
        <v>207</v>
      </c>
      <c r="H126" s="168" t="s">
        <v>208</v>
      </c>
      <c r="I126" s="168" t="s">
        <v>209</v>
      </c>
      <c r="J126" s="168" t="s">
        <v>185</v>
      </c>
      <c r="K126" s="169" t="s">
        <v>210</v>
      </c>
      <c r="L126" s="170"/>
      <c r="M126" s="76" t="s">
        <v>1</v>
      </c>
      <c r="N126" s="77" t="s">
        <v>44</v>
      </c>
      <c r="O126" s="77" t="s">
        <v>211</v>
      </c>
      <c r="P126" s="77" t="s">
        <v>212</v>
      </c>
      <c r="Q126" s="77" t="s">
        <v>213</v>
      </c>
      <c r="R126" s="77" t="s">
        <v>214</v>
      </c>
      <c r="S126" s="77" t="s">
        <v>215</v>
      </c>
      <c r="T126" s="78" t="s">
        <v>216</v>
      </c>
      <c r="U126" s="165"/>
      <c r="V126" s="165"/>
      <c r="W126" s="165"/>
      <c r="X126" s="165"/>
      <c r="Y126" s="165"/>
      <c r="Z126" s="165"/>
      <c r="AA126" s="165"/>
      <c r="AB126" s="165"/>
      <c r="AC126" s="165"/>
      <c r="AD126" s="165"/>
      <c r="AE126" s="165"/>
    </row>
    <row r="127" spans="1:63" s="2" customFormat="1" ht="22.9" customHeight="1">
      <c r="A127" s="35"/>
      <c r="B127" s="36"/>
      <c r="C127" s="83" t="s">
        <v>217</v>
      </c>
      <c r="D127" s="37"/>
      <c r="E127" s="37"/>
      <c r="F127" s="37"/>
      <c r="G127" s="37"/>
      <c r="H127" s="37"/>
      <c r="I127" s="37"/>
      <c r="J127" s="171">
        <f>BK127</f>
        <v>0</v>
      </c>
      <c r="K127" s="37"/>
      <c r="L127" s="40"/>
      <c r="M127" s="79"/>
      <c r="N127" s="172"/>
      <c r="O127" s="80"/>
      <c r="P127" s="173">
        <f>P128</f>
        <v>0</v>
      </c>
      <c r="Q127" s="80"/>
      <c r="R127" s="173">
        <f>R128</f>
        <v>0.23116000000000003</v>
      </c>
      <c r="S127" s="80"/>
      <c r="T127" s="174">
        <f>T128</f>
        <v>0</v>
      </c>
      <c r="U127" s="35"/>
      <c r="V127" s="35"/>
      <c r="W127" s="35"/>
      <c r="X127" s="35"/>
      <c r="Y127" s="35"/>
      <c r="Z127" s="35"/>
      <c r="AA127" s="35"/>
      <c r="AB127" s="35"/>
      <c r="AC127" s="35"/>
      <c r="AD127" s="35"/>
      <c r="AE127" s="35"/>
      <c r="AT127" s="18" t="s">
        <v>79</v>
      </c>
      <c r="AU127" s="18" t="s">
        <v>187</v>
      </c>
      <c r="BK127" s="175">
        <f>BK128</f>
        <v>0</v>
      </c>
    </row>
    <row r="128" spans="1:63" s="12" customFormat="1" ht="25.9" customHeight="1">
      <c r="B128" s="176"/>
      <c r="C128" s="177"/>
      <c r="D128" s="178" t="s">
        <v>79</v>
      </c>
      <c r="E128" s="179" t="s">
        <v>339</v>
      </c>
      <c r="F128" s="179" t="s">
        <v>340</v>
      </c>
      <c r="G128" s="177"/>
      <c r="H128" s="177"/>
      <c r="I128" s="180"/>
      <c r="J128" s="181">
        <f>BK128</f>
        <v>0</v>
      </c>
      <c r="K128" s="177"/>
      <c r="L128" s="182"/>
      <c r="M128" s="183"/>
      <c r="N128" s="184"/>
      <c r="O128" s="184"/>
      <c r="P128" s="185">
        <f>P129+P178+P209</f>
        <v>0</v>
      </c>
      <c r="Q128" s="184"/>
      <c r="R128" s="185">
        <f>R129+R178+R209</f>
        <v>0.23116000000000003</v>
      </c>
      <c r="S128" s="184"/>
      <c r="T128" s="186">
        <f>T129+T178+T209</f>
        <v>0</v>
      </c>
      <c r="AR128" s="187" t="s">
        <v>93</v>
      </c>
      <c r="AT128" s="188" t="s">
        <v>79</v>
      </c>
      <c r="AU128" s="188" t="s">
        <v>80</v>
      </c>
      <c r="AY128" s="187" t="s">
        <v>220</v>
      </c>
      <c r="BK128" s="189">
        <f>BK129+BK178+BK209</f>
        <v>0</v>
      </c>
    </row>
    <row r="129" spans="1:65" s="12" customFormat="1" ht="22.9" customHeight="1">
      <c r="B129" s="176"/>
      <c r="C129" s="177"/>
      <c r="D129" s="178" t="s">
        <v>79</v>
      </c>
      <c r="E129" s="190" t="s">
        <v>1091</v>
      </c>
      <c r="F129" s="190" t="s">
        <v>1092</v>
      </c>
      <c r="G129" s="177"/>
      <c r="H129" s="177"/>
      <c r="I129" s="180"/>
      <c r="J129" s="191">
        <f>BK129</f>
        <v>0</v>
      </c>
      <c r="K129" s="177"/>
      <c r="L129" s="182"/>
      <c r="M129" s="183"/>
      <c r="N129" s="184"/>
      <c r="O129" s="184"/>
      <c r="P129" s="185">
        <f>SUM(P130:P177)</f>
        <v>0</v>
      </c>
      <c r="Q129" s="184"/>
      <c r="R129" s="185">
        <f>SUM(R130:R177)</f>
        <v>8.6510000000000004E-2</v>
      </c>
      <c r="S129" s="184"/>
      <c r="T129" s="186">
        <f>SUM(T130:T177)</f>
        <v>0</v>
      </c>
      <c r="AR129" s="187" t="s">
        <v>93</v>
      </c>
      <c r="AT129" s="188" t="s">
        <v>79</v>
      </c>
      <c r="AU129" s="188" t="s">
        <v>87</v>
      </c>
      <c r="AY129" s="187" t="s">
        <v>220</v>
      </c>
      <c r="BK129" s="189">
        <f>SUM(BK130:BK177)</f>
        <v>0</v>
      </c>
    </row>
    <row r="130" spans="1:65" s="2" customFormat="1" ht="14.45" customHeight="1">
      <c r="A130" s="35"/>
      <c r="B130" s="36"/>
      <c r="C130" s="192" t="s">
        <v>87</v>
      </c>
      <c r="D130" s="192" t="s">
        <v>223</v>
      </c>
      <c r="E130" s="193" t="s">
        <v>1093</v>
      </c>
      <c r="F130" s="194" t="s">
        <v>1094</v>
      </c>
      <c r="G130" s="195" t="s">
        <v>259</v>
      </c>
      <c r="H130" s="196">
        <v>4</v>
      </c>
      <c r="I130" s="197"/>
      <c r="J130" s="198">
        <f>ROUND(I130*H130,2)</f>
        <v>0</v>
      </c>
      <c r="K130" s="194" t="s">
        <v>1</v>
      </c>
      <c r="L130" s="40"/>
      <c r="M130" s="199" t="s">
        <v>1</v>
      </c>
      <c r="N130" s="200" t="s">
        <v>46</v>
      </c>
      <c r="O130" s="72"/>
      <c r="P130" s="201">
        <f>O130*H130</f>
        <v>0</v>
      </c>
      <c r="Q130" s="201">
        <v>1E-3</v>
      </c>
      <c r="R130" s="201">
        <f>Q130*H130</f>
        <v>4.0000000000000001E-3</v>
      </c>
      <c r="S130" s="201">
        <v>0</v>
      </c>
      <c r="T130" s="202">
        <f>S130*H130</f>
        <v>0</v>
      </c>
      <c r="U130" s="35"/>
      <c r="V130" s="35"/>
      <c r="W130" s="35"/>
      <c r="X130" s="35"/>
      <c r="Y130" s="35"/>
      <c r="Z130" s="35"/>
      <c r="AA130" s="35"/>
      <c r="AB130" s="35"/>
      <c r="AC130" s="35"/>
      <c r="AD130" s="35"/>
      <c r="AE130" s="35"/>
      <c r="AR130" s="203" t="s">
        <v>317</v>
      </c>
      <c r="AT130" s="203" t="s">
        <v>223</v>
      </c>
      <c r="AU130" s="203" t="s">
        <v>93</v>
      </c>
      <c r="AY130" s="18" t="s">
        <v>220</v>
      </c>
      <c r="BE130" s="204">
        <f>IF(N130="základní",J130,0)</f>
        <v>0</v>
      </c>
      <c r="BF130" s="204">
        <f>IF(N130="snížená",J130,0)</f>
        <v>0</v>
      </c>
      <c r="BG130" s="204">
        <f>IF(N130="zákl. přenesená",J130,0)</f>
        <v>0</v>
      </c>
      <c r="BH130" s="204">
        <f>IF(N130="sníž. přenesená",J130,0)</f>
        <v>0</v>
      </c>
      <c r="BI130" s="204">
        <f>IF(N130="nulová",J130,0)</f>
        <v>0</v>
      </c>
      <c r="BJ130" s="18" t="s">
        <v>93</v>
      </c>
      <c r="BK130" s="204">
        <f>ROUND(I130*H130,2)</f>
        <v>0</v>
      </c>
      <c r="BL130" s="18" t="s">
        <v>317</v>
      </c>
      <c r="BM130" s="203" t="s">
        <v>1095</v>
      </c>
    </row>
    <row r="131" spans="1:65" s="2" customFormat="1" ht="11.25">
      <c r="A131" s="35"/>
      <c r="B131" s="36"/>
      <c r="C131" s="37"/>
      <c r="D131" s="205" t="s">
        <v>230</v>
      </c>
      <c r="E131" s="37"/>
      <c r="F131" s="206" t="s">
        <v>1094</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230</v>
      </c>
      <c r="AU131" s="18" t="s">
        <v>93</v>
      </c>
    </row>
    <row r="132" spans="1:65" s="14" customFormat="1" ht="11.25">
      <c r="B132" s="220"/>
      <c r="C132" s="221"/>
      <c r="D132" s="205" t="s">
        <v>232</v>
      </c>
      <c r="E132" s="222" t="s">
        <v>1</v>
      </c>
      <c r="F132" s="223" t="s">
        <v>228</v>
      </c>
      <c r="G132" s="221"/>
      <c r="H132" s="224">
        <v>4</v>
      </c>
      <c r="I132" s="225"/>
      <c r="J132" s="221"/>
      <c r="K132" s="221"/>
      <c r="L132" s="226"/>
      <c r="M132" s="227"/>
      <c r="N132" s="228"/>
      <c r="O132" s="228"/>
      <c r="P132" s="228"/>
      <c r="Q132" s="228"/>
      <c r="R132" s="228"/>
      <c r="S132" s="228"/>
      <c r="T132" s="229"/>
      <c r="AT132" s="230" t="s">
        <v>232</v>
      </c>
      <c r="AU132" s="230" t="s">
        <v>93</v>
      </c>
      <c r="AV132" s="14" t="s">
        <v>93</v>
      </c>
      <c r="AW132" s="14" t="s">
        <v>35</v>
      </c>
      <c r="AX132" s="14" t="s">
        <v>80</v>
      </c>
      <c r="AY132" s="230" t="s">
        <v>220</v>
      </c>
    </row>
    <row r="133" spans="1:65" s="15" customFormat="1" ht="11.25">
      <c r="B133" s="231"/>
      <c r="C133" s="232"/>
      <c r="D133" s="205" t="s">
        <v>232</v>
      </c>
      <c r="E133" s="233" t="s">
        <v>1</v>
      </c>
      <c r="F133" s="234" t="s">
        <v>236</v>
      </c>
      <c r="G133" s="232"/>
      <c r="H133" s="235">
        <v>4</v>
      </c>
      <c r="I133" s="236"/>
      <c r="J133" s="232"/>
      <c r="K133" s="232"/>
      <c r="L133" s="237"/>
      <c r="M133" s="238"/>
      <c r="N133" s="239"/>
      <c r="O133" s="239"/>
      <c r="P133" s="239"/>
      <c r="Q133" s="239"/>
      <c r="R133" s="239"/>
      <c r="S133" s="239"/>
      <c r="T133" s="240"/>
      <c r="AT133" s="241" t="s">
        <v>232</v>
      </c>
      <c r="AU133" s="241" t="s">
        <v>93</v>
      </c>
      <c r="AV133" s="15" t="s">
        <v>228</v>
      </c>
      <c r="AW133" s="15" t="s">
        <v>35</v>
      </c>
      <c r="AX133" s="15" t="s">
        <v>87</v>
      </c>
      <c r="AY133" s="241" t="s">
        <v>220</v>
      </c>
    </row>
    <row r="134" spans="1:65" s="2" customFormat="1" ht="14.45" customHeight="1">
      <c r="A134" s="35"/>
      <c r="B134" s="36"/>
      <c r="C134" s="192" t="s">
        <v>93</v>
      </c>
      <c r="D134" s="192" t="s">
        <v>223</v>
      </c>
      <c r="E134" s="193" t="s">
        <v>1725</v>
      </c>
      <c r="F134" s="194" t="s">
        <v>1726</v>
      </c>
      <c r="G134" s="195" t="s">
        <v>353</v>
      </c>
      <c r="H134" s="196">
        <v>1.5</v>
      </c>
      <c r="I134" s="197"/>
      <c r="J134" s="198">
        <f>ROUND(I134*H134,2)</f>
        <v>0</v>
      </c>
      <c r="K134" s="194" t="s">
        <v>227</v>
      </c>
      <c r="L134" s="40"/>
      <c r="M134" s="199" t="s">
        <v>1</v>
      </c>
      <c r="N134" s="200" t="s">
        <v>46</v>
      </c>
      <c r="O134" s="72"/>
      <c r="P134" s="201">
        <f>O134*H134</f>
        <v>0</v>
      </c>
      <c r="Q134" s="201">
        <v>4.0999999999999999E-4</v>
      </c>
      <c r="R134" s="201">
        <f>Q134*H134</f>
        <v>6.1499999999999999E-4</v>
      </c>
      <c r="S134" s="201">
        <v>0</v>
      </c>
      <c r="T134" s="202">
        <f>S134*H134</f>
        <v>0</v>
      </c>
      <c r="U134" s="35"/>
      <c r="V134" s="35"/>
      <c r="W134" s="35"/>
      <c r="X134" s="35"/>
      <c r="Y134" s="35"/>
      <c r="Z134" s="35"/>
      <c r="AA134" s="35"/>
      <c r="AB134" s="35"/>
      <c r="AC134" s="35"/>
      <c r="AD134" s="35"/>
      <c r="AE134" s="35"/>
      <c r="AR134" s="203" t="s">
        <v>317</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93</v>
      </c>
      <c r="BK134" s="204">
        <f>ROUND(I134*H134,2)</f>
        <v>0</v>
      </c>
      <c r="BL134" s="18" t="s">
        <v>317</v>
      </c>
      <c r="BM134" s="203" t="s">
        <v>1727</v>
      </c>
    </row>
    <row r="135" spans="1:65" s="2" customFormat="1" ht="11.25">
      <c r="A135" s="35"/>
      <c r="B135" s="36"/>
      <c r="C135" s="37"/>
      <c r="D135" s="205" t="s">
        <v>230</v>
      </c>
      <c r="E135" s="37"/>
      <c r="F135" s="206" t="s">
        <v>1728</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230</v>
      </c>
      <c r="AU135" s="18" t="s">
        <v>93</v>
      </c>
    </row>
    <row r="136" spans="1:65" s="14" customFormat="1" ht="11.25">
      <c r="B136" s="220"/>
      <c r="C136" s="221"/>
      <c r="D136" s="205" t="s">
        <v>232</v>
      </c>
      <c r="E136" s="222" t="s">
        <v>1</v>
      </c>
      <c r="F136" s="223" t="s">
        <v>1729</v>
      </c>
      <c r="G136" s="221"/>
      <c r="H136" s="224">
        <v>1.5</v>
      </c>
      <c r="I136" s="225"/>
      <c r="J136" s="221"/>
      <c r="K136" s="221"/>
      <c r="L136" s="226"/>
      <c r="M136" s="227"/>
      <c r="N136" s="228"/>
      <c r="O136" s="228"/>
      <c r="P136" s="228"/>
      <c r="Q136" s="228"/>
      <c r="R136" s="228"/>
      <c r="S136" s="228"/>
      <c r="T136" s="229"/>
      <c r="AT136" s="230" t="s">
        <v>232</v>
      </c>
      <c r="AU136" s="230" t="s">
        <v>93</v>
      </c>
      <c r="AV136" s="14" t="s">
        <v>93</v>
      </c>
      <c r="AW136" s="14" t="s">
        <v>35</v>
      </c>
      <c r="AX136" s="14" t="s">
        <v>87</v>
      </c>
      <c r="AY136" s="230" t="s">
        <v>220</v>
      </c>
    </row>
    <row r="137" spans="1:65" s="2" customFormat="1" ht="14.45" customHeight="1">
      <c r="A137" s="35"/>
      <c r="B137" s="36"/>
      <c r="C137" s="192" t="s">
        <v>106</v>
      </c>
      <c r="D137" s="192" t="s">
        <v>223</v>
      </c>
      <c r="E137" s="193" t="s">
        <v>1730</v>
      </c>
      <c r="F137" s="194" t="s">
        <v>1731</v>
      </c>
      <c r="G137" s="195" t="s">
        <v>353</v>
      </c>
      <c r="H137" s="196">
        <v>15</v>
      </c>
      <c r="I137" s="197"/>
      <c r="J137" s="198">
        <f>ROUND(I137*H137,2)</f>
        <v>0</v>
      </c>
      <c r="K137" s="194" t="s">
        <v>227</v>
      </c>
      <c r="L137" s="40"/>
      <c r="M137" s="199" t="s">
        <v>1</v>
      </c>
      <c r="N137" s="200" t="s">
        <v>46</v>
      </c>
      <c r="O137" s="72"/>
      <c r="P137" s="201">
        <f>O137*H137</f>
        <v>0</v>
      </c>
      <c r="Q137" s="201">
        <v>4.8000000000000001E-4</v>
      </c>
      <c r="R137" s="201">
        <f>Q137*H137</f>
        <v>7.1999999999999998E-3</v>
      </c>
      <c r="S137" s="201">
        <v>0</v>
      </c>
      <c r="T137" s="202">
        <f>S137*H137</f>
        <v>0</v>
      </c>
      <c r="U137" s="35"/>
      <c r="V137" s="35"/>
      <c r="W137" s="35"/>
      <c r="X137" s="35"/>
      <c r="Y137" s="35"/>
      <c r="Z137" s="35"/>
      <c r="AA137" s="35"/>
      <c r="AB137" s="35"/>
      <c r="AC137" s="35"/>
      <c r="AD137" s="35"/>
      <c r="AE137" s="35"/>
      <c r="AR137" s="203" t="s">
        <v>317</v>
      </c>
      <c r="AT137" s="203" t="s">
        <v>223</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1732</v>
      </c>
    </row>
    <row r="138" spans="1:65" s="2" customFormat="1" ht="11.25">
      <c r="A138" s="35"/>
      <c r="B138" s="36"/>
      <c r="C138" s="37"/>
      <c r="D138" s="205" t="s">
        <v>230</v>
      </c>
      <c r="E138" s="37"/>
      <c r="F138" s="206" t="s">
        <v>1733</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14" customFormat="1" ht="11.25">
      <c r="B139" s="220"/>
      <c r="C139" s="221"/>
      <c r="D139" s="205" t="s">
        <v>232</v>
      </c>
      <c r="E139" s="222" t="s">
        <v>1</v>
      </c>
      <c r="F139" s="223" t="s">
        <v>8</v>
      </c>
      <c r="G139" s="221"/>
      <c r="H139" s="224">
        <v>15</v>
      </c>
      <c r="I139" s="225"/>
      <c r="J139" s="221"/>
      <c r="K139" s="221"/>
      <c r="L139" s="226"/>
      <c r="M139" s="227"/>
      <c r="N139" s="228"/>
      <c r="O139" s="228"/>
      <c r="P139" s="228"/>
      <c r="Q139" s="228"/>
      <c r="R139" s="228"/>
      <c r="S139" s="228"/>
      <c r="T139" s="229"/>
      <c r="AT139" s="230" t="s">
        <v>232</v>
      </c>
      <c r="AU139" s="230" t="s">
        <v>93</v>
      </c>
      <c r="AV139" s="14" t="s">
        <v>93</v>
      </c>
      <c r="AW139" s="14" t="s">
        <v>35</v>
      </c>
      <c r="AX139" s="14" t="s">
        <v>80</v>
      </c>
      <c r="AY139" s="230" t="s">
        <v>220</v>
      </c>
    </row>
    <row r="140" spans="1:65" s="15" customFormat="1" ht="11.25">
      <c r="B140" s="231"/>
      <c r="C140" s="232"/>
      <c r="D140" s="205" t="s">
        <v>232</v>
      </c>
      <c r="E140" s="233" t="s">
        <v>1</v>
      </c>
      <c r="F140" s="234" t="s">
        <v>236</v>
      </c>
      <c r="G140" s="232"/>
      <c r="H140" s="235">
        <v>15</v>
      </c>
      <c r="I140" s="236"/>
      <c r="J140" s="232"/>
      <c r="K140" s="232"/>
      <c r="L140" s="237"/>
      <c r="M140" s="238"/>
      <c r="N140" s="239"/>
      <c r="O140" s="239"/>
      <c r="P140" s="239"/>
      <c r="Q140" s="239"/>
      <c r="R140" s="239"/>
      <c r="S140" s="239"/>
      <c r="T140" s="240"/>
      <c r="AT140" s="241" t="s">
        <v>232</v>
      </c>
      <c r="AU140" s="241" t="s">
        <v>93</v>
      </c>
      <c r="AV140" s="15" t="s">
        <v>228</v>
      </c>
      <c r="AW140" s="15" t="s">
        <v>35</v>
      </c>
      <c r="AX140" s="15" t="s">
        <v>87</v>
      </c>
      <c r="AY140" s="241" t="s">
        <v>220</v>
      </c>
    </row>
    <row r="141" spans="1:65" s="2" customFormat="1" ht="14.45" customHeight="1">
      <c r="A141" s="35"/>
      <c r="B141" s="36"/>
      <c r="C141" s="192" t="s">
        <v>228</v>
      </c>
      <c r="D141" s="192" t="s">
        <v>223</v>
      </c>
      <c r="E141" s="193" t="s">
        <v>1734</v>
      </c>
      <c r="F141" s="194" t="s">
        <v>1735</v>
      </c>
      <c r="G141" s="195" t="s">
        <v>353</v>
      </c>
      <c r="H141" s="196">
        <v>3</v>
      </c>
      <c r="I141" s="197"/>
      <c r="J141" s="198">
        <f>ROUND(I141*H141,2)</f>
        <v>0</v>
      </c>
      <c r="K141" s="194" t="s">
        <v>227</v>
      </c>
      <c r="L141" s="40"/>
      <c r="M141" s="199" t="s">
        <v>1</v>
      </c>
      <c r="N141" s="200" t="s">
        <v>46</v>
      </c>
      <c r="O141" s="72"/>
      <c r="P141" s="201">
        <f>O141*H141</f>
        <v>0</v>
      </c>
      <c r="Q141" s="201">
        <v>7.1000000000000002E-4</v>
      </c>
      <c r="R141" s="201">
        <f>Q141*H141</f>
        <v>2.1299999999999999E-3</v>
      </c>
      <c r="S141" s="201">
        <v>0</v>
      </c>
      <c r="T141" s="202">
        <f>S141*H141</f>
        <v>0</v>
      </c>
      <c r="U141" s="35"/>
      <c r="V141" s="35"/>
      <c r="W141" s="35"/>
      <c r="X141" s="35"/>
      <c r="Y141" s="35"/>
      <c r="Z141" s="35"/>
      <c r="AA141" s="35"/>
      <c r="AB141" s="35"/>
      <c r="AC141" s="35"/>
      <c r="AD141" s="35"/>
      <c r="AE141" s="35"/>
      <c r="AR141" s="203" t="s">
        <v>317</v>
      </c>
      <c r="AT141" s="203" t="s">
        <v>223</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1736</v>
      </c>
    </row>
    <row r="142" spans="1:65" s="2" customFormat="1" ht="11.25">
      <c r="A142" s="35"/>
      <c r="B142" s="36"/>
      <c r="C142" s="37"/>
      <c r="D142" s="205" t="s">
        <v>230</v>
      </c>
      <c r="E142" s="37"/>
      <c r="F142" s="206" t="s">
        <v>1737</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2" customFormat="1" ht="14.45" customHeight="1">
      <c r="A143" s="35"/>
      <c r="B143" s="36"/>
      <c r="C143" s="192" t="s">
        <v>256</v>
      </c>
      <c r="D143" s="192" t="s">
        <v>223</v>
      </c>
      <c r="E143" s="193" t="s">
        <v>1738</v>
      </c>
      <c r="F143" s="194" t="s">
        <v>1739</v>
      </c>
      <c r="G143" s="195" t="s">
        <v>353</v>
      </c>
      <c r="H143" s="196">
        <v>3</v>
      </c>
      <c r="I143" s="197"/>
      <c r="J143" s="198">
        <f>ROUND(I143*H143,2)</f>
        <v>0</v>
      </c>
      <c r="K143" s="194" t="s">
        <v>227</v>
      </c>
      <c r="L143" s="40"/>
      <c r="M143" s="199" t="s">
        <v>1</v>
      </c>
      <c r="N143" s="200" t="s">
        <v>46</v>
      </c>
      <c r="O143" s="72"/>
      <c r="P143" s="201">
        <f>O143*H143</f>
        <v>0</v>
      </c>
      <c r="Q143" s="201">
        <v>2.2399999999999998E-3</v>
      </c>
      <c r="R143" s="201">
        <f>Q143*H143</f>
        <v>6.7199999999999994E-3</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1740</v>
      </c>
    </row>
    <row r="144" spans="1:65" s="2" customFormat="1" ht="11.25">
      <c r="A144" s="35"/>
      <c r="B144" s="36"/>
      <c r="C144" s="37"/>
      <c r="D144" s="205" t="s">
        <v>230</v>
      </c>
      <c r="E144" s="37"/>
      <c r="F144" s="206" t="s">
        <v>1741</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2" customFormat="1" ht="14.45" customHeight="1">
      <c r="A145" s="35"/>
      <c r="B145" s="36"/>
      <c r="C145" s="192" t="s">
        <v>221</v>
      </c>
      <c r="D145" s="192" t="s">
        <v>223</v>
      </c>
      <c r="E145" s="193" t="s">
        <v>1742</v>
      </c>
      <c r="F145" s="194" t="s">
        <v>1743</v>
      </c>
      <c r="G145" s="195" t="s">
        <v>353</v>
      </c>
      <c r="H145" s="196">
        <v>8</v>
      </c>
      <c r="I145" s="197"/>
      <c r="J145" s="198">
        <f>ROUND(I145*H145,2)</f>
        <v>0</v>
      </c>
      <c r="K145" s="194" t="s">
        <v>1</v>
      </c>
      <c r="L145" s="40"/>
      <c r="M145" s="199" t="s">
        <v>1</v>
      </c>
      <c r="N145" s="200"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317</v>
      </c>
      <c r="AT145" s="203" t="s">
        <v>223</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1744</v>
      </c>
    </row>
    <row r="146" spans="1:65" s="2" customFormat="1" ht="11.25">
      <c r="A146" s="35"/>
      <c r="B146" s="36"/>
      <c r="C146" s="37"/>
      <c r="D146" s="205" t="s">
        <v>230</v>
      </c>
      <c r="E146" s="37"/>
      <c r="F146" s="206" t="s">
        <v>1743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14" customFormat="1" ht="11.25">
      <c r="B147" s="220"/>
      <c r="C147" s="221"/>
      <c r="D147" s="205" t="s">
        <v>232</v>
      </c>
      <c r="E147" s="222" t="s">
        <v>1</v>
      </c>
      <c r="F147" s="223" t="s">
        <v>1745</v>
      </c>
      <c r="G147" s="221"/>
      <c r="H147" s="224">
        <v>8</v>
      </c>
      <c r="I147" s="225"/>
      <c r="J147" s="221"/>
      <c r="K147" s="221"/>
      <c r="L147" s="226"/>
      <c r="M147" s="227"/>
      <c r="N147" s="228"/>
      <c r="O147" s="228"/>
      <c r="P147" s="228"/>
      <c r="Q147" s="228"/>
      <c r="R147" s="228"/>
      <c r="S147" s="228"/>
      <c r="T147" s="229"/>
      <c r="AT147" s="230" t="s">
        <v>232</v>
      </c>
      <c r="AU147" s="230" t="s">
        <v>93</v>
      </c>
      <c r="AV147" s="14" t="s">
        <v>93</v>
      </c>
      <c r="AW147" s="14" t="s">
        <v>35</v>
      </c>
      <c r="AX147" s="14" t="s">
        <v>80</v>
      </c>
      <c r="AY147" s="230" t="s">
        <v>220</v>
      </c>
    </row>
    <row r="148" spans="1:65" s="15" customFormat="1" ht="11.25">
      <c r="B148" s="231"/>
      <c r="C148" s="232"/>
      <c r="D148" s="205" t="s">
        <v>232</v>
      </c>
      <c r="E148" s="233" t="s">
        <v>1</v>
      </c>
      <c r="F148" s="234" t="s">
        <v>236</v>
      </c>
      <c r="G148" s="232"/>
      <c r="H148" s="235">
        <v>8</v>
      </c>
      <c r="I148" s="236"/>
      <c r="J148" s="232"/>
      <c r="K148" s="232"/>
      <c r="L148" s="237"/>
      <c r="M148" s="238"/>
      <c r="N148" s="239"/>
      <c r="O148" s="239"/>
      <c r="P148" s="239"/>
      <c r="Q148" s="239"/>
      <c r="R148" s="239"/>
      <c r="S148" s="239"/>
      <c r="T148" s="240"/>
      <c r="AT148" s="241" t="s">
        <v>232</v>
      </c>
      <c r="AU148" s="241" t="s">
        <v>93</v>
      </c>
      <c r="AV148" s="15" t="s">
        <v>228</v>
      </c>
      <c r="AW148" s="15" t="s">
        <v>35</v>
      </c>
      <c r="AX148" s="15" t="s">
        <v>87</v>
      </c>
      <c r="AY148" s="241" t="s">
        <v>220</v>
      </c>
    </row>
    <row r="149" spans="1:65" s="2" customFormat="1" ht="14.45" customHeight="1">
      <c r="A149" s="35"/>
      <c r="B149" s="36"/>
      <c r="C149" s="192" t="s">
        <v>266</v>
      </c>
      <c r="D149" s="192" t="s">
        <v>223</v>
      </c>
      <c r="E149" s="193" t="s">
        <v>1096</v>
      </c>
      <c r="F149" s="194" t="s">
        <v>1097</v>
      </c>
      <c r="G149" s="195" t="s">
        <v>353</v>
      </c>
      <c r="H149" s="196">
        <v>0.5</v>
      </c>
      <c r="I149" s="197"/>
      <c r="J149" s="198">
        <f>ROUND(I149*H149,2)</f>
        <v>0</v>
      </c>
      <c r="K149" s="194" t="s">
        <v>227</v>
      </c>
      <c r="L149" s="40"/>
      <c r="M149" s="199" t="s">
        <v>1</v>
      </c>
      <c r="N149" s="200" t="s">
        <v>46</v>
      </c>
      <c r="O149" s="72"/>
      <c r="P149" s="201">
        <f>O149*H149</f>
        <v>0</v>
      </c>
      <c r="Q149" s="201">
        <v>4.4000000000000002E-4</v>
      </c>
      <c r="R149" s="201">
        <f>Q149*H149</f>
        <v>2.2000000000000001E-4</v>
      </c>
      <c r="S149" s="201">
        <v>0</v>
      </c>
      <c r="T149" s="202">
        <f>S149*H149</f>
        <v>0</v>
      </c>
      <c r="U149" s="35"/>
      <c r="V149" s="35"/>
      <c r="W149" s="35"/>
      <c r="X149" s="35"/>
      <c r="Y149" s="35"/>
      <c r="Z149" s="35"/>
      <c r="AA149" s="35"/>
      <c r="AB149" s="35"/>
      <c r="AC149" s="35"/>
      <c r="AD149" s="35"/>
      <c r="AE149" s="35"/>
      <c r="AR149" s="203" t="s">
        <v>317</v>
      </c>
      <c r="AT149" s="203" t="s">
        <v>223</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1098</v>
      </c>
    </row>
    <row r="150" spans="1:65" s="2" customFormat="1" ht="11.25">
      <c r="A150" s="35"/>
      <c r="B150" s="36"/>
      <c r="C150" s="37"/>
      <c r="D150" s="205" t="s">
        <v>230</v>
      </c>
      <c r="E150" s="37"/>
      <c r="F150" s="206" t="s">
        <v>1099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14" customFormat="1" ht="11.25">
      <c r="B151" s="220"/>
      <c r="C151" s="221"/>
      <c r="D151" s="205" t="s">
        <v>232</v>
      </c>
      <c r="E151" s="222" t="s">
        <v>1</v>
      </c>
      <c r="F151" s="223" t="s">
        <v>1746</v>
      </c>
      <c r="G151" s="221"/>
      <c r="H151" s="224">
        <v>0.5</v>
      </c>
      <c r="I151" s="225"/>
      <c r="J151" s="221"/>
      <c r="K151" s="221"/>
      <c r="L151" s="226"/>
      <c r="M151" s="227"/>
      <c r="N151" s="228"/>
      <c r="O151" s="228"/>
      <c r="P151" s="228"/>
      <c r="Q151" s="228"/>
      <c r="R151" s="228"/>
      <c r="S151" s="228"/>
      <c r="T151" s="229"/>
      <c r="AT151" s="230" t="s">
        <v>232</v>
      </c>
      <c r="AU151" s="230" t="s">
        <v>93</v>
      </c>
      <c r="AV151" s="14" t="s">
        <v>93</v>
      </c>
      <c r="AW151" s="14" t="s">
        <v>35</v>
      </c>
      <c r="AX151" s="14" t="s">
        <v>80</v>
      </c>
      <c r="AY151" s="230" t="s">
        <v>220</v>
      </c>
    </row>
    <row r="152" spans="1:65" s="15" customFormat="1" ht="11.25">
      <c r="B152" s="231"/>
      <c r="C152" s="232"/>
      <c r="D152" s="205" t="s">
        <v>232</v>
      </c>
      <c r="E152" s="233" t="s">
        <v>1</v>
      </c>
      <c r="F152" s="234" t="s">
        <v>236</v>
      </c>
      <c r="G152" s="232"/>
      <c r="H152" s="235">
        <v>0.5</v>
      </c>
      <c r="I152" s="236"/>
      <c r="J152" s="232"/>
      <c r="K152" s="232"/>
      <c r="L152" s="237"/>
      <c r="M152" s="238"/>
      <c r="N152" s="239"/>
      <c r="O152" s="239"/>
      <c r="P152" s="239"/>
      <c r="Q152" s="239"/>
      <c r="R152" s="239"/>
      <c r="S152" s="239"/>
      <c r="T152" s="240"/>
      <c r="AT152" s="241" t="s">
        <v>232</v>
      </c>
      <c r="AU152" s="241" t="s">
        <v>93</v>
      </c>
      <c r="AV152" s="15" t="s">
        <v>228</v>
      </c>
      <c r="AW152" s="15" t="s">
        <v>35</v>
      </c>
      <c r="AX152" s="15" t="s">
        <v>87</v>
      </c>
      <c r="AY152" s="241" t="s">
        <v>220</v>
      </c>
    </row>
    <row r="153" spans="1:65" s="2" customFormat="1" ht="14.45" customHeight="1">
      <c r="A153" s="35"/>
      <c r="B153" s="36"/>
      <c r="C153" s="192" t="s">
        <v>276</v>
      </c>
      <c r="D153" s="192" t="s">
        <v>223</v>
      </c>
      <c r="E153" s="193" t="s">
        <v>1101</v>
      </c>
      <c r="F153" s="194" t="s">
        <v>1102</v>
      </c>
      <c r="G153" s="195" t="s">
        <v>353</v>
      </c>
      <c r="H153" s="196">
        <v>5.5</v>
      </c>
      <c r="I153" s="197"/>
      <c r="J153" s="198">
        <f>ROUND(I153*H153,2)</f>
        <v>0</v>
      </c>
      <c r="K153" s="194" t="s">
        <v>227</v>
      </c>
      <c r="L153" s="40"/>
      <c r="M153" s="199" t="s">
        <v>1</v>
      </c>
      <c r="N153" s="200" t="s">
        <v>46</v>
      </c>
      <c r="O153" s="72"/>
      <c r="P153" s="201">
        <f>O153*H153</f>
        <v>0</v>
      </c>
      <c r="Q153" s="201">
        <v>5.5000000000000003E-4</v>
      </c>
      <c r="R153" s="201">
        <f>Q153*H153</f>
        <v>3.0250000000000003E-3</v>
      </c>
      <c r="S153" s="201">
        <v>0</v>
      </c>
      <c r="T153" s="202">
        <f>S153*H153</f>
        <v>0</v>
      </c>
      <c r="U153" s="35"/>
      <c r="V153" s="35"/>
      <c r="W153" s="35"/>
      <c r="X153" s="35"/>
      <c r="Y153" s="35"/>
      <c r="Z153" s="35"/>
      <c r="AA153" s="35"/>
      <c r="AB153" s="35"/>
      <c r="AC153" s="35"/>
      <c r="AD153" s="35"/>
      <c r="AE153" s="35"/>
      <c r="AR153" s="203" t="s">
        <v>317</v>
      </c>
      <c r="AT153" s="203" t="s">
        <v>223</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1103</v>
      </c>
    </row>
    <row r="154" spans="1:65" s="2" customFormat="1" ht="11.25">
      <c r="A154" s="35"/>
      <c r="B154" s="36"/>
      <c r="C154" s="37"/>
      <c r="D154" s="205" t="s">
        <v>230</v>
      </c>
      <c r="E154" s="37"/>
      <c r="F154" s="206" t="s">
        <v>1104</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14" customFormat="1" ht="11.25">
      <c r="B155" s="220"/>
      <c r="C155" s="221"/>
      <c r="D155" s="205" t="s">
        <v>232</v>
      </c>
      <c r="E155" s="222" t="s">
        <v>1</v>
      </c>
      <c r="F155" s="223" t="s">
        <v>1747</v>
      </c>
      <c r="G155" s="221"/>
      <c r="H155" s="224">
        <v>5.5</v>
      </c>
      <c r="I155" s="225"/>
      <c r="J155" s="221"/>
      <c r="K155" s="221"/>
      <c r="L155" s="226"/>
      <c r="M155" s="227"/>
      <c r="N155" s="228"/>
      <c r="O155" s="228"/>
      <c r="P155" s="228"/>
      <c r="Q155" s="228"/>
      <c r="R155" s="228"/>
      <c r="S155" s="228"/>
      <c r="T155" s="229"/>
      <c r="AT155" s="230" t="s">
        <v>232</v>
      </c>
      <c r="AU155" s="230" t="s">
        <v>93</v>
      </c>
      <c r="AV155" s="14" t="s">
        <v>93</v>
      </c>
      <c r="AW155" s="14" t="s">
        <v>35</v>
      </c>
      <c r="AX155" s="14" t="s">
        <v>80</v>
      </c>
      <c r="AY155" s="230" t="s">
        <v>220</v>
      </c>
    </row>
    <row r="156" spans="1:65" s="15" customFormat="1" ht="11.25">
      <c r="B156" s="231"/>
      <c r="C156" s="232"/>
      <c r="D156" s="205" t="s">
        <v>232</v>
      </c>
      <c r="E156" s="233" t="s">
        <v>1</v>
      </c>
      <c r="F156" s="234" t="s">
        <v>236</v>
      </c>
      <c r="G156" s="232"/>
      <c r="H156" s="235">
        <v>5.5</v>
      </c>
      <c r="I156" s="236"/>
      <c r="J156" s="232"/>
      <c r="K156" s="232"/>
      <c r="L156" s="237"/>
      <c r="M156" s="238"/>
      <c r="N156" s="239"/>
      <c r="O156" s="239"/>
      <c r="P156" s="239"/>
      <c r="Q156" s="239"/>
      <c r="R156" s="239"/>
      <c r="S156" s="239"/>
      <c r="T156" s="240"/>
      <c r="AT156" s="241" t="s">
        <v>232</v>
      </c>
      <c r="AU156" s="241" t="s">
        <v>93</v>
      </c>
      <c r="AV156" s="15" t="s">
        <v>228</v>
      </c>
      <c r="AW156" s="15" t="s">
        <v>35</v>
      </c>
      <c r="AX156" s="15" t="s">
        <v>87</v>
      </c>
      <c r="AY156" s="241" t="s">
        <v>220</v>
      </c>
    </row>
    <row r="157" spans="1:65" s="2" customFormat="1" ht="14.45" customHeight="1">
      <c r="A157" s="35"/>
      <c r="B157" s="36"/>
      <c r="C157" s="192" t="s">
        <v>274</v>
      </c>
      <c r="D157" s="192" t="s">
        <v>223</v>
      </c>
      <c r="E157" s="193" t="s">
        <v>1105</v>
      </c>
      <c r="F157" s="194" t="s">
        <v>1106</v>
      </c>
      <c r="G157" s="195" t="s">
        <v>353</v>
      </c>
      <c r="H157" s="196">
        <v>2.5</v>
      </c>
      <c r="I157" s="197"/>
      <c r="J157" s="198">
        <f>ROUND(I157*H157,2)</f>
        <v>0</v>
      </c>
      <c r="K157" s="194" t="s">
        <v>227</v>
      </c>
      <c r="L157" s="40"/>
      <c r="M157" s="199" t="s">
        <v>1</v>
      </c>
      <c r="N157" s="200" t="s">
        <v>46</v>
      </c>
      <c r="O157" s="72"/>
      <c r="P157" s="201">
        <f>O157*H157</f>
        <v>0</v>
      </c>
      <c r="Q157" s="201">
        <v>1.0399999999999999E-3</v>
      </c>
      <c r="R157" s="201">
        <f>Q157*H157</f>
        <v>2.5999999999999999E-3</v>
      </c>
      <c r="S157" s="201">
        <v>0</v>
      </c>
      <c r="T157" s="202">
        <f>S157*H157</f>
        <v>0</v>
      </c>
      <c r="U157" s="35"/>
      <c r="V157" s="35"/>
      <c r="W157" s="35"/>
      <c r="X157" s="35"/>
      <c r="Y157" s="35"/>
      <c r="Z157" s="35"/>
      <c r="AA157" s="35"/>
      <c r="AB157" s="35"/>
      <c r="AC157" s="35"/>
      <c r="AD157" s="35"/>
      <c r="AE157" s="35"/>
      <c r="AR157" s="203" t="s">
        <v>317</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1107</v>
      </c>
    </row>
    <row r="158" spans="1:65" s="2" customFormat="1" ht="11.25">
      <c r="A158" s="35"/>
      <c r="B158" s="36"/>
      <c r="C158" s="37"/>
      <c r="D158" s="205" t="s">
        <v>230</v>
      </c>
      <c r="E158" s="37"/>
      <c r="F158" s="206" t="s">
        <v>1108</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14" customFormat="1" ht="11.25">
      <c r="B159" s="220"/>
      <c r="C159" s="221"/>
      <c r="D159" s="205" t="s">
        <v>232</v>
      </c>
      <c r="E159" s="222" t="s">
        <v>1</v>
      </c>
      <c r="F159" s="223" t="s">
        <v>1100</v>
      </c>
      <c r="G159" s="221"/>
      <c r="H159" s="224">
        <v>2.5</v>
      </c>
      <c r="I159" s="225"/>
      <c r="J159" s="221"/>
      <c r="K159" s="221"/>
      <c r="L159" s="226"/>
      <c r="M159" s="227"/>
      <c r="N159" s="228"/>
      <c r="O159" s="228"/>
      <c r="P159" s="228"/>
      <c r="Q159" s="228"/>
      <c r="R159" s="228"/>
      <c r="S159" s="228"/>
      <c r="T159" s="229"/>
      <c r="AT159" s="230" t="s">
        <v>232</v>
      </c>
      <c r="AU159" s="230" t="s">
        <v>93</v>
      </c>
      <c r="AV159" s="14" t="s">
        <v>93</v>
      </c>
      <c r="AW159" s="14" t="s">
        <v>35</v>
      </c>
      <c r="AX159" s="14" t="s">
        <v>80</v>
      </c>
      <c r="AY159" s="230" t="s">
        <v>220</v>
      </c>
    </row>
    <row r="160" spans="1:65" s="15" customFormat="1" ht="11.25">
      <c r="B160" s="231"/>
      <c r="C160" s="232"/>
      <c r="D160" s="205" t="s">
        <v>232</v>
      </c>
      <c r="E160" s="233" t="s">
        <v>1</v>
      </c>
      <c r="F160" s="234" t="s">
        <v>236</v>
      </c>
      <c r="G160" s="232"/>
      <c r="H160" s="235">
        <v>2.5</v>
      </c>
      <c r="I160" s="236"/>
      <c r="J160" s="232"/>
      <c r="K160" s="232"/>
      <c r="L160" s="237"/>
      <c r="M160" s="238"/>
      <c r="N160" s="239"/>
      <c r="O160" s="239"/>
      <c r="P160" s="239"/>
      <c r="Q160" s="239"/>
      <c r="R160" s="239"/>
      <c r="S160" s="239"/>
      <c r="T160" s="240"/>
      <c r="AT160" s="241" t="s">
        <v>232</v>
      </c>
      <c r="AU160" s="241" t="s">
        <v>93</v>
      </c>
      <c r="AV160" s="15" t="s">
        <v>228</v>
      </c>
      <c r="AW160" s="15" t="s">
        <v>35</v>
      </c>
      <c r="AX160" s="15" t="s">
        <v>87</v>
      </c>
      <c r="AY160" s="241" t="s">
        <v>220</v>
      </c>
    </row>
    <row r="161" spans="1:65" s="2" customFormat="1" ht="14.45" customHeight="1">
      <c r="A161" s="35"/>
      <c r="B161" s="36"/>
      <c r="C161" s="192" t="s">
        <v>286</v>
      </c>
      <c r="D161" s="192" t="s">
        <v>223</v>
      </c>
      <c r="E161" s="193" t="s">
        <v>1113</v>
      </c>
      <c r="F161" s="194" t="s">
        <v>1114</v>
      </c>
      <c r="G161" s="195" t="s">
        <v>1115</v>
      </c>
      <c r="H161" s="196">
        <v>1</v>
      </c>
      <c r="I161" s="197"/>
      <c r="J161" s="198">
        <f>ROUND(I161*H161,2)</f>
        <v>0</v>
      </c>
      <c r="K161" s="194" t="s">
        <v>1</v>
      </c>
      <c r="L161" s="40"/>
      <c r="M161" s="199" t="s">
        <v>1</v>
      </c>
      <c r="N161" s="200" t="s">
        <v>46</v>
      </c>
      <c r="O161" s="72"/>
      <c r="P161" s="201">
        <f>O161*H161</f>
        <v>0</v>
      </c>
      <c r="Q161" s="201">
        <v>0.01</v>
      </c>
      <c r="R161" s="201">
        <f>Q161*H161</f>
        <v>0.01</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1116</v>
      </c>
    </row>
    <row r="162" spans="1:65" s="2" customFormat="1" ht="11.25">
      <c r="A162" s="35"/>
      <c r="B162" s="36"/>
      <c r="C162" s="37"/>
      <c r="D162" s="205" t="s">
        <v>230</v>
      </c>
      <c r="E162" s="37"/>
      <c r="F162" s="206" t="s">
        <v>1114</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13" customFormat="1" ht="11.25">
      <c r="B163" s="210"/>
      <c r="C163" s="211"/>
      <c r="D163" s="205" t="s">
        <v>232</v>
      </c>
      <c r="E163" s="212" t="s">
        <v>1</v>
      </c>
      <c r="F163" s="213" t="s">
        <v>1117</v>
      </c>
      <c r="G163" s="211"/>
      <c r="H163" s="212" t="s">
        <v>1</v>
      </c>
      <c r="I163" s="214"/>
      <c r="J163" s="211"/>
      <c r="K163" s="211"/>
      <c r="L163" s="215"/>
      <c r="M163" s="216"/>
      <c r="N163" s="217"/>
      <c r="O163" s="217"/>
      <c r="P163" s="217"/>
      <c r="Q163" s="217"/>
      <c r="R163" s="217"/>
      <c r="S163" s="217"/>
      <c r="T163" s="218"/>
      <c r="AT163" s="219" t="s">
        <v>232</v>
      </c>
      <c r="AU163" s="219" t="s">
        <v>93</v>
      </c>
      <c r="AV163" s="13" t="s">
        <v>87</v>
      </c>
      <c r="AW163" s="13" t="s">
        <v>35</v>
      </c>
      <c r="AX163" s="13" t="s">
        <v>80</v>
      </c>
      <c r="AY163" s="219" t="s">
        <v>220</v>
      </c>
    </row>
    <row r="164" spans="1:65" s="14" customFormat="1" ht="11.25">
      <c r="B164" s="220"/>
      <c r="C164" s="221"/>
      <c r="D164" s="205" t="s">
        <v>232</v>
      </c>
      <c r="E164" s="222" t="s">
        <v>1</v>
      </c>
      <c r="F164" s="223" t="s">
        <v>87</v>
      </c>
      <c r="G164" s="221"/>
      <c r="H164" s="224">
        <v>1</v>
      </c>
      <c r="I164" s="225"/>
      <c r="J164" s="221"/>
      <c r="K164" s="221"/>
      <c r="L164" s="226"/>
      <c r="M164" s="227"/>
      <c r="N164" s="228"/>
      <c r="O164" s="228"/>
      <c r="P164" s="228"/>
      <c r="Q164" s="228"/>
      <c r="R164" s="228"/>
      <c r="S164" s="228"/>
      <c r="T164" s="229"/>
      <c r="AT164" s="230" t="s">
        <v>232</v>
      </c>
      <c r="AU164" s="230" t="s">
        <v>93</v>
      </c>
      <c r="AV164" s="14" t="s">
        <v>93</v>
      </c>
      <c r="AW164" s="14" t="s">
        <v>35</v>
      </c>
      <c r="AX164" s="14" t="s">
        <v>80</v>
      </c>
      <c r="AY164" s="230" t="s">
        <v>220</v>
      </c>
    </row>
    <row r="165" spans="1:65" s="15" customFormat="1" ht="11.25">
      <c r="B165" s="231"/>
      <c r="C165" s="232"/>
      <c r="D165" s="205" t="s">
        <v>232</v>
      </c>
      <c r="E165" s="233" t="s">
        <v>1</v>
      </c>
      <c r="F165" s="234" t="s">
        <v>236</v>
      </c>
      <c r="G165" s="232"/>
      <c r="H165" s="235">
        <v>1</v>
      </c>
      <c r="I165" s="236"/>
      <c r="J165" s="232"/>
      <c r="K165" s="232"/>
      <c r="L165" s="237"/>
      <c r="M165" s="238"/>
      <c r="N165" s="239"/>
      <c r="O165" s="239"/>
      <c r="P165" s="239"/>
      <c r="Q165" s="239"/>
      <c r="R165" s="239"/>
      <c r="S165" s="239"/>
      <c r="T165" s="240"/>
      <c r="AT165" s="241" t="s">
        <v>232</v>
      </c>
      <c r="AU165" s="241" t="s">
        <v>93</v>
      </c>
      <c r="AV165" s="15" t="s">
        <v>228</v>
      </c>
      <c r="AW165" s="15" t="s">
        <v>35</v>
      </c>
      <c r="AX165" s="15" t="s">
        <v>87</v>
      </c>
      <c r="AY165" s="241" t="s">
        <v>220</v>
      </c>
    </row>
    <row r="166" spans="1:65" s="2" customFormat="1" ht="14.45" customHeight="1">
      <c r="A166" s="35"/>
      <c r="B166" s="36"/>
      <c r="C166" s="192" t="s">
        <v>293</v>
      </c>
      <c r="D166" s="192" t="s">
        <v>223</v>
      </c>
      <c r="E166" s="193" t="s">
        <v>1118</v>
      </c>
      <c r="F166" s="194" t="s">
        <v>1119</v>
      </c>
      <c r="G166" s="195" t="s">
        <v>353</v>
      </c>
      <c r="H166" s="196">
        <v>5</v>
      </c>
      <c r="I166" s="197"/>
      <c r="J166" s="198">
        <f>ROUND(I166*H166,2)</f>
        <v>0</v>
      </c>
      <c r="K166" s="194" t="s">
        <v>1</v>
      </c>
      <c r="L166" s="40"/>
      <c r="M166" s="199" t="s">
        <v>1</v>
      </c>
      <c r="N166" s="200" t="s">
        <v>46</v>
      </c>
      <c r="O166" s="72"/>
      <c r="P166" s="201">
        <f>O166*H166</f>
        <v>0</v>
      </c>
      <c r="Q166" s="201">
        <v>0.01</v>
      </c>
      <c r="R166" s="201">
        <f>Q166*H166</f>
        <v>0.05</v>
      </c>
      <c r="S166" s="201">
        <v>0</v>
      </c>
      <c r="T166" s="202">
        <f>S166*H166</f>
        <v>0</v>
      </c>
      <c r="U166" s="35"/>
      <c r="V166" s="35"/>
      <c r="W166" s="35"/>
      <c r="X166" s="35"/>
      <c r="Y166" s="35"/>
      <c r="Z166" s="35"/>
      <c r="AA166" s="35"/>
      <c r="AB166" s="35"/>
      <c r="AC166" s="35"/>
      <c r="AD166" s="35"/>
      <c r="AE166" s="35"/>
      <c r="AR166" s="203" t="s">
        <v>317</v>
      </c>
      <c r="AT166" s="203" t="s">
        <v>223</v>
      </c>
      <c r="AU166" s="203" t="s">
        <v>93</v>
      </c>
      <c r="AY166" s="18" t="s">
        <v>220</v>
      </c>
      <c r="BE166" s="204">
        <f>IF(N166="základní",J166,0)</f>
        <v>0</v>
      </c>
      <c r="BF166" s="204">
        <f>IF(N166="snížená",J166,0)</f>
        <v>0</v>
      </c>
      <c r="BG166" s="204">
        <f>IF(N166="zákl. přenesená",J166,0)</f>
        <v>0</v>
      </c>
      <c r="BH166" s="204">
        <f>IF(N166="sníž. přenesená",J166,0)</f>
        <v>0</v>
      </c>
      <c r="BI166" s="204">
        <f>IF(N166="nulová",J166,0)</f>
        <v>0</v>
      </c>
      <c r="BJ166" s="18" t="s">
        <v>93</v>
      </c>
      <c r="BK166" s="204">
        <f>ROUND(I166*H166,2)</f>
        <v>0</v>
      </c>
      <c r="BL166" s="18" t="s">
        <v>317</v>
      </c>
      <c r="BM166" s="203" t="s">
        <v>1748</v>
      </c>
    </row>
    <row r="167" spans="1:65" s="2" customFormat="1" ht="11.25">
      <c r="A167" s="35"/>
      <c r="B167" s="36"/>
      <c r="C167" s="37"/>
      <c r="D167" s="205" t="s">
        <v>230</v>
      </c>
      <c r="E167" s="37"/>
      <c r="F167" s="206" t="s">
        <v>1119</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93</v>
      </c>
    </row>
    <row r="168" spans="1:65" s="13" customFormat="1" ht="11.25">
      <c r="B168" s="210"/>
      <c r="C168" s="211"/>
      <c r="D168" s="205" t="s">
        <v>232</v>
      </c>
      <c r="E168" s="212" t="s">
        <v>1</v>
      </c>
      <c r="F168" s="213" t="s">
        <v>1121</v>
      </c>
      <c r="G168" s="211"/>
      <c r="H168" s="212" t="s">
        <v>1</v>
      </c>
      <c r="I168" s="214"/>
      <c r="J168" s="211"/>
      <c r="K168" s="211"/>
      <c r="L168" s="215"/>
      <c r="M168" s="216"/>
      <c r="N168" s="217"/>
      <c r="O168" s="217"/>
      <c r="P168" s="217"/>
      <c r="Q168" s="217"/>
      <c r="R168" s="217"/>
      <c r="S168" s="217"/>
      <c r="T168" s="218"/>
      <c r="AT168" s="219" t="s">
        <v>232</v>
      </c>
      <c r="AU168" s="219" t="s">
        <v>93</v>
      </c>
      <c r="AV168" s="13" t="s">
        <v>87</v>
      </c>
      <c r="AW168" s="13" t="s">
        <v>35</v>
      </c>
      <c r="AX168" s="13" t="s">
        <v>80</v>
      </c>
      <c r="AY168" s="219" t="s">
        <v>220</v>
      </c>
    </row>
    <row r="169" spans="1:65" s="14" customFormat="1" ht="11.25">
      <c r="B169" s="220"/>
      <c r="C169" s="221"/>
      <c r="D169" s="205" t="s">
        <v>232</v>
      </c>
      <c r="E169" s="222" t="s">
        <v>1</v>
      </c>
      <c r="F169" s="223" t="s">
        <v>1122</v>
      </c>
      <c r="G169" s="221"/>
      <c r="H169" s="224">
        <v>5</v>
      </c>
      <c r="I169" s="225"/>
      <c r="J169" s="221"/>
      <c r="K169" s="221"/>
      <c r="L169" s="226"/>
      <c r="M169" s="227"/>
      <c r="N169" s="228"/>
      <c r="O169" s="228"/>
      <c r="P169" s="228"/>
      <c r="Q169" s="228"/>
      <c r="R169" s="228"/>
      <c r="S169" s="228"/>
      <c r="T169" s="229"/>
      <c r="AT169" s="230" t="s">
        <v>232</v>
      </c>
      <c r="AU169" s="230" t="s">
        <v>93</v>
      </c>
      <c r="AV169" s="14" t="s">
        <v>93</v>
      </c>
      <c r="AW169" s="14" t="s">
        <v>35</v>
      </c>
      <c r="AX169" s="14" t="s">
        <v>87</v>
      </c>
      <c r="AY169" s="230" t="s">
        <v>220</v>
      </c>
    </row>
    <row r="170" spans="1:65" s="2" customFormat="1" ht="14.45" customHeight="1">
      <c r="A170" s="35"/>
      <c r="B170" s="36"/>
      <c r="C170" s="192" t="s">
        <v>298</v>
      </c>
      <c r="D170" s="192" t="s">
        <v>223</v>
      </c>
      <c r="E170" s="193" t="s">
        <v>1123</v>
      </c>
      <c r="F170" s="194" t="s">
        <v>1124</v>
      </c>
      <c r="G170" s="195" t="s">
        <v>353</v>
      </c>
      <c r="H170" s="196">
        <v>23</v>
      </c>
      <c r="I170" s="197"/>
      <c r="J170" s="198">
        <f>ROUND(I170*H170,2)</f>
        <v>0</v>
      </c>
      <c r="K170" s="194" t="s">
        <v>227</v>
      </c>
      <c r="L170" s="40"/>
      <c r="M170" s="199" t="s">
        <v>1</v>
      </c>
      <c r="N170" s="200" t="s">
        <v>46</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317</v>
      </c>
      <c r="AT170" s="203" t="s">
        <v>223</v>
      </c>
      <c r="AU170" s="203" t="s">
        <v>93</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317</v>
      </c>
      <c r="BM170" s="203" t="s">
        <v>1125</v>
      </c>
    </row>
    <row r="171" spans="1:65" s="2" customFormat="1" ht="11.25">
      <c r="A171" s="35"/>
      <c r="B171" s="36"/>
      <c r="C171" s="37"/>
      <c r="D171" s="205" t="s">
        <v>230</v>
      </c>
      <c r="E171" s="37"/>
      <c r="F171" s="206" t="s">
        <v>1126</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93</v>
      </c>
    </row>
    <row r="172" spans="1:65" s="14" customFormat="1" ht="11.25">
      <c r="B172" s="220"/>
      <c r="C172" s="221"/>
      <c r="D172" s="205" t="s">
        <v>232</v>
      </c>
      <c r="E172" s="222" t="s">
        <v>1</v>
      </c>
      <c r="F172" s="223" t="s">
        <v>364</v>
      </c>
      <c r="G172" s="221"/>
      <c r="H172" s="224">
        <v>23</v>
      </c>
      <c r="I172" s="225"/>
      <c r="J172" s="221"/>
      <c r="K172" s="221"/>
      <c r="L172" s="226"/>
      <c r="M172" s="227"/>
      <c r="N172" s="228"/>
      <c r="O172" s="228"/>
      <c r="P172" s="228"/>
      <c r="Q172" s="228"/>
      <c r="R172" s="228"/>
      <c r="S172" s="228"/>
      <c r="T172" s="229"/>
      <c r="AT172" s="230" t="s">
        <v>232</v>
      </c>
      <c r="AU172" s="230" t="s">
        <v>93</v>
      </c>
      <c r="AV172" s="14" t="s">
        <v>93</v>
      </c>
      <c r="AW172" s="14" t="s">
        <v>35</v>
      </c>
      <c r="AX172" s="14" t="s">
        <v>80</v>
      </c>
      <c r="AY172" s="230" t="s">
        <v>220</v>
      </c>
    </row>
    <row r="173" spans="1:65" s="15" customFormat="1" ht="11.25">
      <c r="B173" s="231"/>
      <c r="C173" s="232"/>
      <c r="D173" s="205" t="s">
        <v>232</v>
      </c>
      <c r="E173" s="233" t="s">
        <v>1</v>
      </c>
      <c r="F173" s="234" t="s">
        <v>236</v>
      </c>
      <c r="G173" s="232"/>
      <c r="H173" s="235">
        <v>23</v>
      </c>
      <c r="I173" s="236"/>
      <c r="J173" s="232"/>
      <c r="K173" s="232"/>
      <c r="L173" s="237"/>
      <c r="M173" s="238"/>
      <c r="N173" s="239"/>
      <c r="O173" s="239"/>
      <c r="P173" s="239"/>
      <c r="Q173" s="239"/>
      <c r="R173" s="239"/>
      <c r="S173" s="239"/>
      <c r="T173" s="240"/>
      <c r="AT173" s="241" t="s">
        <v>232</v>
      </c>
      <c r="AU173" s="241" t="s">
        <v>93</v>
      </c>
      <c r="AV173" s="15" t="s">
        <v>228</v>
      </c>
      <c r="AW173" s="15" t="s">
        <v>35</v>
      </c>
      <c r="AX173" s="15" t="s">
        <v>87</v>
      </c>
      <c r="AY173" s="241" t="s">
        <v>220</v>
      </c>
    </row>
    <row r="174" spans="1:65" s="2" customFormat="1" ht="14.45" customHeight="1">
      <c r="A174" s="35"/>
      <c r="B174" s="36"/>
      <c r="C174" s="192" t="s">
        <v>304</v>
      </c>
      <c r="D174" s="192" t="s">
        <v>223</v>
      </c>
      <c r="E174" s="193" t="s">
        <v>1127</v>
      </c>
      <c r="F174" s="194" t="s">
        <v>1128</v>
      </c>
      <c r="G174" s="195" t="s">
        <v>320</v>
      </c>
      <c r="H174" s="196">
        <v>8.6999999999999994E-2</v>
      </c>
      <c r="I174" s="197"/>
      <c r="J174" s="198">
        <f>ROUND(I174*H174,2)</f>
        <v>0</v>
      </c>
      <c r="K174" s="194" t="s">
        <v>227</v>
      </c>
      <c r="L174" s="40"/>
      <c r="M174" s="199" t="s">
        <v>1</v>
      </c>
      <c r="N174" s="200" t="s">
        <v>46</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317</v>
      </c>
      <c r="AT174" s="203" t="s">
        <v>223</v>
      </c>
      <c r="AU174" s="203" t="s">
        <v>93</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1129</v>
      </c>
    </row>
    <row r="175" spans="1:65" s="2" customFormat="1" ht="19.5">
      <c r="A175" s="35"/>
      <c r="B175" s="36"/>
      <c r="C175" s="37"/>
      <c r="D175" s="205" t="s">
        <v>230</v>
      </c>
      <c r="E175" s="37"/>
      <c r="F175" s="206" t="s">
        <v>1130</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93</v>
      </c>
    </row>
    <row r="176" spans="1:65" s="2" customFormat="1" ht="14.45" customHeight="1">
      <c r="A176" s="35"/>
      <c r="B176" s="36"/>
      <c r="C176" s="192" t="s">
        <v>308</v>
      </c>
      <c r="D176" s="192" t="s">
        <v>223</v>
      </c>
      <c r="E176" s="193" t="s">
        <v>1131</v>
      </c>
      <c r="F176" s="194" t="s">
        <v>1132</v>
      </c>
      <c r="G176" s="195" t="s">
        <v>320</v>
      </c>
      <c r="H176" s="196">
        <v>8.6999999999999994E-2</v>
      </c>
      <c r="I176" s="197"/>
      <c r="J176" s="198">
        <f>ROUND(I176*H176,2)</f>
        <v>0</v>
      </c>
      <c r="K176" s="194" t="s">
        <v>227</v>
      </c>
      <c r="L176" s="40"/>
      <c r="M176" s="199" t="s">
        <v>1</v>
      </c>
      <c r="N176" s="200" t="s">
        <v>46</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317</v>
      </c>
      <c r="AT176" s="203" t="s">
        <v>223</v>
      </c>
      <c r="AU176" s="203" t="s">
        <v>93</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317</v>
      </c>
      <c r="BM176" s="203" t="s">
        <v>1133</v>
      </c>
    </row>
    <row r="177" spans="1:65" s="2" customFormat="1" ht="19.5">
      <c r="A177" s="35"/>
      <c r="B177" s="36"/>
      <c r="C177" s="37"/>
      <c r="D177" s="205" t="s">
        <v>230</v>
      </c>
      <c r="E177" s="37"/>
      <c r="F177" s="206" t="s">
        <v>1134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93</v>
      </c>
    </row>
    <row r="178" spans="1:65" s="12" customFormat="1" ht="22.9" customHeight="1">
      <c r="B178" s="176"/>
      <c r="C178" s="177"/>
      <c r="D178" s="178" t="s">
        <v>79</v>
      </c>
      <c r="E178" s="190" t="s">
        <v>1135</v>
      </c>
      <c r="F178" s="190" t="s">
        <v>1136</v>
      </c>
      <c r="G178" s="177"/>
      <c r="H178" s="177"/>
      <c r="I178" s="180"/>
      <c r="J178" s="191">
        <f>BK178</f>
        <v>0</v>
      </c>
      <c r="K178" s="177"/>
      <c r="L178" s="182"/>
      <c r="M178" s="183"/>
      <c r="N178" s="184"/>
      <c r="O178" s="184"/>
      <c r="P178" s="185">
        <f>SUM(P179:P208)</f>
        <v>0</v>
      </c>
      <c r="Q178" s="184"/>
      <c r="R178" s="185">
        <f>SUM(R179:R208)</f>
        <v>0.13965000000000002</v>
      </c>
      <c r="S178" s="184"/>
      <c r="T178" s="186">
        <f>SUM(T179:T208)</f>
        <v>0</v>
      </c>
      <c r="AR178" s="187" t="s">
        <v>93</v>
      </c>
      <c r="AT178" s="188" t="s">
        <v>79</v>
      </c>
      <c r="AU178" s="188" t="s">
        <v>87</v>
      </c>
      <c r="AY178" s="187" t="s">
        <v>220</v>
      </c>
      <c r="BK178" s="189">
        <f>SUM(BK179:BK208)</f>
        <v>0</v>
      </c>
    </row>
    <row r="179" spans="1:65" s="2" customFormat="1" ht="14.45" customHeight="1">
      <c r="A179" s="35"/>
      <c r="B179" s="36"/>
      <c r="C179" s="192" t="s">
        <v>8</v>
      </c>
      <c r="D179" s="192" t="s">
        <v>223</v>
      </c>
      <c r="E179" s="193" t="s">
        <v>1137</v>
      </c>
      <c r="F179" s="194" t="s">
        <v>1138</v>
      </c>
      <c r="G179" s="195" t="s">
        <v>259</v>
      </c>
      <c r="H179" s="196">
        <v>2</v>
      </c>
      <c r="I179" s="197"/>
      <c r="J179" s="198">
        <f>ROUND(I179*H179,2)</f>
        <v>0</v>
      </c>
      <c r="K179" s="194" t="s">
        <v>1</v>
      </c>
      <c r="L179" s="40"/>
      <c r="M179" s="199" t="s">
        <v>1</v>
      </c>
      <c r="N179" s="200" t="s">
        <v>46</v>
      </c>
      <c r="O179" s="72"/>
      <c r="P179" s="201">
        <f>O179*H179</f>
        <v>0</v>
      </c>
      <c r="Q179" s="201">
        <v>0.02</v>
      </c>
      <c r="R179" s="201">
        <f>Q179*H179</f>
        <v>0.04</v>
      </c>
      <c r="S179" s="201">
        <v>0</v>
      </c>
      <c r="T179" s="202">
        <f>S179*H179</f>
        <v>0</v>
      </c>
      <c r="U179" s="35"/>
      <c r="V179" s="35"/>
      <c r="W179" s="35"/>
      <c r="X179" s="35"/>
      <c r="Y179" s="35"/>
      <c r="Z179" s="35"/>
      <c r="AA179" s="35"/>
      <c r="AB179" s="35"/>
      <c r="AC179" s="35"/>
      <c r="AD179" s="35"/>
      <c r="AE179" s="35"/>
      <c r="AR179" s="203" t="s">
        <v>317</v>
      </c>
      <c r="AT179" s="203" t="s">
        <v>223</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1139</v>
      </c>
    </row>
    <row r="180" spans="1:65" s="2" customFormat="1" ht="11.25">
      <c r="A180" s="35"/>
      <c r="B180" s="36"/>
      <c r="C180" s="37"/>
      <c r="D180" s="205" t="s">
        <v>230</v>
      </c>
      <c r="E180" s="37"/>
      <c r="F180" s="206" t="s">
        <v>1138</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14" customFormat="1" ht="11.25">
      <c r="B181" s="220"/>
      <c r="C181" s="221"/>
      <c r="D181" s="205" t="s">
        <v>232</v>
      </c>
      <c r="E181" s="222" t="s">
        <v>1</v>
      </c>
      <c r="F181" s="223" t="s">
        <v>93</v>
      </c>
      <c r="G181" s="221"/>
      <c r="H181" s="224">
        <v>2</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5" customFormat="1" ht="11.25">
      <c r="B182" s="231"/>
      <c r="C182" s="232"/>
      <c r="D182" s="205" t="s">
        <v>232</v>
      </c>
      <c r="E182" s="233" t="s">
        <v>1</v>
      </c>
      <c r="F182" s="234" t="s">
        <v>236</v>
      </c>
      <c r="G182" s="232"/>
      <c r="H182" s="235">
        <v>2</v>
      </c>
      <c r="I182" s="236"/>
      <c r="J182" s="232"/>
      <c r="K182" s="232"/>
      <c r="L182" s="237"/>
      <c r="M182" s="238"/>
      <c r="N182" s="239"/>
      <c r="O182" s="239"/>
      <c r="P182" s="239"/>
      <c r="Q182" s="239"/>
      <c r="R182" s="239"/>
      <c r="S182" s="239"/>
      <c r="T182" s="240"/>
      <c r="AT182" s="241" t="s">
        <v>232</v>
      </c>
      <c r="AU182" s="241" t="s">
        <v>93</v>
      </c>
      <c r="AV182" s="15" t="s">
        <v>228</v>
      </c>
      <c r="AW182" s="15" t="s">
        <v>35</v>
      </c>
      <c r="AX182" s="15" t="s">
        <v>87</v>
      </c>
      <c r="AY182" s="241" t="s">
        <v>220</v>
      </c>
    </row>
    <row r="183" spans="1:65" s="2" customFormat="1" ht="14.45" customHeight="1">
      <c r="A183" s="35"/>
      <c r="B183" s="36"/>
      <c r="C183" s="192" t="s">
        <v>317</v>
      </c>
      <c r="D183" s="192" t="s">
        <v>223</v>
      </c>
      <c r="E183" s="193" t="s">
        <v>1140</v>
      </c>
      <c r="F183" s="194" t="s">
        <v>1141</v>
      </c>
      <c r="G183" s="195" t="s">
        <v>1142</v>
      </c>
      <c r="H183" s="196">
        <v>2</v>
      </c>
      <c r="I183" s="197"/>
      <c r="J183" s="198">
        <f>ROUND(I183*H183,2)</f>
        <v>0</v>
      </c>
      <c r="K183" s="194" t="s">
        <v>227</v>
      </c>
      <c r="L183" s="40"/>
      <c r="M183" s="199" t="s">
        <v>1</v>
      </c>
      <c r="N183" s="200" t="s">
        <v>46</v>
      </c>
      <c r="O183" s="72"/>
      <c r="P183" s="201">
        <f>O183*H183</f>
        <v>0</v>
      </c>
      <c r="Q183" s="201">
        <v>1.6469999999999999E-2</v>
      </c>
      <c r="R183" s="201">
        <f>Q183*H183</f>
        <v>3.2939999999999997E-2</v>
      </c>
      <c r="S183" s="201">
        <v>0</v>
      </c>
      <c r="T183" s="202">
        <f>S183*H183</f>
        <v>0</v>
      </c>
      <c r="U183" s="35"/>
      <c r="V183" s="35"/>
      <c r="W183" s="35"/>
      <c r="X183" s="35"/>
      <c r="Y183" s="35"/>
      <c r="Z183" s="35"/>
      <c r="AA183" s="35"/>
      <c r="AB183" s="35"/>
      <c r="AC183" s="35"/>
      <c r="AD183" s="35"/>
      <c r="AE183" s="35"/>
      <c r="AR183" s="203" t="s">
        <v>317</v>
      </c>
      <c r="AT183" s="203" t="s">
        <v>223</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317</v>
      </c>
      <c r="BM183" s="203" t="s">
        <v>1143</v>
      </c>
    </row>
    <row r="184" spans="1:65" s="2" customFormat="1" ht="11.25">
      <c r="A184" s="35"/>
      <c r="B184" s="36"/>
      <c r="C184" s="37"/>
      <c r="D184" s="205" t="s">
        <v>230</v>
      </c>
      <c r="E184" s="37"/>
      <c r="F184" s="206" t="s">
        <v>1144</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14" customFormat="1" ht="11.25">
      <c r="B185" s="220"/>
      <c r="C185" s="221"/>
      <c r="D185" s="205" t="s">
        <v>232</v>
      </c>
      <c r="E185" s="222" t="s">
        <v>1</v>
      </c>
      <c r="F185" s="223" t="s">
        <v>93</v>
      </c>
      <c r="G185" s="221"/>
      <c r="H185" s="224">
        <v>2</v>
      </c>
      <c r="I185" s="225"/>
      <c r="J185" s="221"/>
      <c r="K185" s="221"/>
      <c r="L185" s="226"/>
      <c r="M185" s="227"/>
      <c r="N185" s="228"/>
      <c r="O185" s="228"/>
      <c r="P185" s="228"/>
      <c r="Q185" s="228"/>
      <c r="R185" s="228"/>
      <c r="S185" s="228"/>
      <c r="T185" s="229"/>
      <c r="AT185" s="230" t="s">
        <v>232</v>
      </c>
      <c r="AU185" s="230" t="s">
        <v>93</v>
      </c>
      <c r="AV185" s="14" t="s">
        <v>93</v>
      </c>
      <c r="AW185" s="14" t="s">
        <v>35</v>
      </c>
      <c r="AX185" s="14" t="s">
        <v>80</v>
      </c>
      <c r="AY185" s="230" t="s">
        <v>220</v>
      </c>
    </row>
    <row r="186" spans="1:65" s="15" customFormat="1" ht="11.25">
      <c r="B186" s="231"/>
      <c r="C186" s="232"/>
      <c r="D186" s="205" t="s">
        <v>232</v>
      </c>
      <c r="E186" s="233" t="s">
        <v>1</v>
      </c>
      <c r="F186" s="234" t="s">
        <v>236</v>
      </c>
      <c r="G186" s="232"/>
      <c r="H186" s="235">
        <v>2</v>
      </c>
      <c r="I186" s="236"/>
      <c r="J186" s="232"/>
      <c r="K186" s="232"/>
      <c r="L186" s="237"/>
      <c r="M186" s="238"/>
      <c r="N186" s="239"/>
      <c r="O186" s="239"/>
      <c r="P186" s="239"/>
      <c r="Q186" s="239"/>
      <c r="R186" s="239"/>
      <c r="S186" s="239"/>
      <c r="T186" s="240"/>
      <c r="AT186" s="241" t="s">
        <v>232</v>
      </c>
      <c r="AU186" s="241" t="s">
        <v>93</v>
      </c>
      <c r="AV186" s="15" t="s">
        <v>228</v>
      </c>
      <c r="AW186" s="15" t="s">
        <v>35</v>
      </c>
      <c r="AX186" s="15" t="s">
        <v>87</v>
      </c>
      <c r="AY186" s="241" t="s">
        <v>220</v>
      </c>
    </row>
    <row r="187" spans="1:65" s="2" customFormat="1" ht="14.45" customHeight="1">
      <c r="A187" s="35"/>
      <c r="B187" s="36"/>
      <c r="C187" s="192" t="s">
        <v>323</v>
      </c>
      <c r="D187" s="192" t="s">
        <v>223</v>
      </c>
      <c r="E187" s="193" t="s">
        <v>1145</v>
      </c>
      <c r="F187" s="194" t="s">
        <v>1146</v>
      </c>
      <c r="G187" s="195" t="s">
        <v>1142</v>
      </c>
      <c r="H187" s="196">
        <v>2</v>
      </c>
      <c r="I187" s="197"/>
      <c r="J187" s="198">
        <f>ROUND(I187*H187,2)</f>
        <v>0</v>
      </c>
      <c r="K187" s="194" t="s">
        <v>227</v>
      </c>
      <c r="L187" s="40"/>
      <c r="M187" s="199" t="s">
        <v>1</v>
      </c>
      <c r="N187" s="200" t="s">
        <v>46</v>
      </c>
      <c r="O187" s="72"/>
      <c r="P187" s="201">
        <f>O187*H187</f>
        <v>0</v>
      </c>
      <c r="Q187" s="201">
        <v>2.5999999999999999E-2</v>
      </c>
      <c r="R187" s="201">
        <f>Q187*H187</f>
        <v>5.1999999999999998E-2</v>
      </c>
      <c r="S187" s="201">
        <v>0</v>
      </c>
      <c r="T187" s="202">
        <f>S187*H187</f>
        <v>0</v>
      </c>
      <c r="U187" s="35"/>
      <c r="V187" s="35"/>
      <c r="W187" s="35"/>
      <c r="X187" s="35"/>
      <c r="Y187" s="35"/>
      <c r="Z187" s="35"/>
      <c r="AA187" s="35"/>
      <c r="AB187" s="35"/>
      <c r="AC187" s="35"/>
      <c r="AD187" s="35"/>
      <c r="AE187" s="35"/>
      <c r="AR187" s="203" t="s">
        <v>317</v>
      </c>
      <c r="AT187" s="203" t="s">
        <v>223</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1147</v>
      </c>
    </row>
    <row r="188" spans="1:65" s="2" customFormat="1" ht="11.25">
      <c r="A188" s="35"/>
      <c r="B188" s="36"/>
      <c r="C188" s="37"/>
      <c r="D188" s="205" t="s">
        <v>230</v>
      </c>
      <c r="E188" s="37"/>
      <c r="F188" s="206" t="s">
        <v>1148</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2" customFormat="1" ht="14.45" customHeight="1">
      <c r="A189" s="35"/>
      <c r="B189" s="36"/>
      <c r="C189" s="192" t="s">
        <v>327</v>
      </c>
      <c r="D189" s="192" t="s">
        <v>223</v>
      </c>
      <c r="E189" s="193" t="s">
        <v>1149</v>
      </c>
      <c r="F189" s="194" t="s">
        <v>1150</v>
      </c>
      <c r="G189" s="195" t="s">
        <v>1142</v>
      </c>
      <c r="H189" s="196">
        <v>2</v>
      </c>
      <c r="I189" s="197"/>
      <c r="J189" s="198">
        <f>ROUND(I189*H189,2)</f>
        <v>0</v>
      </c>
      <c r="K189" s="194" t="s">
        <v>227</v>
      </c>
      <c r="L189" s="40"/>
      <c r="M189" s="199" t="s">
        <v>1</v>
      </c>
      <c r="N189" s="200" t="s">
        <v>46</v>
      </c>
      <c r="O189" s="72"/>
      <c r="P189" s="201">
        <f>O189*H189</f>
        <v>0</v>
      </c>
      <c r="Q189" s="201">
        <v>4.9300000000000004E-3</v>
      </c>
      <c r="R189" s="201">
        <f>Q189*H189</f>
        <v>9.8600000000000007E-3</v>
      </c>
      <c r="S189" s="201">
        <v>0</v>
      </c>
      <c r="T189" s="202">
        <f>S189*H189</f>
        <v>0</v>
      </c>
      <c r="U189" s="35"/>
      <c r="V189" s="35"/>
      <c r="W189" s="35"/>
      <c r="X189" s="35"/>
      <c r="Y189" s="35"/>
      <c r="Z189" s="35"/>
      <c r="AA189" s="35"/>
      <c r="AB189" s="35"/>
      <c r="AC189" s="35"/>
      <c r="AD189" s="35"/>
      <c r="AE189" s="35"/>
      <c r="AR189" s="203" t="s">
        <v>317</v>
      </c>
      <c r="AT189" s="203" t="s">
        <v>223</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317</v>
      </c>
      <c r="BM189" s="203" t="s">
        <v>1151</v>
      </c>
    </row>
    <row r="190" spans="1:65" s="2" customFormat="1" ht="11.25">
      <c r="A190" s="35"/>
      <c r="B190" s="36"/>
      <c r="C190" s="37"/>
      <c r="D190" s="205" t="s">
        <v>230</v>
      </c>
      <c r="E190" s="37"/>
      <c r="F190" s="206" t="s">
        <v>1152</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2" customFormat="1" ht="14.45" customHeight="1">
      <c r="A191" s="35"/>
      <c r="B191" s="36"/>
      <c r="C191" s="192" t="s">
        <v>334</v>
      </c>
      <c r="D191" s="192" t="s">
        <v>223</v>
      </c>
      <c r="E191" s="193" t="s">
        <v>1153</v>
      </c>
      <c r="F191" s="194" t="s">
        <v>1154</v>
      </c>
      <c r="G191" s="195" t="s">
        <v>259</v>
      </c>
      <c r="H191" s="196">
        <v>2</v>
      </c>
      <c r="I191" s="197"/>
      <c r="J191" s="198">
        <f>ROUND(I191*H191,2)</f>
        <v>0</v>
      </c>
      <c r="K191" s="194" t="s">
        <v>227</v>
      </c>
      <c r="L191" s="40"/>
      <c r="M191" s="199" t="s">
        <v>1</v>
      </c>
      <c r="N191" s="200" t="s">
        <v>46</v>
      </c>
      <c r="O191" s="72"/>
      <c r="P191" s="201">
        <f>O191*H191</f>
        <v>0</v>
      </c>
      <c r="Q191" s="201">
        <v>2.4000000000000001E-4</v>
      </c>
      <c r="R191" s="201">
        <f>Q191*H191</f>
        <v>4.8000000000000001E-4</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1155</v>
      </c>
    </row>
    <row r="192" spans="1:65" s="2" customFormat="1" ht="11.25">
      <c r="A192" s="35"/>
      <c r="B192" s="36"/>
      <c r="C192" s="37"/>
      <c r="D192" s="205" t="s">
        <v>230</v>
      </c>
      <c r="E192" s="37"/>
      <c r="F192" s="206" t="s">
        <v>1156</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14" customFormat="1" ht="11.25">
      <c r="B193" s="220"/>
      <c r="C193" s="221"/>
      <c r="D193" s="205" t="s">
        <v>232</v>
      </c>
      <c r="E193" s="222" t="s">
        <v>1</v>
      </c>
      <c r="F193" s="223" t="s">
        <v>93</v>
      </c>
      <c r="G193" s="221"/>
      <c r="H193" s="224">
        <v>2</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5" customFormat="1" ht="11.25">
      <c r="B194" s="231"/>
      <c r="C194" s="232"/>
      <c r="D194" s="205" t="s">
        <v>232</v>
      </c>
      <c r="E194" s="233" t="s">
        <v>1</v>
      </c>
      <c r="F194" s="234" t="s">
        <v>236</v>
      </c>
      <c r="G194" s="232"/>
      <c r="H194" s="235">
        <v>2</v>
      </c>
      <c r="I194" s="236"/>
      <c r="J194" s="232"/>
      <c r="K194" s="232"/>
      <c r="L194" s="237"/>
      <c r="M194" s="238"/>
      <c r="N194" s="239"/>
      <c r="O194" s="239"/>
      <c r="P194" s="239"/>
      <c r="Q194" s="239"/>
      <c r="R194" s="239"/>
      <c r="S194" s="239"/>
      <c r="T194" s="240"/>
      <c r="AT194" s="241" t="s">
        <v>232</v>
      </c>
      <c r="AU194" s="241" t="s">
        <v>93</v>
      </c>
      <c r="AV194" s="15" t="s">
        <v>228</v>
      </c>
      <c r="AW194" s="15" t="s">
        <v>35</v>
      </c>
      <c r="AX194" s="15" t="s">
        <v>87</v>
      </c>
      <c r="AY194" s="241" t="s">
        <v>220</v>
      </c>
    </row>
    <row r="195" spans="1:65" s="2" customFormat="1" ht="14.45" customHeight="1">
      <c r="A195" s="35"/>
      <c r="B195" s="36"/>
      <c r="C195" s="192" t="s">
        <v>343</v>
      </c>
      <c r="D195" s="192" t="s">
        <v>223</v>
      </c>
      <c r="E195" s="193" t="s">
        <v>1161</v>
      </c>
      <c r="F195" s="194" t="s">
        <v>1162</v>
      </c>
      <c r="G195" s="195" t="s">
        <v>259</v>
      </c>
      <c r="H195" s="196">
        <v>2</v>
      </c>
      <c r="I195" s="197"/>
      <c r="J195" s="198">
        <f>ROUND(I195*H195,2)</f>
        <v>0</v>
      </c>
      <c r="K195" s="194" t="s">
        <v>227</v>
      </c>
      <c r="L195" s="40"/>
      <c r="M195" s="199" t="s">
        <v>1</v>
      </c>
      <c r="N195" s="200" t="s">
        <v>46</v>
      </c>
      <c r="O195" s="72"/>
      <c r="P195" s="201">
        <f>O195*H195</f>
        <v>0</v>
      </c>
      <c r="Q195" s="201">
        <v>2.7999999999999998E-4</v>
      </c>
      <c r="R195" s="201">
        <f>Q195*H195</f>
        <v>5.5999999999999995E-4</v>
      </c>
      <c r="S195" s="201">
        <v>0</v>
      </c>
      <c r="T195" s="202">
        <f>S195*H195</f>
        <v>0</v>
      </c>
      <c r="U195" s="35"/>
      <c r="V195" s="35"/>
      <c r="W195" s="35"/>
      <c r="X195" s="35"/>
      <c r="Y195" s="35"/>
      <c r="Z195" s="35"/>
      <c r="AA195" s="35"/>
      <c r="AB195" s="35"/>
      <c r="AC195" s="35"/>
      <c r="AD195" s="35"/>
      <c r="AE195" s="35"/>
      <c r="AR195" s="203" t="s">
        <v>317</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1163</v>
      </c>
    </row>
    <row r="196" spans="1:65" s="2" customFormat="1" ht="11.25">
      <c r="A196" s="35"/>
      <c r="B196" s="36"/>
      <c r="C196" s="37"/>
      <c r="D196" s="205" t="s">
        <v>230</v>
      </c>
      <c r="E196" s="37"/>
      <c r="F196" s="206" t="s">
        <v>1164</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14.45" customHeight="1">
      <c r="A197" s="35"/>
      <c r="B197" s="36"/>
      <c r="C197" s="192" t="s">
        <v>7</v>
      </c>
      <c r="D197" s="192" t="s">
        <v>223</v>
      </c>
      <c r="E197" s="193" t="s">
        <v>1749</v>
      </c>
      <c r="F197" s="194" t="s">
        <v>1750</v>
      </c>
      <c r="G197" s="195" t="s">
        <v>259</v>
      </c>
      <c r="H197" s="196">
        <v>4</v>
      </c>
      <c r="I197" s="197"/>
      <c r="J197" s="198">
        <f>ROUND(I197*H197,2)</f>
        <v>0</v>
      </c>
      <c r="K197" s="194" t="s">
        <v>227</v>
      </c>
      <c r="L197" s="40"/>
      <c r="M197" s="199" t="s">
        <v>1</v>
      </c>
      <c r="N197" s="200" t="s">
        <v>46</v>
      </c>
      <c r="O197" s="72"/>
      <c r="P197" s="201">
        <f>O197*H197</f>
        <v>0</v>
      </c>
      <c r="Q197" s="201">
        <v>4.6999999999999999E-4</v>
      </c>
      <c r="R197" s="201">
        <f>Q197*H197</f>
        <v>1.8799999999999999E-3</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317</v>
      </c>
      <c r="BM197" s="203" t="s">
        <v>1751</v>
      </c>
    </row>
    <row r="198" spans="1:65" s="2" customFormat="1" ht="11.25">
      <c r="A198" s="35"/>
      <c r="B198" s="36"/>
      <c r="C198" s="37"/>
      <c r="D198" s="205" t="s">
        <v>230</v>
      </c>
      <c r="E198" s="37"/>
      <c r="F198" s="206" t="s">
        <v>1752</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14" customFormat="1" ht="11.25">
      <c r="B199" s="220"/>
      <c r="C199" s="221"/>
      <c r="D199" s="205" t="s">
        <v>232</v>
      </c>
      <c r="E199" s="222" t="s">
        <v>1</v>
      </c>
      <c r="F199" s="223" t="s">
        <v>228</v>
      </c>
      <c r="G199" s="221"/>
      <c r="H199" s="224">
        <v>4</v>
      </c>
      <c r="I199" s="225"/>
      <c r="J199" s="221"/>
      <c r="K199" s="221"/>
      <c r="L199" s="226"/>
      <c r="M199" s="227"/>
      <c r="N199" s="228"/>
      <c r="O199" s="228"/>
      <c r="P199" s="228"/>
      <c r="Q199" s="228"/>
      <c r="R199" s="228"/>
      <c r="S199" s="228"/>
      <c r="T199" s="229"/>
      <c r="AT199" s="230" t="s">
        <v>232</v>
      </c>
      <c r="AU199" s="230" t="s">
        <v>93</v>
      </c>
      <c r="AV199" s="14" t="s">
        <v>93</v>
      </c>
      <c r="AW199" s="14" t="s">
        <v>35</v>
      </c>
      <c r="AX199" s="14" t="s">
        <v>80</v>
      </c>
      <c r="AY199" s="230" t="s">
        <v>220</v>
      </c>
    </row>
    <row r="200" spans="1:65" s="15" customFormat="1" ht="11.25">
      <c r="B200" s="231"/>
      <c r="C200" s="232"/>
      <c r="D200" s="205" t="s">
        <v>232</v>
      </c>
      <c r="E200" s="233" t="s">
        <v>1</v>
      </c>
      <c r="F200" s="234" t="s">
        <v>236</v>
      </c>
      <c r="G200" s="232"/>
      <c r="H200" s="235">
        <v>4</v>
      </c>
      <c r="I200" s="236"/>
      <c r="J200" s="232"/>
      <c r="K200" s="232"/>
      <c r="L200" s="237"/>
      <c r="M200" s="238"/>
      <c r="N200" s="239"/>
      <c r="O200" s="239"/>
      <c r="P200" s="239"/>
      <c r="Q200" s="239"/>
      <c r="R200" s="239"/>
      <c r="S200" s="239"/>
      <c r="T200" s="240"/>
      <c r="AT200" s="241" t="s">
        <v>232</v>
      </c>
      <c r="AU200" s="241" t="s">
        <v>93</v>
      </c>
      <c r="AV200" s="15" t="s">
        <v>228</v>
      </c>
      <c r="AW200" s="15" t="s">
        <v>35</v>
      </c>
      <c r="AX200" s="15" t="s">
        <v>87</v>
      </c>
      <c r="AY200" s="241" t="s">
        <v>220</v>
      </c>
    </row>
    <row r="201" spans="1:65" s="2" customFormat="1" ht="14.45" customHeight="1">
      <c r="A201" s="35"/>
      <c r="B201" s="36"/>
      <c r="C201" s="192" t="s">
        <v>358</v>
      </c>
      <c r="D201" s="192" t="s">
        <v>223</v>
      </c>
      <c r="E201" s="193" t="s">
        <v>1165</v>
      </c>
      <c r="F201" s="194" t="s">
        <v>1166</v>
      </c>
      <c r="G201" s="195" t="s">
        <v>259</v>
      </c>
      <c r="H201" s="196">
        <v>2</v>
      </c>
      <c r="I201" s="197"/>
      <c r="J201" s="198">
        <f>ROUND(I201*H201,2)</f>
        <v>0</v>
      </c>
      <c r="K201" s="194" t="s">
        <v>227</v>
      </c>
      <c r="L201" s="40"/>
      <c r="M201" s="199" t="s">
        <v>1</v>
      </c>
      <c r="N201" s="200" t="s">
        <v>46</v>
      </c>
      <c r="O201" s="72"/>
      <c r="P201" s="201">
        <f>O201*H201</f>
        <v>0</v>
      </c>
      <c r="Q201" s="201">
        <v>7.3999999999999999E-4</v>
      </c>
      <c r="R201" s="201">
        <f>Q201*H201</f>
        <v>1.48E-3</v>
      </c>
      <c r="S201" s="201">
        <v>0</v>
      </c>
      <c r="T201" s="202">
        <f>S201*H201</f>
        <v>0</v>
      </c>
      <c r="U201" s="35"/>
      <c r="V201" s="35"/>
      <c r="W201" s="35"/>
      <c r="X201" s="35"/>
      <c r="Y201" s="35"/>
      <c r="Z201" s="35"/>
      <c r="AA201" s="35"/>
      <c r="AB201" s="35"/>
      <c r="AC201" s="35"/>
      <c r="AD201" s="35"/>
      <c r="AE201" s="35"/>
      <c r="AR201" s="203" t="s">
        <v>317</v>
      </c>
      <c r="AT201" s="203" t="s">
        <v>223</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1167</v>
      </c>
    </row>
    <row r="202" spans="1:65" s="2" customFormat="1" ht="11.25">
      <c r="A202" s="35"/>
      <c r="B202" s="36"/>
      <c r="C202" s="37"/>
      <c r="D202" s="205" t="s">
        <v>230</v>
      </c>
      <c r="E202" s="37"/>
      <c r="F202" s="206" t="s">
        <v>1168</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2" customFormat="1" ht="14.45" customHeight="1">
      <c r="A203" s="35"/>
      <c r="B203" s="36"/>
      <c r="C203" s="192" t="s">
        <v>364</v>
      </c>
      <c r="D203" s="192" t="s">
        <v>223</v>
      </c>
      <c r="E203" s="193" t="s">
        <v>1169</v>
      </c>
      <c r="F203" s="194" t="s">
        <v>1170</v>
      </c>
      <c r="G203" s="195" t="s">
        <v>259</v>
      </c>
      <c r="H203" s="196">
        <v>5</v>
      </c>
      <c r="I203" s="197"/>
      <c r="J203" s="198">
        <f>ROUND(I203*H203,2)</f>
        <v>0</v>
      </c>
      <c r="K203" s="194" t="s">
        <v>227</v>
      </c>
      <c r="L203" s="40"/>
      <c r="M203" s="199" t="s">
        <v>1</v>
      </c>
      <c r="N203" s="200" t="s">
        <v>46</v>
      </c>
      <c r="O203" s="72"/>
      <c r="P203" s="201">
        <f>O203*H203</f>
        <v>0</v>
      </c>
      <c r="Q203" s="201">
        <v>9.0000000000000006E-5</v>
      </c>
      <c r="R203" s="201">
        <f>Q203*H203</f>
        <v>4.5000000000000004E-4</v>
      </c>
      <c r="S203" s="201">
        <v>0</v>
      </c>
      <c r="T203" s="202">
        <f>S203*H203</f>
        <v>0</v>
      </c>
      <c r="U203" s="35"/>
      <c r="V203" s="35"/>
      <c r="W203" s="35"/>
      <c r="X203" s="35"/>
      <c r="Y203" s="35"/>
      <c r="Z203" s="35"/>
      <c r="AA203" s="35"/>
      <c r="AB203" s="35"/>
      <c r="AC203" s="35"/>
      <c r="AD203" s="35"/>
      <c r="AE203" s="35"/>
      <c r="AR203" s="203" t="s">
        <v>317</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317</v>
      </c>
      <c r="BM203" s="203" t="s">
        <v>1171</v>
      </c>
    </row>
    <row r="204" spans="1:65" s="2" customFormat="1" ht="11.25">
      <c r="A204" s="35"/>
      <c r="B204" s="36"/>
      <c r="C204" s="37"/>
      <c r="D204" s="205" t="s">
        <v>230</v>
      </c>
      <c r="E204" s="37"/>
      <c r="F204" s="206" t="s">
        <v>1172</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192" t="s">
        <v>371</v>
      </c>
      <c r="D205" s="192" t="s">
        <v>223</v>
      </c>
      <c r="E205" s="193" t="s">
        <v>1173</v>
      </c>
      <c r="F205" s="194" t="s">
        <v>1174</v>
      </c>
      <c r="G205" s="195" t="s">
        <v>320</v>
      </c>
      <c r="H205" s="196">
        <v>0.14000000000000001</v>
      </c>
      <c r="I205" s="197"/>
      <c r="J205" s="198">
        <f>ROUND(I205*H205,2)</f>
        <v>0</v>
      </c>
      <c r="K205" s="194" t="s">
        <v>227</v>
      </c>
      <c r="L205" s="40"/>
      <c r="M205" s="199" t="s">
        <v>1</v>
      </c>
      <c r="N205" s="200"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317</v>
      </c>
      <c r="AT205" s="203" t="s">
        <v>223</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1175</v>
      </c>
    </row>
    <row r="206" spans="1:65" s="2" customFormat="1" ht="19.5">
      <c r="A206" s="35"/>
      <c r="B206" s="36"/>
      <c r="C206" s="37"/>
      <c r="D206" s="205" t="s">
        <v>230</v>
      </c>
      <c r="E206" s="37"/>
      <c r="F206" s="206" t="s">
        <v>1176</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14.45" customHeight="1">
      <c r="A207" s="35"/>
      <c r="B207" s="36"/>
      <c r="C207" s="192" t="s">
        <v>378</v>
      </c>
      <c r="D207" s="192" t="s">
        <v>223</v>
      </c>
      <c r="E207" s="193" t="s">
        <v>1177</v>
      </c>
      <c r="F207" s="194" t="s">
        <v>1178</v>
      </c>
      <c r="G207" s="195" t="s">
        <v>320</v>
      </c>
      <c r="H207" s="196">
        <v>0.14000000000000001</v>
      </c>
      <c r="I207" s="197"/>
      <c r="J207" s="198">
        <f>ROUND(I207*H207,2)</f>
        <v>0</v>
      </c>
      <c r="K207" s="194" t="s">
        <v>227</v>
      </c>
      <c r="L207" s="40"/>
      <c r="M207" s="199" t="s">
        <v>1</v>
      </c>
      <c r="N207" s="200"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1179</v>
      </c>
    </row>
    <row r="208" spans="1:65" s="2" customFormat="1" ht="19.5">
      <c r="A208" s="35"/>
      <c r="B208" s="36"/>
      <c r="C208" s="37"/>
      <c r="D208" s="205" t="s">
        <v>230</v>
      </c>
      <c r="E208" s="37"/>
      <c r="F208" s="206" t="s">
        <v>1180</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12" customFormat="1" ht="22.9" customHeight="1">
      <c r="B209" s="176"/>
      <c r="C209" s="177"/>
      <c r="D209" s="178" t="s">
        <v>79</v>
      </c>
      <c r="E209" s="190" t="s">
        <v>1181</v>
      </c>
      <c r="F209" s="190" t="s">
        <v>1182</v>
      </c>
      <c r="G209" s="177"/>
      <c r="H209" s="177"/>
      <c r="I209" s="180"/>
      <c r="J209" s="191">
        <f>BK209</f>
        <v>0</v>
      </c>
      <c r="K209" s="177"/>
      <c r="L209" s="182"/>
      <c r="M209" s="183"/>
      <c r="N209" s="184"/>
      <c r="O209" s="184"/>
      <c r="P209" s="185">
        <f>SUM(P210:P213)</f>
        <v>0</v>
      </c>
      <c r="Q209" s="184"/>
      <c r="R209" s="185">
        <f>SUM(R210:R213)</f>
        <v>5.0000000000000001E-3</v>
      </c>
      <c r="S209" s="184"/>
      <c r="T209" s="186">
        <f>SUM(T210:T213)</f>
        <v>0</v>
      </c>
      <c r="AR209" s="187" t="s">
        <v>93</v>
      </c>
      <c r="AT209" s="188" t="s">
        <v>79</v>
      </c>
      <c r="AU209" s="188" t="s">
        <v>87</v>
      </c>
      <c r="AY209" s="187" t="s">
        <v>220</v>
      </c>
      <c r="BK209" s="189">
        <f>SUM(BK210:BK213)</f>
        <v>0</v>
      </c>
    </row>
    <row r="210" spans="1:65" s="2" customFormat="1" ht="14.45" customHeight="1">
      <c r="A210" s="35"/>
      <c r="B210" s="36"/>
      <c r="C210" s="192" t="s">
        <v>383</v>
      </c>
      <c r="D210" s="192" t="s">
        <v>223</v>
      </c>
      <c r="E210" s="193" t="s">
        <v>1183</v>
      </c>
      <c r="F210" s="194" t="s">
        <v>1184</v>
      </c>
      <c r="G210" s="195" t="s">
        <v>259</v>
      </c>
      <c r="H210" s="196">
        <v>8</v>
      </c>
      <c r="I210" s="197"/>
      <c r="J210" s="198">
        <f>ROUND(I210*H210,2)</f>
        <v>0</v>
      </c>
      <c r="K210" s="194" t="s">
        <v>227</v>
      </c>
      <c r="L210" s="40"/>
      <c r="M210" s="199" t="s">
        <v>1</v>
      </c>
      <c r="N210" s="200" t="s">
        <v>46</v>
      </c>
      <c r="O210" s="72"/>
      <c r="P210" s="201">
        <f>O210*H210</f>
        <v>0</v>
      </c>
      <c r="Q210" s="201">
        <v>4.8000000000000001E-4</v>
      </c>
      <c r="R210" s="201">
        <f>Q210*H210</f>
        <v>3.8400000000000001E-3</v>
      </c>
      <c r="S210" s="201">
        <v>0</v>
      </c>
      <c r="T210" s="202">
        <f>S210*H210</f>
        <v>0</v>
      </c>
      <c r="U210" s="35"/>
      <c r="V210" s="35"/>
      <c r="W210" s="35"/>
      <c r="X210" s="35"/>
      <c r="Y210" s="35"/>
      <c r="Z210" s="35"/>
      <c r="AA210" s="35"/>
      <c r="AB210" s="35"/>
      <c r="AC210" s="35"/>
      <c r="AD210" s="35"/>
      <c r="AE210" s="35"/>
      <c r="AR210" s="203" t="s">
        <v>317</v>
      </c>
      <c r="AT210" s="203" t="s">
        <v>223</v>
      </c>
      <c r="AU210" s="203" t="s">
        <v>93</v>
      </c>
      <c r="AY210" s="18" t="s">
        <v>220</v>
      </c>
      <c r="BE210" s="204">
        <f>IF(N210="základní",J210,0)</f>
        <v>0</v>
      </c>
      <c r="BF210" s="204">
        <f>IF(N210="snížená",J210,0)</f>
        <v>0</v>
      </c>
      <c r="BG210" s="204">
        <f>IF(N210="zákl. přenesená",J210,0)</f>
        <v>0</v>
      </c>
      <c r="BH210" s="204">
        <f>IF(N210="sníž. přenesená",J210,0)</f>
        <v>0</v>
      </c>
      <c r="BI210" s="204">
        <f>IF(N210="nulová",J210,0)</f>
        <v>0</v>
      </c>
      <c r="BJ210" s="18" t="s">
        <v>93</v>
      </c>
      <c r="BK210" s="204">
        <f>ROUND(I210*H210,2)</f>
        <v>0</v>
      </c>
      <c r="BL210" s="18" t="s">
        <v>317</v>
      </c>
      <c r="BM210" s="203" t="s">
        <v>1185</v>
      </c>
    </row>
    <row r="211" spans="1:65" s="2" customFormat="1" ht="11.25">
      <c r="A211" s="35"/>
      <c r="B211" s="36"/>
      <c r="C211" s="37"/>
      <c r="D211" s="205" t="s">
        <v>230</v>
      </c>
      <c r="E211" s="37"/>
      <c r="F211" s="206" t="s">
        <v>1186</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230</v>
      </c>
      <c r="AU211" s="18" t="s">
        <v>93</v>
      </c>
    </row>
    <row r="212" spans="1:65" s="2" customFormat="1" ht="14.45" customHeight="1">
      <c r="A212" s="35"/>
      <c r="B212" s="36"/>
      <c r="C212" s="192" t="s">
        <v>391</v>
      </c>
      <c r="D212" s="192" t="s">
        <v>223</v>
      </c>
      <c r="E212" s="193" t="s">
        <v>1187</v>
      </c>
      <c r="F212" s="194" t="s">
        <v>1188</v>
      </c>
      <c r="G212" s="195" t="s">
        <v>259</v>
      </c>
      <c r="H212" s="196">
        <v>2</v>
      </c>
      <c r="I212" s="197"/>
      <c r="J212" s="198">
        <f>ROUND(I212*H212,2)</f>
        <v>0</v>
      </c>
      <c r="K212" s="194" t="s">
        <v>227</v>
      </c>
      <c r="L212" s="40"/>
      <c r="M212" s="199" t="s">
        <v>1</v>
      </c>
      <c r="N212" s="200" t="s">
        <v>46</v>
      </c>
      <c r="O212" s="72"/>
      <c r="P212" s="201">
        <f>O212*H212</f>
        <v>0</v>
      </c>
      <c r="Q212" s="201">
        <v>5.8E-4</v>
      </c>
      <c r="R212" s="201">
        <f>Q212*H212</f>
        <v>1.16E-3</v>
      </c>
      <c r="S212" s="201">
        <v>0</v>
      </c>
      <c r="T212" s="202">
        <f>S212*H212</f>
        <v>0</v>
      </c>
      <c r="U212" s="35"/>
      <c r="V212" s="35"/>
      <c r="W212" s="35"/>
      <c r="X212" s="35"/>
      <c r="Y212" s="35"/>
      <c r="Z212" s="35"/>
      <c r="AA212" s="35"/>
      <c r="AB212" s="35"/>
      <c r="AC212" s="35"/>
      <c r="AD212" s="35"/>
      <c r="AE212" s="35"/>
      <c r="AR212" s="203" t="s">
        <v>317</v>
      </c>
      <c r="AT212" s="203" t="s">
        <v>223</v>
      </c>
      <c r="AU212" s="203" t="s">
        <v>93</v>
      </c>
      <c r="AY212" s="18" t="s">
        <v>220</v>
      </c>
      <c r="BE212" s="204">
        <f>IF(N212="základní",J212,0)</f>
        <v>0</v>
      </c>
      <c r="BF212" s="204">
        <f>IF(N212="snížená",J212,0)</f>
        <v>0</v>
      </c>
      <c r="BG212" s="204">
        <f>IF(N212="zákl. přenesená",J212,0)</f>
        <v>0</v>
      </c>
      <c r="BH212" s="204">
        <f>IF(N212="sníž. přenesená",J212,0)</f>
        <v>0</v>
      </c>
      <c r="BI212" s="204">
        <f>IF(N212="nulová",J212,0)</f>
        <v>0</v>
      </c>
      <c r="BJ212" s="18" t="s">
        <v>93</v>
      </c>
      <c r="BK212" s="204">
        <f>ROUND(I212*H212,2)</f>
        <v>0</v>
      </c>
      <c r="BL212" s="18" t="s">
        <v>317</v>
      </c>
      <c r="BM212" s="203" t="s">
        <v>1189</v>
      </c>
    </row>
    <row r="213" spans="1:65" s="2" customFormat="1" ht="11.25">
      <c r="A213" s="35"/>
      <c r="B213" s="36"/>
      <c r="C213" s="37"/>
      <c r="D213" s="205" t="s">
        <v>230</v>
      </c>
      <c r="E213" s="37"/>
      <c r="F213" s="206" t="s">
        <v>1190</v>
      </c>
      <c r="G213" s="37"/>
      <c r="H213" s="37"/>
      <c r="I213" s="207"/>
      <c r="J213" s="37"/>
      <c r="K213" s="37"/>
      <c r="L213" s="40"/>
      <c r="M213" s="257"/>
      <c r="N213" s="258"/>
      <c r="O213" s="259"/>
      <c r="P213" s="259"/>
      <c r="Q213" s="259"/>
      <c r="R213" s="259"/>
      <c r="S213" s="259"/>
      <c r="T213" s="260"/>
      <c r="U213" s="35"/>
      <c r="V213" s="35"/>
      <c r="W213" s="35"/>
      <c r="X213" s="35"/>
      <c r="Y213" s="35"/>
      <c r="Z213" s="35"/>
      <c r="AA213" s="35"/>
      <c r="AB213" s="35"/>
      <c r="AC213" s="35"/>
      <c r="AD213" s="35"/>
      <c r="AE213" s="35"/>
      <c r="AT213" s="18" t="s">
        <v>230</v>
      </c>
      <c r="AU213" s="18" t="s">
        <v>93</v>
      </c>
    </row>
    <row r="214" spans="1:65" s="2" customFormat="1" ht="6.95" customHeight="1">
      <c r="A214" s="35"/>
      <c r="B214" s="55"/>
      <c r="C214" s="56"/>
      <c r="D214" s="56"/>
      <c r="E214" s="56"/>
      <c r="F214" s="56"/>
      <c r="G214" s="56"/>
      <c r="H214" s="56"/>
      <c r="I214" s="56"/>
      <c r="J214" s="56"/>
      <c r="K214" s="56"/>
      <c r="L214" s="40"/>
      <c r="M214" s="35"/>
      <c r="O214" s="35"/>
      <c r="P214" s="35"/>
      <c r="Q214" s="35"/>
      <c r="R214" s="35"/>
      <c r="S214" s="35"/>
      <c r="T214" s="35"/>
      <c r="U214" s="35"/>
      <c r="V214" s="35"/>
      <c r="W214" s="35"/>
      <c r="X214" s="35"/>
      <c r="Y214" s="35"/>
      <c r="Z214" s="35"/>
      <c r="AA214" s="35"/>
      <c r="AB214" s="35"/>
      <c r="AC214" s="35"/>
      <c r="AD214" s="35"/>
      <c r="AE214" s="35"/>
    </row>
  </sheetData>
  <sheetProtection algorithmName="SHA-512" hashValue="bkPu45YxxAmPpMxmJ9AhR4F7yvLbzb+O/20eOglGhzTrhgVEEfOobY0DggmP6QX34jcYXI9zmKQEfPo9XKMyrA==" saltValue="dQG7sGVXo6DCLzD0tpGMcZ6ZeaZjnkBoiFqhX6qq+aWiI2oLjgT2R/w0QYnOjyaMCX+KZN+u00qWel0hy9f8sw==" spinCount="100000" sheet="1" objects="1" scenarios="1" formatColumns="0" formatRows="0" autoFilter="0"/>
  <autoFilter ref="C126:K213" xr:uid="{00000000-0009-0000-0000-00000B000000}"/>
  <mergeCells count="15">
    <mergeCell ref="E113:H113"/>
    <mergeCell ref="E117:H117"/>
    <mergeCell ref="E115:H115"/>
    <mergeCell ref="E119:H119"/>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130</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1580</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1753</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ROUND((SUM(BE126:BE223)),  2)</f>
        <v>0</v>
      </c>
      <c r="G37" s="35"/>
      <c r="H37" s="35"/>
      <c r="I37" s="131">
        <v>0.21</v>
      </c>
      <c r="J37" s="130">
        <f>ROUND(((SUM(BE126:BE223))*I37),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ROUND((SUM(BF126:BF223)),  2)</f>
        <v>0</v>
      </c>
      <c r="G38" s="35"/>
      <c r="H38" s="35"/>
      <c r="I38" s="131">
        <v>0.15</v>
      </c>
      <c r="J38" s="130">
        <f>ROUND(((SUM(BF126:BF223))*I38),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ROUND((SUM(BG126:BG223)),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ROUND((SUM(BH126:BH223)),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ROUND((SUM(BI126:BI223)),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1580</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18052020_2.4_V - Podkrovní byty 375/38 - Vodovod</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J126</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J127</f>
        <v>0</v>
      </c>
      <c r="K100" s="155"/>
      <c r="L100" s="159"/>
    </row>
    <row r="101" spans="1:47" s="10" customFormat="1" ht="19.899999999999999" customHeight="1">
      <c r="B101" s="160"/>
      <c r="C101" s="105"/>
      <c r="D101" s="161" t="s">
        <v>1192</v>
      </c>
      <c r="E101" s="162"/>
      <c r="F101" s="162"/>
      <c r="G101" s="162"/>
      <c r="H101" s="162"/>
      <c r="I101" s="162"/>
      <c r="J101" s="163">
        <f>J128</f>
        <v>0</v>
      </c>
      <c r="K101" s="105"/>
      <c r="L101" s="164"/>
    </row>
    <row r="102" spans="1:47" s="10" customFormat="1" ht="19.899999999999999" customHeight="1">
      <c r="B102" s="160"/>
      <c r="C102" s="105"/>
      <c r="D102" s="161" t="s">
        <v>1089</v>
      </c>
      <c r="E102" s="162"/>
      <c r="F102" s="162"/>
      <c r="G102" s="162"/>
      <c r="H102" s="162"/>
      <c r="I102" s="162"/>
      <c r="J102" s="163">
        <f>J198</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205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7" t="str">
        <f>E7</f>
        <v>Podkrovní byty Táborská 378/44, 372/36, 375/38, 377/42, 376/40 Praha 4, k.ú. Nusle</v>
      </c>
      <c r="F112" s="328"/>
      <c r="G112" s="328"/>
      <c r="H112" s="328"/>
      <c r="I112" s="37"/>
      <c r="J112" s="37"/>
      <c r="K112" s="37"/>
      <c r="L112" s="52"/>
      <c r="S112" s="35"/>
      <c r="T112" s="35"/>
      <c r="U112" s="35"/>
      <c r="V112" s="35"/>
      <c r="W112" s="35"/>
      <c r="X112" s="35"/>
      <c r="Y112" s="35"/>
      <c r="Z112" s="35"/>
      <c r="AA112" s="35"/>
      <c r="AB112" s="35"/>
      <c r="AC112" s="35"/>
      <c r="AD112" s="35"/>
      <c r="AE112" s="35"/>
    </row>
    <row r="113" spans="1:63" s="1" customFormat="1" ht="12" customHeight="1">
      <c r="B113" s="22"/>
      <c r="C113" s="30" t="s">
        <v>179</v>
      </c>
      <c r="D113" s="23"/>
      <c r="E113" s="23"/>
      <c r="F113" s="23"/>
      <c r="G113" s="23"/>
      <c r="H113" s="23"/>
      <c r="I113" s="23"/>
      <c r="J113" s="23"/>
      <c r="K113" s="23"/>
      <c r="L113" s="21"/>
    </row>
    <row r="114" spans="1:63" s="1" customFormat="1" ht="16.5" customHeight="1">
      <c r="B114" s="22"/>
      <c r="C114" s="23"/>
      <c r="D114" s="23"/>
      <c r="E114" s="327" t="s">
        <v>1580</v>
      </c>
      <c r="F114" s="278"/>
      <c r="G114" s="278"/>
      <c r="H114" s="278"/>
      <c r="I114" s="23"/>
      <c r="J114" s="23"/>
      <c r="K114" s="23"/>
      <c r="L114" s="21"/>
    </row>
    <row r="115" spans="1:63" s="1" customFormat="1" ht="12" customHeight="1">
      <c r="B115" s="22"/>
      <c r="C115" s="30" t="s">
        <v>181</v>
      </c>
      <c r="D115" s="23"/>
      <c r="E115" s="23"/>
      <c r="F115" s="23"/>
      <c r="G115" s="23"/>
      <c r="H115" s="23"/>
      <c r="I115" s="23"/>
      <c r="J115" s="23"/>
      <c r="K115" s="23"/>
      <c r="L115" s="21"/>
    </row>
    <row r="116" spans="1:63" s="2" customFormat="1" ht="16.5" customHeight="1">
      <c r="A116" s="35"/>
      <c r="B116" s="36"/>
      <c r="C116" s="37"/>
      <c r="D116" s="37"/>
      <c r="E116" s="331" t="s">
        <v>1080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E13</f>
        <v>18052020_2.4_V - Podkrovní byty 375/38 - Vodovod</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F16</f>
        <v>Táborská</v>
      </c>
      <c r="G120" s="37"/>
      <c r="H120" s="37"/>
      <c r="I120" s="30" t="s">
        <v>22</v>
      </c>
      <c r="J120" s="67" t="str">
        <f>IF(J16="","",J16)</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E19</f>
        <v>Městská část Praha 4, Anatala Staška 2059/80b</v>
      </c>
      <c r="G122" s="37"/>
      <c r="H122" s="37"/>
      <c r="I122" s="30" t="s">
        <v>31</v>
      </c>
      <c r="J122" s="33" t="str">
        <f>E25</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IF(E22="","",E22)</f>
        <v>Vyplň údaj</v>
      </c>
      <c r="G123" s="37"/>
      <c r="H123" s="37"/>
      <c r="I123" s="30" t="s">
        <v>36</v>
      </c>
      <c r="J123" s="33" t="str">
        <f>E28</f>
        <v>SunCad,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0.13633999999999999</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339</v>
      </c>
      <c r="F127" s="179" t="s">
        <v>340</v>
      </c>
      <c r="G127" s="177"/>
      <c r="H127" s="177"/>
      <c r="I127" s="180"/>
      <c r="J127" s="181">
        <f>BK127</f>
        <v>0</v>
      </c>
      <c r="K127" s="177"/>
      <c r="L127" s="182"/>
      <c r="M127" s="183"/>
      <c r="N127" s="184"/>
      <c r="O127" s="184"/>
      <c r="P127" s="185">
        <f>P128+P198</f>
        <v>0</v>
      </c>
      <c r="Q127" s="184"/>
      <c r="R127" s="185">
        <f>R128+R198</f>
        <v>0.13633999999999999</v>
      </c>
      <c r="S127" s="184"/>
      <c r="T127" s="186">
        <f>T128+T198</f>
        <v>0</v>
      </c>
      <c r="AR127" s="187" t="s">
        <v>93</v>
      </c>
      <c r="AT127" s="188" t="s">
        <v>79</v>
      </c>
      <c r="AU127" s="188" t="s">
        <v>80</v>
      </c>
      <c r="AY127" s="187" t="s">
        <v>220</v>
      </c>
      <c r="BK127" s="189">
        <f>BK128+BK198</f>
        <v>0</v>
      </c>
    </row>
    <row r="128" spans="1:63" s="12" customFormat="1" ht="22.9" customHeight="1">
      <c r="B128" s="176"/>
      <c r="C128" s="177"/>
      <c r="D128" s="178" t="s">
        <v>79</v>
      </c>
      <c r="E128" s="190" t="s">
        <v>1193</v>
      </c>
      <c r="F128" s="190" t="s">
        <v>1194</v>
      </c>
      <c r="G128" s="177"/>
      <c r="H128" s="177"/>
      <c r="I128" s="180"/>
      <c r="J128" s="191">
        <f>BK128</f>
        <v>0</v>
      </c>
      <c r="K128" s="177"/>
      <c r="L128" s="182"/>
      <c r="M128" s="183"/>
      <c r="N128" s="184"/>
      <c r="O128" s="184"/>
      <c r="P128" s="185">
        <f>SUM(P129:P197)</f>
        <v>0</v>
      </c>
      <c r="Q128" s="184"/>
      <c r="R128" s="185">
        <f>SUM(R129:R197)</f>
        <v>0.11459</v>
      </c>
      <c r="S128" s="184"/>
      <c r="T128" s="186">
        <f>SUM(T129:T197)</f>
        <v>0</v>
      </c>
      <c r="AR128" s="187" t="s">
        <v>93</v>
      </c>
      <c r="AT128" s="188" t="s">
        <v>79</v>
      </c>
      <c r="AU128" s="188" t="s">
        <v>87</v>
      </c>
      <c r="AY128" s="187" t="s">
        <v>220</v>
      </c>
      <c r="BK128" s="189">
        <f>SUM(BK129:BK197)</f>
        <v>0</v>
      </c>
    </row>
    <row r="129" spans="1:65" s="2" customFormat="1" ht="14.45" customHeight="1">
      <c r="A129" s="35"/>
      <c r="B129" s="36"/>
      <c r="C129" s="192" t="s">
        <v>87</v>
      </c>
      <c r="D129" s="192" t="s">
        <v>223</v>
      </c>
      <c r="E129" s="193" t="s">
        <v>1195</v>
      </c>
      <c r="F129" s="194" t="s">
        <v>1196</v>
      </c>
      <c r="G129" s="195" t="s">
        <v>259</v>
      </c>
      <c r="H129" s="196">
        <v>6</v>
      </c>
      <c r="I129" s="197"/>
      <c r="J129" s="198">
        <f>ROUND(I129*H129,2)</f>
        <v>0</v>
      </c>
      <c r="K129" s="194" t="s">
        <v>227</v>
      </c>
      <c r="L129" s="40"/>
      <c r="M129" s="199" t="s">
        <v>1</v>
      </c>
      <c r="N129" s="200" t="s">
        <v>46</v>
      </c>
      <c r="O129" s="72"/>
      <c r="P129" s="201">
        <f>O129*H129</f>
        <v>0</v>
      </c>
      <c r="Q129" s="201">
        <v>2.9999999999999997E-4</v>
      </c>
      <c r="R129" s="201">
        <f>Q129*H129</f>
        <v>1.8E-3</v>
      </c>
      <c r="S129" s="201">
        <v>0</v>
      </c>
      <c r="T129" s="202">
        <f>S129*H129</f>
        <v>0</v>
      </c>
      <c r="U129" s="35"/>
      <c r="V129" s="35"/>
      <c r="W129" s="35"/>
      <c r="X129" s="35"/>
      <c r="Y129" s="35"/>
      <c r="Z129" s="35"/>
      <c r="AA129" s="35"/>
      <c r="AB129" s="35"/>
      <c r="AC129" s="35"/>
      <c r="AD129" s="35"/>
      <c r="AE129" s="35"/>
      <c r="AR129" s="203" t="s">
        <v>317</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1197</v>
      </c>
    </row>
    <row r="130" spans="1:65" s="2" customFormat="1" ht="11.25">
      <c r="A130" s="35"/>
      <c r="B130" s="36"/>
      <c r="C130" s="37"/>
      <c r="D130" s="205" t="s">
        <v>230</v>
      </c>
      <c r="E130" s="37"/>
      <c r="F130" s="206" t="s">
        <v>1198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3" customFormat="1" ht="11.25">
      <c r="B131" s="210"/>
      <c r="C131" s="211"/>
      <c r="D131" s="205" t="s">
        <v>232</v>
      </c>
      <c r="E131" s="212" t="s">
        <v>1</v>
      </c>
      <c r="F131" s="213" t="s">
        <v>1754</v>
      </c>
      <c r="G131" s="211"/>
      <c r="H131" s="212" t="s">
        <v>1</v>
      </c>
      <c r="I131" s="214"/>
      <c r="J131" s="211"/>
      <c r="K131" s="211"/>
      <c r="L131" s="215"/>
      <c r="M131" s="216"/>
      <c r="N131" s="217"/>
      <c r="O131" s="217"/>
      <c r="P131" s="217"/>
      <c r="Q131" s="217"/>
      <c r="R131" s="217"/>
      <c r="S131" s="217"/>
      <c r="T131" s="218"/>
      <c r="AT131" s="219" t="s">
        <v>232</v>
      </c>
      <c r="AU131" s="219" t="s">
        <v>93</v>
      </c>
      <c r="AV131" s="13" t="s">
        <v>87</v>
      </c>
      <c r="AW131" s="13" t="s">
        <v>35</v>
      </c>
      <c r="AX131" s="13" t="s">
        <v>80</v>
      </c>
      <c r="AY131" s="219" t="s">
        <v>220</v>
      </c>
    </row>
    <row r="132" spans="1:65" s="14" customFormat="1" ht="11.25">
      <c r="B132" s="220"/>
      <c r="C132" s="221"/>
      <c r="D132" s="205" t="s">
        <v>232</v>
      </c>
      <c r="E132" s="222" t="s">
        <v>1</v>
      </c>
      <c r="F132" s="223" t="s">
        <v>221</v>
      </c>
      <c r="G132" s="221"/>
      <c r="H132" s="224">
        <v>6</v>
      </c>
      <c r="I132" s="225"/>
      <c r="J132" s="221"/>
      <c r="K132" s="221"/>
      <c r="L132" s="226"/>
      <c r="M132" s="227"/>
      <c r="N132" s="228"/>
      <c r="O132" s="228"/>
      <c r="P132" s="228"/>
      <c r="Q132" s="228"/>
      <c r="R132" s="228"/>
      <c r="S132" s="228"/>
      <c r="T132" s="229"/>
      <c r="AT132" s="230" t="s">
        <v>232</v>
      </c>
      <c r="AU132" s="230" t="s">
        <v>93</v>
      </c>
      <c r="AV132" s="14" t="s">
        <v>93</v>
      </c>
      <c r="AW132" s="14" t="s">
        <v>35</v>
      </c>
      <c r="AX132" s="14" t="s">
        <v>80</v>
      </c>
      <c r="AY132" s="230" t="s">
        <v>220</v>
      </c>
    </row>
    <row r="133" spans="1:65" s="15" customFormat="1" ht="11.25">
      <c r="B133" s="231"/>
      <c r="C133" s="232"/>
      <c r="D133" s="205" t="s">
        <v>232</v>
      </c>
      <c r="E133" s="233" t="s">
        <v>1</v>
      </c>
      <c r="F133" s="234" t="s">
        <v>236</v>
      </c>
      <c r="G133" s="232"/>
      <c r="H133" s="235">
        <v>6</v>
      </c>
      <c r="I133" s="236"/>
      <c r="J133" s="232"/>
      <c r="K133" s="232"/>
      <c r="L133" s="237"/>
      <c r="M133" s="238"/>
      <c r="N133" s="239"/>
      <c r="O133" s="239"/>
      <c r="P133" s="239"/>
      <c r="Q133" s="239"/>
      <c r="R133" s="239"/>
      <c r="S133" s="239"/>
      <c r="T133" s="240"/>
      <c r="AT133" s="241" t="s">
        <v>232</v>
      </c>
      <c r="AU133" s="241" t="s">
        <v>93</v>
      </c>
      <c r="AV133" s="15" t="s">
        <v>228</v>
      </c>
      <c r="AW133" s="15" t="s">
        <v>35</v>
      </c>
      <c r="AX133" s="15" t="s">
        <v>87</v>
      </c>
      <c r="AY133" s="241" t="s">
        <v>220</v>
      </c>
    </row>
    <row r="134" spans="1:65" s="2" customFormat="1" ht="14.45" customHeight="1">
      <c r="A134" s="35"/>
      <c r="B134" s="36"/>
      <c r="C134" s="192" t="s">
        <v>93</v>
      </c>
      <c r="D134" s="192" t="s">
        <v>223</v>
      </c>
      <c r="E134" s="193" t="s">
        <v>1199</v>
      </c>
      <c r="F134" s="194" t="s">
        <v>1200</v>
      </c>
      <c r="G134" s="195" t="s">
        <v>259</v>
      </c>
      <c r="H134" s="196">
        <v>6</v>
      </c>
      <c r="I134" s="197"/>
      <c r="J134" s="198">
        <f>ROUND(I134*H134,2)</f>
        <v>0</v>
      </c>
      <c r="K134" s="194" t="s">
        <v>227</v>
      </c>
      <c r="L134" s="40"/>
      <c r="M134" s="199" t="s">
        <v>1</v>
      </c>
      <c r="N134" s="200" t="s">
        <v>46</v>
      </c>
      <c r="O134" s="72"/>
      <c r="P134" s="201">
        <f>O134*H134</f>
        <v>0</v>
      </c>
      <c r="Q134" s="201">
        <v>4.0000000000000003E-5</v>
      </c>
      <c r="R134" s="201">
        <f>Q134*H134</f>
        <v>2.4000000000000003E-4</v>
      </c>
      <c r="S134" s="201">
        <v>0</v>
      </c>
      <c r="T134" s="202">
        <f>S134*H134</f>
        <v>0</v>
      </c>
      <c r="U134" s="35"/>
      <c r="V134" s="35"/>
      <c r="W134" s="35"/>
      <c r="X134" s="35"/>
      <c r="Y134" s="35"/>
      <c r="Z134" s="35"/>
      <c r="AA134" s="35"/>
      <c r="AB134" s="35"/>
      <c r="AC134" s="35"/>
      <c r="AD134" s="35"/>
      <c r="AE134" s="35"/>
      <c r="AR134" s="203" t="s">
        <v>317</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93</v>
      </c>
      <c r="BK134" s="204">
        <f>ROUND(I134*H134,2)</f>
        <v>0</v>
      </c>
      <c r="BL134" s="18" t="s">
        <v>317</v>
      </c>
      <c r="BM134" s="203" t="s">
        <v>1201</v>
      </c>
    </row>
    <row r="135" spans="1:65" s="2" customFormat="1" ht="11.25">
      <c r="A135" s="35"/>
      <c r="B135" s="36"/>
      <c r="C135" s="37"/>
      <c r="D135" s="205" t="s">
        <v>230</v>
      </c>
      <c r="E135" s="37"/>
      <c r="F135" s="206" t="s">
        <v>1202</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230</v>
      </c>
      <c r="AU135" s="18" t="s">
        <v>93</v>
      </c>
    </row>
    <row r="136" spans="1:65" s="14" customFormat="1" ht="11.25">
      <c r="B136" s="220"/>
      <c r="C136" s="221"/>
      <c r="D136" s="205" t="s">
        <v>232</v>
      </c>
      <c r="E136" s="222" t="s">
        <v>1</v>
      </c>
      <c r="F136" s="223" t="s">
        <v>221</v>
      </c>
      <c r="G136" s="221"/>
      <c r="H136" s="224">
        <v>6</v>
      </c>
      <c r="I136" s="225"/>
      <c r="J136" s="221"/>
      <c r="K136" s="221"/>
      <c r="L136" s="226"/>
      <c r="M136" s="227"/>
      <c r="N136" s="228"/>
      <c r="O136" s="228"/>
      <c r="P136" s="228"/>
      <c r="Q136" s="228"/>
      <c r="R136" s="228"/>
      <c r="S136" s="228"/>
      <c r="T136" s="229"/>
      <c r="AT136" s="230" t="s">
        <v>232</v>
      </c>
      <c r="AU136" s="230" t="s">
        <v>93</v>
      </c>
      <c r="AV136" s="14" t="s">
        <v>93</v>
      </c>
      <c r="AW136" s="14" t="s">
        <v>35</v>
      </c>
      <c r="AX136" s="14" t="s">
        <v>80</v>
      </c>
      <c r="AY136" s="230" t="s">
        <v>220</v>
      </c>
    </row>
    <row r="137" spans="1:65" s="15" customFormat="1" ht="11.25">
      <c r="B137" s="231"/>
      <c r="C137" s="232"/>
      <c r="D137" s="205" t="s">
        <v>232</v>
      </c>
      <c r="E137" s="233" t="s">
        <v>1</v>
      </c>
      <c r="F137" s="234" t="s">
        <v>236</v>
      </c>
      <c r="G137" s="232"/>
      <c r="H137" s="235">
        <v>6</v>
      </c>
      <c r="I137" s="236"/>
      <c r="J137" s="232"/>
      <c r="K137" s="232"/>
      <c r="L137" s="237"/>
      <c r="M137" s="238"/>
      <c r="N137" s="239"/>
      <c r="O137" s="239"/>
      <c r="P137" s="239"/>
      <c r="Q137" s="239"/>
      <c r="R137" s="239"/>
      <c r="S137" s="239"/>
      <c r="T137" s="240"/>
      <c r="AT137" s="241" t="s">
        <v>232</v>
      </c>
      <c r="AU137" s="241" t="s">
        <v>93</v>
      </c>
      <c r="AV137" s="15" t="s">
        <v>228</v>
      </c>
      <c r="AW137" s="15" t="s">
        <v>35</v>
      </c>
      <c r="AX137" s="15" t="s">
        <v>87</v>
      </c>
      <c r="AY137" s="241" t="s">
        <v>220</v>
      </c>
    </row>
    <row r="138" spans="1:65" s="2" customFormat="1" ht="14.45" customHeight="1">
      <c r="A138" s="35"/>
      <c r="B138" s="36"/>
      <c r="C138" s="243" t="s">
        <v>106</v>
      </c>
      <c r="D138" s="243" t="s">
        <v>359</v>
      </c>
      <c r="E138" s="244" t="s">
        <v>1203</v>
      </c>
      <c r="F138" s="245" t="s">
        <v>1204</v>
      </c>
      <c r="G138" s="246" t="s">
        <v>353</v>
      </c>
      <c r="H138" s="247">
        <v>1.5</v>
      </c>
      <c r="I138" s="248"/>
      <c r="J138" s="249">
        <f>ROUND(I138*H138,2)</f>
        <v>0</v>
      </c>
      <c r="K138" s="245" t="s">
        <v>227</v>
      </c>
      <c r="L138" s="250"/>
      <c r="M138" s="251" t="s">
        <v>1</v>
      </c>
      <c r="N138" s="252" t="s">
        <v>46</v>
      </c>
      <c r="O138" s="72"/>
      <c r="P138" s="201">
        <f>O138*H138</f>
        <v>0</v>
      </c>
      <c r="Q138" s="201">
        <v>3.2000000000000003E-4</v>
      </c>
      <c r="R138" s="201">
        <f>Q138*H138</f>
        <v>4.8000000000000007E-4</v>
      </c>
      <c r="S138" s="201">
        <v>0</v>
      </c>
      <c r="T138" s="202">
        <f>S138*H138</f>
        <v>0</v>
      </c>
      <c r="U138" s="35"/>
      <c r="V138" s="35"/>
      <c r="W138" s="35"/>
      <c r="X138" s="35"/>
      <c r="Y138" s="35"/>
      <c r="Z138" s="35"/>
      <c r="AA138" s="35"/>
      <c r="AB138" s="35"/>
      <c r="AC138" s="35"/>
      <c r="AD138" s="35"/>
      <c r="AE138" s="35"/>
      <c r="AR138" s="203" t="s">
        <v>362</v>
      </c>
      <c r="AT138" s="203" t="s">
        <v>359</v>
      </c>
      <c r="AU138" s="203" t="s">
        <v>93</v>
      </c>
      <c r="AY138" s="18" t="s">
        <v>220</v>
      </c>
      <c r="BE138" s="204">
        <f>IF(N138="základní",J138,0)</f>
        <v>0</v>
      </c>
      <c r="BF138" s="204">
        <f>IF(N138="snížená",J138,0)</f>
        <v>0</v>
      </c>
      <c r="BG138" s="204">
        <f>IF(N138="zákl. přenesená",J138,0)</f>
        <v>0</v>
      </c>
      <c r="BH138" s="204">
        <f>IF(N138="sníž. přenesená",J138,0)</f>
        <v>0</v>
      </c>
      <c r="BI138" s="204">
        <f>IF(N138="nulová",J138,0)</f>
        <v>0</v>
      </c>
      <c r="BJ138" s="18" t="s">
        <v>93</v>
      </c>
      <c r="BK138" s="204">
        <f>ROUND(I138*H138,2)</f>
        <v>0</v>
      </c>
      <c r="BL138" s="18" t="s">
        <v>317</v>
      </c>
      <c r="BM138" s="203" t="s">
        <v>1205</v>
      </c>
    </row>
    <row r="139" spans="1:65" s="2" customFormat="1" ht="11.25">
      <c r="A139" s="35"/>
      <c r="B139" s="36"/>
      <c r="C139" s="37"/>
      <c r="D139" s="205" t="s">
        <v>230</v>
      </c>
      <c r="E139" s="37"/>
      <c r="F139" s="206" t="s">
        <v>1204</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93</v>
      </c>
    </row>
    <row r="140" spans="1:65" s="14" customFormat="1" ht="11.25">
      <c r="B140" s="220"/>
      <c r="C140" s="221"/>
      <c r="D140" s="205" t="s">
        <v>232</v>
      </c>
      <c r="E140" s="222" t="s">
        <v>1</v>
      </c>
      <c r="F140" s="223" t="s">
        <v>1729</v>
      </c>
      <c r="G140" s="221"/>
      <c r="H140" s="224">
        <v>1.5</v>
      </c>
      <c r="I140" s="225"/>
      <c r="J140" s="221"/>
      <c r="K140" s="221"/>
      <c r="L140" s="226"/>
      <c r="M140" s="227"/>
      <c r="N140" s="228"/>
      <c r="O140" s="228"/>
      <c r="P140" s="228"/>
      <c r="Q140" s="228"/>
      <c r="R140" s="228"/>
      <c r="S140" s="228"/>
      <c r="T140" s="229"/>
      <c r="AT140" s="230" t="s">
        <v>232</v>
      </c>
      <c r="AU140" s="230" t="s">
        <v>93</v>
      </c>
      <c r="AV140" s="14" t="s">
        <v>93</v>
      </c>
      <c r="AW140" s="14" t="s">
        <v>35</v>
      </c>
      <c r="AX140" s="14" t="s">
        <v>80</v>
      </c>
      <c r="AY140" s="230" t="s">
        <v>220</v>
      </c>
    </row>
    <row r="141" spans="1:65" s="15" customFormat="1" ht="11.25">
      <c r="B141" s="231"/>
      <c r="C141" s="232"/>
      <c r="D141" s="205" t="s">
        <v>232</v>
      </c>
      <c r="E141" s="233" t="s">
        <v>1</v>
      </c>
      <c r="F141" s="234" t="s">
        <v>236</v>
      </c>
      <c r="G141" s="232"/>
      <c r="H141" s="235">
        <v>1.5</v>
      </c>
      <c r="I141" s="236"/>
      <c r="J141" s="232"/>
      <c r="K141" s="232"/>
      <c r="L141" s="237"/>
      <c r="M141" s="238"/>
      <c r="N141" s="239"/>
      <c r="O141" s="239"/>
      <c r="P141" s="239"/>
      <c r="Q141" s="239"/>
      <c r="R141" s="239"/>
      <c r="S141" s="239"/>
      <c r="T141" s="240"/>
      <c r="AT141" s="241" t="s">
        <v>232</v>
      </c>
      <c r="AU141" s="241" t="s">
        <v>93</v>
      </c>
      <c r="AV141" s="15" t="s">
        <v>228</v>
      </c>
      <c r="AW141" s="15" t="s">
        <v>35</v>
      </c>
      <c r="AX141" s="15" t="s">
        <v>87</v>
      </c>
      <c r="AY141" s="241" t="s">
        <v>220</v>
      </c>
    </row>
    <row r="142" spans="1:65" s="2" customFormat="1" ht="14.45" customHeight="1">
      <c r="A142" s="35"/>
      <c r="B142" s="36"/>
      <c r="C142" s="192" t="s">
        <v>228</v>
      </c>
      <c r="D142" s="192" t="s">
        <v>223</v>
      </c>
      <c r="E142" s="193" t="s">
        <v>1206</v>
      </c>
      <c r="F142" s="194" t="s">
        <v>1207</v>
      </c>
      <c r="G142" s="195" t="s">
        <v>259</v>
      </c>
      <c r="H142" s="196">
        <v>6</v>
      </c>
      <c r="I142" s="197"/>
      <c r="J142" s="198">
        <f>ROUND(I142*H142,2)</f>
        <v>0</v>
      </c>
      <c r="K142" s="194" t="s">
        <v>227</v>
      </c>
      <c r="L142" s="40"/>
      <c r="M142" s="199" t="s">
        <v>1</v>
      </c>
      <c r="N142" s="200" t="s">
        <v>46</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317</v>
      </c>
      <c r="AT142" s="203" t="s">
        <v>223</v>
      </c>
      <c r="AU142" s="203" t="s">
        <v>93</v>
      </c>
      <c r="AY142" s="18" t="s">
        <v>220</v>
      </c>
      <c r="BE142" s="204">
        <f>IF(N142="základní",J142,0)</f>
        <v>0</v>
      </c>
      <c r="BF142" s="204">
        <f>IF(N142="snížená",J142,0)</f>
        <v>0</v>
      </c>
      <c r="BG142" s="204">
        <f>IF(N142="zákl. přenesená",J142,0)</f>
        <v>0</v>
      </c>
      <c r="BH142" s="204">
        <f>IF(N142="sníž. přenesená",J142,0)</f>
        <v>0</v>
      </c>
      <c r="BI142" s="204">
        <f>IF(N142="nulová",J142,0)</f>
        <v>0</v>
      </c>
      <c r="BJ142" s="18" t="s">
        <v>93</v>
      </c>
      <c r="BK142" s="204">
        <f>ROUND(I142*H142,2)</f>
        <v>0</v>
      </c>
      <c r="BL142" s="18" t="s">
        <v>317</v>
      </c>
      <c r="BM142" s="203" t="s">
        <v>1208</v>
      </c>
    </row>
    <row r="143" spans="1:65" s="2" customFormat="1" ht="11.25">
      <c r="A143" s="35"/>
      <c r="B143" s="36"/>
      <c r="C143" s="37"/>
      <c r="D143" s="205" t="s">
        <v>230</v>
      </c>
      <c r="E143" s="37"/>
      <c r="F143" s="206" t="s">
        <v>1209</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93</v>
      </c>
    </row>
    <row r="144" spans="1:65" s="14" customFormat="1" ht="11.25">
      <c r="B144" s="220"/>
      <c r="C144" s="221"/>
      <c r="D144" s="205" t="s">
        <v>232</v>
      </c>
      <c r="E144" s="222" t="s">
        <v>1</v>
      </c>
      <c r="F144" s="223" t="s">
        <v>221</v>
      </c>
      <c r="G144" s="221"/>
      <c r="H144" s="224">
        <v>6</v>
      </c>
      <c r="I144" s="225"/>
      <c r="J144" s="221"/>
      <c r="K144" s="221"/>
      <c r="L144" s="226"/>
      <c r="M144" s="227"/>
      <c r="N144" s="228"/>
      <c r="O144" s="228"/>
      <c r="P144" s="228"/>
      <c r="Q144" s="228"/>
      <c r="R144" s="228"/>
      <c r="S144" s="228"/>
      <c r="T144" s="229"/>
      <c r="AT144" s="230" t="s">
        <v>232</v>
      </c>
      <c r="AU144" s="230" t="s">
        <v>93</v>
      </c>
      <c r="AV144" s="14" t="s">
        <v>93</v>
      </c>
      <c r="AW144" s="14" t="s">
        <v>35</v>
      </c>
      <c r="AX144" s="14" t="s">
        <v>80</v>
      </c>
      <c r="AY144" s="230" t="s">
        <v>220</v>
      </c>
    </row>
    <row r="145" spans="1:65" s="15" customFormat="1" ht="11.25">
      <c r="B145" s="231"/>
      <c r="C145" s="232"/>
      <c r="D145" s="205" t="s">
        <v>232</v>
      </c>
      <c r="E145" s="233" t="s">
        <v>1</v>
      </c>
      <c r="F145" s="234" t="s">
        <v>236</v>
      </c>
      <c r="G145" s="232"/>
      <c r="H145" s="235">
        <v>6</v>
      </c>
      <c r="I145" s="236"/>
      <c r="J145" s="232"/>
      <c r="K145" s="232"/>
      <c r="L145" s="237"/>
      <c r="M145" s="238"/>
      <c r="N145" s="239"/>
      <c r="O145" s="239"/>
      <c r="P145" s="239"/>
      <c r="Q145" s="239"/>
      <c r="R145" s="239"/>
      <c r="S145" s="239"/>
      <c r="T145" s="240"/>
      <c r="AT145" s="241" t="s">
        <v>232</v>
      </c>
      <c r="AU145" s="241" t="s">
        <v>93</v>
      </c>
      <c r="AV145" s="15" t="s">
        <v>228</v>
      </c>
      <c r="AW145" s="15" t="s">
        <v>35</v>
      </c>
      <c r="AX145" s="15" t="s">
        <v>87</v>
      </c>
      <c r="AY145" s="241" t="s">
        <v>220</v>
      </c>
    </row>
    <row r="146" spans="1:65" s="2" customFormat="1" ht="14.45" customHeight="1">
      <c r="A146" s="35"/>
      <c r="B146" s="36"/>
      <c r="C146" s="192" t="s">
        <v>256</v>
      </c>
      <c r="D146" s="192" t="s">
        <v>223</v>
      </c>
      <c r="E146" s="193" t="s">
        <v>1210</v>
      </c>
      <c r="F146" s="194" t="s">
        <v>1211</v>
      </c>
      <c r="G146" s="195" t="s">
        <v>353</v>
      </c>
      <c r="H146" s="196">
        <v>14</v>
      </c>
      <c r="I146" s="197"/>
      <c r="J146" s="198">
        <f>ROUND(I146*H146,2)</f>
        <v>0</v>
      </c>
      <c r="K146" s="194" t="s">
        <v>227</v>
      </c>
      <c r="L146" s="40"/>
      <c r="M146" s="199" t="s">
        <v>1</v>
      </c>
      <c r="N146" s="200" t="s">
        <v>46</v>
      </c>
      <c r="O146" s="72"/>
      <c r="P146" s="201">
        <f>O146*H146</f>
        <v>0</v>
      </c>
      <c r="Q146" s="201">
        <v>8.4999999999999995E-4</v>
      </c>
      <c r="R146" s="201">
        <f>Q146*H146</f>
        <v>1.1899999999999999E-2</v>
      </c>
      <c r="S146" s="201">
        <v>0</v>
      </c>
      <c r="T146" s="202">
        <f>S146*H146</f>
        <v>0</v>
      </c>
      <c r="U146" s="35"/>
      <c r="V146" s="35"/>
      <c r="W146" s="35"/>
      <c r="X146" s="35"/>
      <c r="Y146" s="35"/>
      <c r="Z146" s="35"/>
      <c r="AA146" s="35"/>
      <c r="AB146" s="35"/>
      <c r="AC146" s="35"/>
      <c r="AD146" s="35"/>
      <c r="AE146" s="35"/>
      <c r="AR146" s="203" t="s">
        <v>317</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93</v>
      </c>
      <c r="BK146" s="204">
        <f>ROUND(I146*H146,2)</f>
        <v>0</v>
      </c>
      <c r="BL146" s="18" t="s">
        <v>317</v>
      </c>
      <c r="BM146" s="203" t="s">
        <v>1212</v>
      </c>
    </row>
    <row r="147" spans="1:65" s="2" customFormat="1" ht="11.25">
      <c r="A147" s="35"/>
      <c r="B147" s="36"/>
      <c r="C147" s="37"/>
      <c r="D147" s="205" t="s">
        <v>230</v>
      </c>
      <c r="E147" s="37"/>
      <c r="F147" s="206" t="s">
        <v>1213</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93</v>
      </c>
    </row>
    <row r="148" spans="1:65" s="14" customFormat="1" ht="11.25">
      <c r="B148" s="220"/>
      <c r="C148" s="221"/>
      <c r="D148" s="205" t="s">
        <v>232</v>
      </c>
      <c r="E148" s="222" t="s">
        <v>1</v>
      </c>
      <c r="F148" s="223" t="s">
        <v>308</v>
      </c>
      <c r="G148" s="221"/>
      <c r="H148" s="224">
        <v>14</v>
      </c>
      <c r="I148" s="225"/>
      <c r="J148" s="221"/>
      <c r="K148" s="221"/>
      <c r="L148" s="226"/>
      <c r="M148" s="227"/>
      <c r="N148" s="228"/>
      <c r="O148" s="228"/>
      <c r="P148" s="228"/>
      <c r="Q148" s="228"/>
      <c r="R148" s="228"/>
      <c r="S148" s="228"/>
      <c r="T148" s="229"/>
      <c r="AT148" s="230" t="s">
        <v>232</v>
      </c>
      <c r="AU148" s="230" t="s">
        <v>93</v>
      </c>
      <c r="AV148" s="14" t="s">
        <v>93</v>
      </c>
      <c r="AW148" s="14" t="s">
        <v>35</v>
      </c>
      <c r="AX148" s="14" t="s">
        <v>80</v>
      </c>
      <c r="AY148" s="230" t="s">
        <v>220</v>
      </c>
    </row>
    <row r="149" spans="1:65" s="15" customFormat="1" ht="11.25">
      <c r="B149" s="231"/>
      <c r="C149" s="232"/>
      <c r="D149" s="205" t="s">
        <v>232</v>
      </c>
      <c r="E149" s="233" t="s">
        <v>1</v>
      </c>
      <c r="F149" s="234" t="s">
        <v>236</v>
      </c>
      <c r="G149" s="232"/>
      <c r="H149" s="235">
        <v>14</v>
      </c>
      <c r="I149" s="236"/>
      <c r="J149" s="232"/>
      <c r="K149" s="232"/>
      <c r="L149" s="237"/>
      <c r="M149" s="238"/>
      <c r="N149" s="239"/>
      <c r="O149" s="239"/>
      <c r="P149" s="239"/>
      <c r="Q149" s="239"/>
      <c r="R149" s="239"/>
      <c r="S149" s="239"/>
      <c r="T149" s="240"/>
      <c r="AT149" s="241" t="s">
        <v>232</v>
      </c>
      <c r="AU149" s="241" t="s">
        <v>93</v>
      </c>
      <c r="AV149" s="15" t="s">
        <v>228</v>
      </c>
      <c r="AW149" s="15" t="s">
        <v>35</v>
      </c>
      <c r="AX149" s="15" t="s">
        <v>87</v>
      </c>
      <c r="AY149" s="241" t="s">
        <v>220</v>
      </c>
    </row>
    <row r="150" spans="1:65" s="2" customFormat="1" ht="14.45" customHeight="1">
      <c r="A150" s="35"/>
      <c r="B150" s="36"/>
      <c r="C150" s="192" t="s">
        <v>221</v>
      </c>
      <c r="D150" s="192" t="s">
        <v>223</v>
      </c>
      <c r="E150" s="193" t="s">
        <v>1214</v>
      </c>
      <c r="F150" s="194" t="s">
        <v>1215</v>
      </c>
      <c r="G150" s="195" t="s">
        <v>353</v>
      </c>
      <c r="H150" s="196">
        <v>25</v>
      </c>
      <c r="I150" s="197"/>
      <c r="J150" s="198">
        <f>ROUND(I150*H150,2)</f>
        <v>0</v>
      </c>
      <c r="K150" s="194" t="s">
        <v>227</v>
      </c>
      <c r="L150" s="40"/>
      <c r="M150" s="199" t="s">
        <v>1</v>
      </c>
      <c r="N150" s="200" t="s">
        <v>46</v>
      </c>
      <c r="O150" s="72"/>
      <c r="P150" s="201">
        <f>O150*H150</f>
        <v>0</v>
      </c>
      <c r="Q150" s="201">
        <v>1.16E-3</v>
      </c>
      <c r="R150" s="201">
        <f>Q150*H150</f>
        <v>2.9000000000000001E-2</v>
      </c>
      <c r="S150" s="201">
        <v>0</v>
      </c>
      <c r="T150" s="202">
        <f>S150*H150</f>
        <v>0</v>
      </c>
      <c r="U150" s="35"/>
      <c r="V150" s="35"/>
      <c r="W150" s="35"/>
      <c r="X150" s="35"/>
      <c r="Y150" s="35"/>
      <c r="Z150" s="35"/>
      <c r="AA150" s="35"/>
      <c r="AB150" s="35"/>
      <c r="AC150" s="35"/>
      <c r="AD150" s="35"/>
      <c r="AE150" s="35"/>
      <c r="AR150" s="203" t="s">
        <v>317</v>
      </c>
      <c r="AT150" s="203" t="s">
        <v>223</v>
      </c>
      <c r="AU150" s="203" t="s">
        <v>93</v>
      </c>
      <c r="AY150" s="18" t="s">
        <v>220</v>
      </c>
      <c r="BE150" s="204">
        <f>IF(N150="základní",J150,0)</f>
        <v>0</v>
      </c>
      <c r="BF150" s="204">
        <f>IF(N150="snížená",J150,0)</f>
        <v>0</v>
      </c>
      <c r="BG150" s="204">
        <f>IF(N150="zákl. přenesená",J150,0)</f>
        <v>0</v>
      </c>
      <c r="BH150" s="204">
        <f>IF(N150="sníž. přenesená",J150,0)</f>
        <v>0</v>
      </c>
      <c r="BI150" s="204">
        <f>IF(N150="nulová",J150,0)</f>
        <v>0</v>
      </c>
      <c r="BJ150" s="18" t="s">
        <v>93</v>
      </c>
      <c r="BK150" s="204">
        <f>ROUND(I150*H150,2)</f>
        <v>0</v>
      </c>
      <c r="BL150" s="18" t="s">
        <v>317</v>
      </c>
      <c r="BM150" s="203" t="s">
        <v>1216</v>
      </c>
    </row>
    <row r="151" spans="1:65" s="2" customFormat="1" ht="11.25">
      <c r="A151" s="35"/>
      <c r="B151" s="36"/>
      <c r="C151" s="37"/>
      <c r="D151" s="205" t="s">
        <v>230</v>
      </c>
      <c r="E151" s="37"/>
      <c r="F151" s="206" t="s">
        <v>1217</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230</v>
      </c>
      <c r="AU151" s="18" t="s">
        <v>93</v>
      </c>
    </row>
    <row r="152" spans="1:65" s="14" customFormat="1" ht="11.25">
      <c r="B152" s="220"/>
      <c r="C152" s="221"/>
      <c r="D152" s="205" t="s">
        <v>232</v>
      </c>
      <c r="E152" s="222" t="s">
        <v>1</v>
      </c>
      <c r="F152" s="223" t="s">
        <v>378</v>
      </c>
      <c r="G152" s="221"/>
      <c r="H152" s="224">
        <v>25</v>
      </c>
      <c r="I152" s="225"/>
      <c r="J152" s="221"/>
      <c r="K152" s="221"/>
      <c r="L152" s="226"/>
      <c r="M152" s="227"/>
      <c r="N152" s="228"/>
      <c r="O152" s="228"/>
      <c r="P152" s="228"/>
      <c r="Q152" s="228"/>
      <c r="R152" s="228"/>
      <c r="S152" s="228"/>
      <c r="T152" s="229"/>
      <c r="AT152" s="230" t="s">
        <v>232</v>
      </c>
      <c r="AU152" s="230" t="s">
        <v>93</v>
      </c>
      <c r="AV152" s="14" t="s">
        <v>93</v>
      </c>
      <c r="AW152" s="14" t="s">
        <v>35</v>
      </c>
      <c r="AX152" s="14" t="s">
        <v>80</v>
      </c>
      <c r="AY152" s="230" t="s">
        <v>220</v>
      </c>
    </row>
    <row r="153" spans="1:65" s="15" customFormat="1" ht="11.25">
      <c r="B153" s="231"/>
      <c r="C153" s="232"/>
      <c r="D153" s="205" t="s">
        <v>232</v>
      </c>
      <c r="E153" s="233" t="s">
        <v>1</v>
      </c>
      <c r="F153" s="234" t="s">
        <v>236</v>
      </c>
      <c r="G153" s="232"/>
      <c r="H153" s="235">
        <v>25</v>
      </c>
      <c r="I153" s="236"/>
      <c r="J153" s="232"/>
      <c r="K153" s="232"/>
      <c r="L153" s="237"/>
      <c r="M153" s="238"/>
      <c r="N153" s="239"/>
      <c r="O153" s="239"/>
      <c r="P153" s="239"/>
      <c r="Q153" s="239"/>
      <c r="R153" s="239"/>
      <c r="S153" s="239"/>
      <c r="T153" s="240"/>
      <c r="AT153" s="241" t="s">
        <v>232</v>
      </c>
      <c r="AU153" s="241" t="s">
        <v>93</v>
      </c>
      <c r="AV153" s="15" t="s">
        <v>228</v>
      </c>
      <c r="AW153" s="15" t="s">
        <v>35</v>
      </c>
      <c r="AX153" s="15" t="s">
        <v>87</v>
      </c>
      <c r="AY153" s="241" t="s">
        <v>220</v>
      </c>
    </row>
    <row r="154" spans="1:65" s="2" customFormat="1" ht="14.45" customHeight="1">
      <c r="A154" s="35"/>
      <c r="B154" s="36"/>
      <c r="C154" s="192" t="s">
        <v>266</v>
      </c>
      <c r="D154" s="192" t="s">
        <v>223</v>
      </c>
      <c r="E154" s="193" t="s">
        <v>1219</v>
      </c>
      <c r="F154" s="194" t="s">
        <v>1220</v>
      </c>
      <c r="G154" s="195" t="s">
        <v>353</v>
      </c>
      <c r="H154" s="196">
        <v>18.5</v>
      </c>
      <c r="I154" s="197"/>
      <c r="J154" s="198">
        <f>ROUND(I154*H154,2)</f>
        <v>0</v>
      </c>
      <c r="K154" s="194" t="s">
        <v>227</v>
      </c>
      <c r="L154" s="40"/>
      <c r="M154" s="199" t="s">
        <v>1</v>
      </c>
      <c r="N154" s="200" t="s">
        <v>46</v>
      </c>
      <c r="O154" s="72"/>
      <c r="P154" s="201">
        <f>O154*H154</f>
        <v>0</v>
      </c>
      <c r="Q154" s="201">
        <v>9.7999999999999997E-4</v>
      </c>
      <c r="R154" s="201">
        <f>Q154*H154</f>
        <v>1.813E-2</v>
      </c>
      <c r="S154" s="201">
        <v>0</v>
      </c>
      <c r="T154" s="202">
        <f>S154*H154</f>
        <v>0</v>
      </c>
      <c r="U154" s="35"/>
      <c r="V154" s="35"/>
      <c r="W154" s="35"/>
      <c r="X154" s="35"/>
      <c r="Y154" s="35"/>
      <c r="Z154" s="35"/>
      <c r="AA154" s="35"/>
      <c r="AB154" s="35"/>
      <c r="AC154" s="35"/>
      <c r="AD154" s="35"/>
      <c r="AE154" s="35"/>
      <c r="AR154" s="203" t="s">
        <v>317</v>
      </c>
      <c r="AT154" s="203" t="s">
        <v>223</v>
      </c>
      <c r="AU154" s="203" t="s">
        <v>93</v>
      </c>
      <c r="AY154" s="18" t="s">
        <v>220</v>
      </c>
      <c r="BE154" s="204">
        <f>IF(N154="základní",J154,0)</f>
        <v>0</v>
      </c>
      <c r="BF154" s="204">
        <f>IF(N154="snížená",J154,0)</f>
        <v>0</v>
      </c>
      <c r="BG154" s="204">
        <f>IF(N154="zákl. přenesená",J154,0)</f>
        <v>0</v>
      </c>
      <c r="BH154" s="204">
        <f>IF(N154="sníž. přenesená",J154,0)</f>
        <v>0</v>
      </c>
      <c r="BI154" s="204">
        <f>IF(N154="nulová",J154,0)</f>
        <v>0</v>
      </c>
      <c r="BJ154" s="18" t="s">
        <v>93</v>
      </c>
      <c r="BK154" s="204">
        <f>ROUND(I154*H154,2)</f>
        <v>0</v>
      </c>
      <c r="BL154" s="18" t="s">
        <v>317</v>
      </c>
      <c r="BM154" s="203" t="s">
        <v>1221</v>
      </c>
    </row>
    <row r="155" spans="1:65" s="2" customFormat="1" ht="11.25">
      <c r="A155" s="35"/>
      <c r="B155" s="36"/>
      <c r="C155" s="37"/>
      <c r="D155" s="205" t="s">
        <v>230</v>
      </c>
      <c r="E155" s="37"/>
      <c r="F155" s="206" t="s">
        <v>1222</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230</v>
      </c>
      <c r="AU155" s="18" t="s">
        <v>93</v>
      </c>
    </row>
    <row r="156" spans="1:65" s="14" customFormat="1" ht="11.25">
      <c r="B156" s="220"/>
      <c r="C156" s="221"/>
      <c r="D156" s="205" t="s">
        <v>232</v>
      </c>
      <c r="E156" s="222" t="s">
        <v>1</v>
      </c>
      <c r="F156" s="223" t="s">
        <v>1755</v>
      </c>
      <c r="G156" s="221"/>
      <c r="H156" s="224">
        <v>18.5</v>
      </c>
      <c r="I156" s="225"/>
      <c r="J156" s="221"/>
      <c r="K156" s="221"/>
      <c r="L156" s="226"/>
      <c r="M156" s="227"/>
      <c r="N156" s="228"/>
      <c r="O156" s="228"/>
      <c r="P156" s="228"/>
      <c r="Q156" s="228"/>
      <c r="R156" s="228"/>
      <c r="S156" s="228"/>
      <c r="T156" s="229"/>
      <c r="AT156" s="230" t="s">
        <v>232</v>
      </c>
      <c r="AU156" s="230" t="s">
        <v>93</v>
      </c>
      <c r="AV156" s="14" t="s">
        <v>93</v>
      </c>
      <c r="AW156" s="14" t="s">
        <v>35</v>
      </c>
      <c r="AX156" s="14" t="s">
        <v>80</v>
      </c>
      <c r="AY156" s="230" t="s">
        <v>220</v>
      </c>
    </row>
    <row r="157" spans="1:65" s="15" customFormat="1" ht="11.25">
      <c r="B157" s="231"/>
      <c r="C157" s="232"/>
      <c r="D157" s="205" t="s">
        <v>232</v>
      </c>
      <c r="E157" s="233" t="s">
        <v>1</v>
      </c>
      <c r="F157" s="234" t="s">
        <v>236</v>
      </c>
      <c r="G157" s="232"/>
      <c r="H157" s="235">
        <v>18.5</v>
      </c>
      <c r="I157" s="236"/>
      <c r="J157" s="232"/>
      <c r="K157" s="232"/>
      <c r="L157" s="237"/>
      <c r="M157" s="238"/>
      <c r="N157" s="239"/>
      <c r="O157" s="239"/>
      <c r="P157" s="239"/>
      <c r="Q157" s="239"/>
      <c r="R157" s="239"/>
      <c r="S157" s="239"/>
      <c r="T157" s="240"/>
      <c r="AT157" s="241" t="s">
        <v>232</v>
      </c>
      <c r="AU157" s="241" t="s">
        <v>93</v>
      </c>
      <c r="AV157" s="15" t="s">
        <v>228</v>
      </c>
      <c r="AW157" s="15" t="s">
        <v>35</v>
      </c>
      <c r="AX157" s="15" t="s">
        <v>87</v>
      </c>
      <c r="AY157" s="241" t="s">
        <v>220</v>
      </c>
    </row>
    <row r="158" spans="1:65" s="2" customFormat="1" ht="14.45" customHeight="1">
      <c r="A158" s="35"/>
      <c r="B158" s="36"/>
      <c r="C158" s="192" t="s">
        <v>276</v>
      </c>
      <c r="D158" s="192" t="s">
        <v>223</v>
      </c>
      <c r="E158" s="193" t="s">
        <v>1224</v>
      </c>
      <c r="F158" s="194" t="s">
        <v>1225</v>
      </c>
      <c r="G158" s="195" t="s">
        <v>353</v>
      </c>
      <c r="H158" s="196">
        <v>4.5</v>
      </c>
      <c r="I158" s="197"/>
      <c r="J158" s="198">
        <f>ROUND(I158*H158,2)</f>
        <v>0</v>
      </c>
      <c r="K158" s="194" t="s">
        <v>227</v>
      </c>
      <c r="L158" s="40"/>
      <c r="M158" s="199" t="s">
        <v>1</v>
      </c>
      <c r="N158" s="200" t="s">
        <v>46</v>
      </c>
      <c r="O158" s="72"/>
      <c r="P158" s="201">
        <f>O158*H158</f>
        <v>0</v>
      </c>
      <c r="Q158" s="201">
        <v>1.2600000000000001E-3</v>
      </c>
      <c r="R158" s="201">
        <f>Q158*H158</f>
        <v>5.6700000000000006E-3</v>
      </c>
      <c r="S158" s="201">
        <v>0</v>
      </c>
      <c r="T158" s="202">
        <f>S158*H158</f>
        <v>0</v>
      </c>
      <c r="U158" s="35"/>
      <c r="V158" s="35"/>
      <c r="W158" s="35"/>
      <c r="X158" s="35"/>
      <c r="Y158" s="35"/>
      <c r="Z158" s="35"/>
      <c r="AA158" s="35"/>
      <c r="AB158" s="35"/>
      <c r="AC158" s="35"/>
      <c r="AD158" s="35"/>
      <c r="AE158" s="35"/>
      <c r="AR158" s="203" t="s">
        <v>317</v>
      </c>
      <c r="AT158" s="203" t="s">
        <v>223</v>
      </c>
      <c r="AU158" s="203" t="s">
        <v>93</v>
      </c>
      <c r="AY158" s="18" t="s">
        <v>220</v>
      </c>
      <c r="BE158" s="204">
        <f>IF(N158="základní",J158,0)</f>
        <v>0</v>
      </c>
      <c r="BF158" s="204">
        <f>IF(N158="snížená",J158,0)</f>
        <v>0</v>
      </c>
      <c r="BG158" s="204">
        <f>IF(N158="zákl. přenesená",J158,0)</f>
        <v>0</v>
      </c>
      <c r="BH158" s="204">
        <f>IF(N158="sníž. přenesená",J158,0)</f>
        <v>0</v>
      </c>
      <c r="BI158" s="204">
        <f>IF(N158="nulová",J158,0)</f>
        <v>0</v>
      </c>
      <c r="BJ158" s="18" t="s">
        <v>93</v>
      </c>
      <c r="BK158" s="204">
        <f>ROUND(I158*H158,2)</f>
        <v>0</v>
      </c>
      <c r="BL158" s="18" t="s">
        <v>317</v>
      </c>
      <c r="BM158" s="203" t="s">
        <v>1226</v>
      </c>
    </row>
    <row r="159" spans="1:65" s="2" customFormat="1" ht="11.25">
      <c r="A159" s="35"/>
      <c r="B159" s="36"/>
      <c r="C159" s="37"/>
      <c r="D159" s="205" t="s">
        <v>230</v>
      </c>
      <c r="E159" s="37"/>
      <c r="F159" s="206" t="s">
        <v>1227</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230</v>
      </c>
      <c r="AU159" s="18" t="s">
        <v>93</v>
      </c>
    </row>
    <row r="160" spans="1:65" s="14" customFormat="1" ht="11.25">
      <c r="B160" s="220"/>
      <c r="C160" s="221"/>
      <c r="D160" s="205" t="s">
        <v>232</v>
      </c>
      <c r="E160" s="222" t="s">
        <v>1</v>
      </c>
      <c r="F160" s="223" t="s">
        <v>1756</v>
      </c>
      <c r="G160" s="221"/>
      <c r="H160" s="224">
        <v>4.5</v>
      </c>
      <c r="I160" s="225"/>
      <c r="J160" s="221"/>
      <c r="K160" s="221"/>
      <c r="L160" s="226"/>
      <c r="M160" s="227"/>
      <c r="N160" s="228"/>
      <c r="O160" s="228"/>
      <c r="P160" s="228"/>
      <c r="Q160" s="228"/>
      <c r="R160" s="228"/>
      <c r="S160" s="228"/>
      <c r="T160" s="229"/>
      <c r="AT160" s="230" t="s">
        <v>232</v>
      </c>
      <c r="AU160" s="230" t="s">
        <v>93</v>
      </c>
      <c r="AV160" s="14" t="s">
        <v>93</v>
      </c>
      <c r="AW160" s="14" t="s">
        <v>35</v>
      </c>
      <c r="AX160" s="14" t="s">
        <v>80</v>
      </c>
      <c r="AY160" s="230" t="s">
        <v>220</v>
      </c>
    </row>
    <row r="161" spans="1:65" s="15" customFormat="1" ht="11.25">
      <c r="B161" s="231"/>
      <c r="C161" s="232"/>
      <c r="D161" s="205" t="s">
        <v>232</v>
      </c>
      <c r="E161" s="233" t="s">
        <v>1</v>
      </c>
      <c r="F161" s="234" t="s">
        <v>236</v>
      </c>
      <c r="G161" s="232"/>
      <c r="H161" s="235">
        <v>4.5</v>
      </c>
      <c r="I161" s="236"/>
      <c r="J161" s="232"/>
      <c r="K161" s="232"/>
      <c r="L161" s="237"/>
      <c r="M161" s="238"/>
      <c r="N161" s="239"/>
      <c r="O161" s="239"/>
      <c r="P161" s="239"/>
      <c r="Q161" s="239"/>
      <c r="R161" s="239"/>
      <c r="S161" s="239"/>
      <c r="T161" s="240"/>
      <c r="AT161" s="241" t="s">
        <v>232</v>
      </c>
      <c r="AU161" s="241" t="s">
        <v>93</v>
      </c>
      <c r="AV161" s="15" t="s">
        <v>228</v>
      </c>
      <c r="AW161" s="15" t="s">
        <v>35</v>
      </c>
      <c r="AX161" s="15" t="s">
        <v>87</v>
      </c>
      <c r="AY161" s="241" t="s">
        <v>220</v>
      </c>
    </row>
    <row r="162" spans="1:65" s="2" customFormat="1" ht="14.45" customHeight="1">
      <c r="A162" s="35"/>
      <c r="B162" s="36"/>
      <c r="C162" s="192" t="s">
        <v>274</v>
      </c>
      <c r="D162" s="192" t="s">
        <v>223</v>
      </c>
      <c r="E162" s="193" t="s">
        <v>1228</v>
      </c>
      <c r="F162" s="194" t="s">
        <v>1229</v>
      </c>
      <c r="G162" s="195" t="s">
        <v>1115</v>
      </c>
      <c r="H162" s="196">
        <v>1</v>
      </c>
      <c r="I162" s="197"/>
      <c r="J162" s="198">
        <f>ROUND(I162*H162,2)</f>
        <v>0</v>
      </c>
      <c r="K162" s="194" t="s">
        <v>1</v>
      </c>
      <c r="L162" s="40"/>
      <c r="M162" s="199" t="s">
        <v>1</v>
      </c>
      <c r="N162" s="200" t="s">
        <v>46</v>
      </c>
      <c r="O162" s="72"/>
      <c r="P162" s="201">
        <f>O162*H162</f>
        <v>0</v>
      </c>
      <c r="Q162" s="201">
        <v>0.01</v>
      </c>
      <c r="R162" s="201">
        <f>Q162*H162</f>
        <v>0.01</v>
      </c>
      <c r="S162" s="201">
        <v>0</v>
      </c>
      <c r="T162" s="202">
        <f>S162*H162</f>
        <v>0</v>
      </c>
      <c r="U162" s="35"/>
      <c r="V162" s="35"/>
      <c r="W162" s="35"/>
      <c r="X162" s="35"/>
      <c r="Y162" s="35"/>
      <c r="Z162" s="35"/>
      <c r="AA162" s="35"/>
      <c r="AB162" s="35"/>
      <c r="AC162" s="35"/>
      <c r="AD162" s="35"/>
      <c r="AE162" s="35"/>
      <c r="AR162" s="203" t="s">
        <v>317</v>
      </c>
      <c r="AT162" s="203" t="s">
        <v>223</v>
      </c>
      <c r="AU162" s="203" t="s">
        <v>93</v>
      </c>
      <c r="AY162" s="18" t="s">
        <v>220</v>
      </c>
      <c r="BE162" s="204">
        <f>IF(N162="základní",J162,0)</f>
        <v>0</v>
      </c>
      <c r="BF162" s="204">
        <f>IF(N162="snížená",J162,0)</f>
        <v>0</v>
      </c>
      <c r="BG162" s="204">
        <f>IF(N162="zákl. přenesená",J162,0)</f>
        <v>0</v>
      </c>
      <c r="BH162" s="204">
        <f>IF(N162="sníž. přenesená",J162,0)</f>
        <v>0</v>
      </c>
      <c r="BI162" s="204">
        <f>IF(N162="nulová",J162,0)</f>
        <v>0</v>
      </c>
      <c r="BJ162" s="18" t="s">
        <v>93</v>
      </c>
      <c r="BK162" s="204">
        <f>ROUND(I162*H162,2)</f>
        <v>0</v>
      </c>
      <c r="BL162" s="18" t="s">
        <v>317</v>
      </c>
      <c r="BM162" s="203" t="s">
        <v>1757</v>
      </c>
    </row>
    <row r="163" spans="1:65" s="2" customFormat="1" ht="11.25">
      <c r="A163" s="35"/>
      <c r="B163" s="36"/>
      <c r="C163" s="37"/>
      <c r="D163" s="205" t="s">
        <v>230</v>
      </c>
      <c r="E163" s="37"/>
      <c r="F163" s="206" t="s">
        <v>1229</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230</v>
      </c>
      <c r="AU163" s="18" t="s">
        <v>93</v>
      </c>
    </row>
    <row r="164" spans="1:65" s="14" customFormat="1" ht="11.25">
      <c r="B164" s="220"/>
      <c r="C164" s="221"/>
      <c r="D164" s="205" t="s">
        <v>232</v>
      </c>
      <c r="E164" s="222" t="s">
        <v>1</v>
      </c>
      <c r="F164" s="223" t="s">
        <v>87</v>
      </c>
      <c r="G164" s="221"/>
      <c r="H164" s="224">
        <v>1</v>
      </c>
      <c r="I164" s="225"/>
      <c r="J164" s="221"/>
      <c r="K164" s="221"/>
      <c r="L164" s="226"/>
      <c r="M164" s="227"/>
      <c r="N164" s="228"/>
      <c r="O164" s="228"/>
      <c r="P164" s="228"/>
      <c r="Q164" s="228"/>
      <c r="R164" s="228"/>
      <c r="S164" s="228"/>
      <c r="T164" s="229"/>
      <c r="AT164" s="230" t="s">
        <v>232</v>
      </c>
      <c r="AU164" s="230" t="s">
        <v>93</v>
      </c>
      <c r="AV164" s="14" t="s">
        <v>93</v>
      </c>
      <c r="AW164" s="14" t="s">
        <v>35</v>
      </c>
      <c r="AX164" s="14" t="s">
        <v>80</v>
      </c>
      <c r="AY164" s="230" t="s">
        <v>220</v>
      </c>
    </row>
    <row r="165" spans="1:65" s="15" customFormat="1" ht="11.25">
      <c r="B165" s="231"/>
      <c r="C165" s="232"/>
      <c r="D165" s="205" t="s">
        <v>232</v>
      </c>
      <c r="E165" s="233" t="s">
        <v>1</v>
      </c>
      <c r="F165" s="234" t="s">
        <v>236</v>
      </c>
      <c r="G165" s="232"/>
      <c r="H165" s="235">
        <v>1</v>
      </c>
      <c r="I165" s="236"/>
      <c r="J165" s="232"/>
      <c r="K165" s="232"/>
      <c r="L165" s="237"/>
      <c r="M165" s="238"/>
      <c r="N165" s="239"/>
      <c r="O165" s="239"/>
      <c r="P165" s="239"/>
      <c r="Q165" s="239"/>
      <c r="R165" s="239"/>
      <c r="S165" s="239"/>
      <c r="T165" s="240"/>
      <c r="AT165" s="241" t="s">
        <v>232</v>
      </c>
      <c r="AU165" s="241" t="s">
        <v>93</v>
      </c>
      <c r="AV165" s="15" t="s">
        <v>228</v>
      </c>
      <c r="AW165" s="15" t="s">
        <v>35</v>
      </c>
      <c r="AX165" s="15" t="s">
        <v>87</v>
      </c>
      <c r="AY165" s="241" t="s">
        <v>220</v>
      </c>
    </row>
    <row r="166" spans="1:65" s="2" customFormat="1" ht="14.45" customHeight="1">
      <c r="A166" s="35"/>
      <c r="B166" s="36"/>
      <c r="C166" s="192" t="s">
        <v>286</v>
      </c>
      <c r="D166" s="192" t="s">
        <v>223</v>
      </c>
      <c r="E166" s="193" t="s">
        <v>1231</v>
      </c>
      <c r="F166" s="194" t="s">
        <v>1232</v>
      </c>
      <c r="G166" s="195" t="s">
        <v>353</v>
      </c>
      <c r="H166" s="196">
        <v>39</v>
      </c>
      <c r="I166" s="197"/>
      <c r="J166" s="198">
        <f>ROUND(I166*H166,2)</f>
        <v>0</v>
      </c>
      <c r="K166" s="194" t="s">
        <v>227</v>
      </c>
      <c r="L166" s="40"/>
      <c r="M166" s="199" t="s">
        <v>1</v>
      </c>
      <c r="N166" s="200" t="s">
        <v>46</v>
      </c>
      <c r="O166" s="72"/>
      <c r="P166" s="201">
        <f>O166*H166</f>
        <v>0</v>
      </c>
      <c r="Q166" s="201">
        <v>2.0000000000000001E-4</v>
      </c>
      <c r="R166" s="201">
        <f>Q166*H166</f>
        <v>7.8000000000000005E-3</v>
      </c>
      <c r="S166" s="201">
        <v>0</v>
      </c>
      <c r="T166" s="202">
        <f>S166*H166</f>
        <v>0</v>
      </c>
      <c r="U166" s="35"/>
      <c r="V166" s="35"/>
      <c r="W166" s="35"/>
      <c r="X166" s="35"/>
      <c r="Y166" s="35"/>
      <c r="Z166" s="35"/>
      <c r="AA166" s="35"/>
      <c r="AB166" s="35"/>
      <c r="AC166" s="35"/>
      <c r="AD166" s="35"/>
      <c r="AE166" s="35"/>
      <c r="AR166" s="203" t="s">
        <v>317</v>
      </c>
      <c r="AT166" s="203" t="s">
        <v>223</v>
      </c>
      <c r="AU166" s="203" t="s">
        <v>93</v>
      </c>
      <c r="AY166" s="18" t="s">
        <v>220</v>
      </c>
      <c r="BE166" s="204">
        <f>IF(N166="základní",J166,0)</f>
        <v>0</v>
      </c>
      <c r="BF166" s="204">
        <f>IF(N166="snížená",J166,0)</f>
        <v>0</v>
      </c>
      <c r="BG166" s="204">
        <f>IF(N166="zákl. přenesená",J166,0)</f>
        <v>0</v>
      </c>
      <c r="BH166" s="204">
        <f>IF(N166="sníž. přenesená",J166,0)</f>
        <v>0</v>
      </c>
      <c r="BI166" s="204">
        <f>IF(N166="nulová",J166,0)</f>
        <v>0</v>
      </c>
      <c r="BJ166" s="18" t="s">
        <v>93</v>
      </c>
      <c r="BK166" s="204">
        <f>ROUND(I166*H166,2)</f>
        <v>0</v>
      </c>
      <c r="BL166" s="18" t="s">
        <v>317</v>
      </c>
      <c r="BM166" s="203" t="s">
        <v>1233</v>
      </c>
    </row>
    <row r="167" spans="1:65" s="2" customFormat="1" ht="19.5">
      <c r="A167" s="35"/>
      <c r="B167" s="36"/>
      <c r="C167" s="37"/>
      <c r="D167" s="205" t="s">
        <v>230</v>
      </c>
      <c r="E167" s="37"/>
      <c r="F167" s="206" t="s">
        <v>1234</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93</v>
      </c>
    </row>
    <row r="168" spans="1:65" s="14" customFormat="1" ht="11.25">
      <c r="B168" s="220"/>
      <c r="C168" s="221"/>
      <c r="D168" s="205" t="s">
        <v>232</v>
      </c>
      <c r="E168" s="222" t="s">
        <v>1</v>
      </c>
      <c r="F168" s="223" t="s">
        <v>1758</v>
      </c>
      <c r="G168" s="221"/>
      <c r="H168" s="224">
        <v>39</v>
      </c>
      <c r="I168" s="225"/>
      <c r="J168" s="221"/>
      <c r="K168" s="221"/>
      <c r="L168" s="226"/>
      <c r="M168" s="227"/>
      <c r="N168" s="228"/>
      <c r="O168" s="228"/>
      <c r="P168" s="228"/>
      <c r="Q168" s="228"/>
      <c r="R168" s="228"/>
      <c r="S168" s="228"/>
      <c r="T168" s="229"/>
      <c r="AT168" s="230" t="s">
        <v>232</v>
      </c>
      <c r="AU168" s="230" t="s">
        <v>93</v>
      </c>
      <c r="AV168" s="14" t="s">
        <v>93</v>
      </c>
      <c r="AW168" s="14" t="s">
        <v>35</v>
      </c>
      <c r="AX168" s="14" t="s">
        <v>80</v>
      </c>
      <c r="AY168" s="230" t="s">
        <v>220</v>
      </c>
    </row>
    <row r="169" spans="1:65" s="15" customFormat="1" ht="11.25">
      <c r="B169" s="231"/>
      <c r="C169" s="232"/>
      <c r="D169" s="205" t="s">
        <v>232</v>
      </c>
      <c r="E169" s="233" t="s">
        <v>1</v>
      </c>
      <c r="F169" s="234" t="s">
        <v>236</v>
      </c>
      <c r="G169" s="232"/>
      <c r="H169" s="235">
        <v>39</v>
      </c>
      <c r="I169" s="236"/>
      <c r="J169" s="232"/>
      <c r="K169" s="232"/>
      <c r="L169" s="237"/>
      <c r="M169" s="238"/>
      <c r="N169" s="239"/>
      <c r="O169" s="239"/>
      <c r="P169" s="239"/>
      <c r="Q169" s="239"/>
      <c r="R169" s="239"/>
      <c r="S169" s="239"/>
      <c r="T169" s="240"/>
      <c r="AT169" s="241" t="s">
        <v>232</v>
      </c>
      <c r="AU169" s="241" t="s">
        <v>93</v>
      </c>
      <c r="AV169" s="15" t="s">
        <v>228</v>
      </c>
      <c r="AW169" s="15" t="s">
        <v>35</v>
      </c>
      <c r="AX169" s="15" t="s">
        <v>87</v>
      </c>
      <c r="AY169" s="241" t="s">
        <v>220</v>
      </c>
    </row>
    <row r="170" spans="1:65" s="2" customFormat="1" ht="14.45" customHeight="1">
      <c r="A170" s="35"/>
      <c r="B170" s="36"/>
      <c r="C170" s="192" t="s">
        <v>293</v>
      </c>
      <c r="D170" s="192" t="s">
        <v>223</v>
      </c>
      <c r="E170" s="193" t="s">
        <v>1235</v>
      </c>
      <c r="F170" s="194" t="s">
        <v>1236</v>
      </c>
      <c r="G170" s="195" t="s">
        <v>353</v>
      </c>
      <c r="H170" s="196">
        <v>23</v>
      </c>
      <c r="I170" s="197"/>
      <c r="J170" s="198">
        <f>ROUND(I170*H170,2)</f>
        <v>0</v>
      </c>
      <c r="K170" s="194" t="s">
        <v>227</v>
      </c>
      <c r="L170" s="40"/>
      <c r="M170" s="199" t="s">
        <v>1</v>
      </c>
      <c r="N170" s="200" t="s">
        <v>46</v>
      </c>
      <c r="O170" s="72"/>
      <c r="P170" s="201">
        <f>O170*H170</f>
        <v>0</v>
      </c>
      <c r="Q170" s="201">
        <v>2.4000000000000001E-4</v>
      </c>
      <c r="R170" s="201">
        <f>Q170*H170</f>
        <v>5.5199999999999997E-3</v>
      </c>
      <c r="S170" s="201">
        <v>0</v>
      </c>
      <c r="T170" s="202">
        <f>S170*H170</f>
        <v>0</v>
      </c>
      <c r="U170" s="35"/>
      <c r="V170" s="35"/>
      <c r="W170" s="35"/>
      <c r="X170" s="35"/>
      <c r="Y170" s="35"/>
      <c r="Z170" s="35"/>
      <c r="AA170" s="35"/>
      <c r="AB170" s="35"/>
      <c r="AC170" s="35"/>
      <c r="AD170" s="35"/>
      <c r="AE170" s="35"/>
      <c r="AR170" s="203" t="s">
        <v>317</v>
      </c>
      <c r="AT170" s="203" t="s">
        <v>223</v>
      </c>
      <c r="AU170" s="203" t="s">
        <v>93</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317</v>
      </c>
      <c r="BM170" s="203" t="s">
        <v>1237</v>
      </c>
    </row>
    <row r="171" spans="1:65" s="2" customFormat="1" ht="19.5">
      <c r="A171" s="35"/>
      <c r="B171" s="36"/>
      <c r="C171" s="37"/>
      <c r="D171" s="205" t="s">
        <v>230</v>
      </c>
      <c r="E171" s="37"/>
      <c r="F171" s="206" t="s">
        <v>1238</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93</v>
      </c>
    </row>
    <row r="172" spans="1:65" s="14" customFormat="1" ht="11.25">
      <c r="B172" s="220"/>
      <c r="C172" s="221"/>
      <c r="D172" s="205" t="s">
        <v>232</v>
      </c>
      <c r="E172" s="222" t="s">
        <v>1</v>
      </c>
      <c r="F172" s="223" t="s">
        <v>1759</v>
      </c>
      <c r="G172" s="221"/>
      <c r="H172" s="224">
        <v>23</v>
      </c>
      <c r="I172" s="225"/>
      <c r="J172" s="221"/>
      <c r="K172" s="221"/>
      <c r="L172" s="226"/>
      <c r="M172" s="227"/>
      <c r="N172" s="228"/>
      <c r="O172" s="228"/>
      <c r="P172" s="228"/>
      <c r="Q172" s="228"/>
      <c r="R172" s="228"/>
      <c r="S172" s="228"/>
      <c r="T172" s="229"/>
      <c r="AT172" s="230" t="s">
        <v>232</v>
      </c>
      <c r="AU172" s="230" t="s">
        <v>93</v>
      </c>
      <c r="AV172" s="14" t="s">
        <v>93</v>
      </c>
      <c r="AW172" s="14" t="s">
        <v>35</v>
      </c>
      <c r="AX172" s="14" t="s">
        <v>80</v>
      </c>
      <c r="AY172" s="230" t="s">
        <v>220</v>
      </c>
    </row>
    <row r="173" spans="1:65" s="15" customFormat="1" ht="11.25">
      <c r="B173" s="231"/>
      <c r="C173" s="232"/>
      <c r="D173" s="205" t="s">
        <v>232</v>
      </c>
      <c r="E173" s="233" t="s">
        <v>1</v>
      </c>
      <c r="F173" s="234" t="s">
        <v>236</v>
      </c>
      <c r="G173" s="232"/>
      <c r="H173" s="235">
        <v>23</v>
      </c>
      <c r="I173" s="236"/>
      <c r="J173" s="232"/>
      <c r="K173" s="232"/>
      <c r="L173" s="237"/>
      <c r="M173" s="238"/>
      <c r="N173" s="239"/>
      <c r="O173" s="239"/>
      <c r="P173" s="239"/>
      <c r="Q173" s="239"/>
      <c r="R173" s="239"/>
      <c r="S173" s="239"/>
      <c r="T173" s="240"/>
      <c r="AT173" s="241" t="s">
        <v>232</v>
      </c>
      <c r="AU173" s="241" t="s">
        <v>93</v>
      </c>
      <c r="AV173" s="15" t="s">
        <v>228</v>
      </c>
      <c r="AW173" s="15" t="s">
        <v>35</v>
      </c>
      <c r="AX173" s="15" t="s">
        <v>87</v>
      </c>
      <c r="AY173" s="241" t="s">
        <v>220</v>
      </c>
    </row>
    <row r="174" spans="1:65" s="2" customFormat="1" ht="14.45" customHeight="1">
      <c r="A174" s="35"/>
      <c r="B174" s="36"/>
      <c r="C174" s="192" t="s">
        <v>298</v>
      </c>
      <c r="D174" s="192" t="s">
        <v>223</v>
      </c>
      <c r="E174" s="193" t="s">
        <v>1239</v>
      </c>
      <c r="F174" s="194" t="s">
        <v>1240</v>
      </c>
      <c r="G174" s="195" t="s">
        <v>259</v>
      </c>
      <c r="H174" s="196">
        <v>7</v>
      </c>
      <c r="I174" s="197"/>
      <c r="J174" s="198">
        <f>ROUND(I174*H174,2)</f>
        <v>0</v>
      </c>
      <c r="K174" s="194" t="s">
        <v>227</v>
      </c>
      <c r="L174" s="40"/>
      <c r="M174" s="199" t="s">
        <v>1</v>
      </c>
      <c r="N174" s="200" t="s">
        <v>46</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317</v>
      </c>
      <c r="AT174" s="203" t="s">
        <v>223</v>
      </c>
      <c r="AU174" s="203" t="s">
        <v>93</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1241</v>
      </c>
    </row>
    <row r="175" spans="1:65" s="2" customFormat="1" ht="11.25">
      <c r="A175" s="35"/>
      <c r="B175" s="36"/>
      <c r="C175" s="37"/>
      <c r="D175" s="205" t="s">
        <v>230</v>
      </c>
      <c r="E175" s="37"/>
      <c r="F175" s="206" t="s">
        <v>1242</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93</v>
      </c>
    </row>
    <row r="176" spans="1:65" s="2" customFormat="1" ht="14.45" customHeight="1">
      <c r="A176" s="35"/>
      <c r="B176" s="36"/>
      <c r="C176" s="192" t="s">
        <v>304</v>
      </c>
      <c r="D176" s="192" t="s">
        <v>223</v>
      </c>
      <c r="E176" s="193" t="s">
        <v>1243</v>
      </c>
      <c r="F176" s="194" t="s">
        <v>1244</v>
      </c>
      <c r="G176" s="195" t="s">
        <v>259</v>
      </c>
      <c r="H176" s="196">
        <v>10</v>
      </c>
      <c r="I176" s="197"/>
      <c r="J176" s="198">
        <f>ROUND(I176*H176,2)</f>
        <v>0</v>
      </c>
      <c r="K176" s="194" t="s">
        <v>227</v>
      </c>
      <c r="L176" s="40"/>
      <c r="M176" s="199" t="s">
        <v>1</v>
      </c>
      <c r="N176" s="200" t="s">
        <v>46</v>
      </c>
      <c r="O176" s="72"/>
      <c r="P176" s="201">
        <f>O176*H176</f>
        <v>0</v>
      </c>
      <c r="Q176" s="201">
        <v>2.9E-4</v>
      </c>
      <c r="R176" s="201">
        <f>Q176*H176</f>
        <v>2.8999999999999998E-3</v>
      </c>
      <c r="S176" s="201">
        <v>0</v>
      </c>
      <c r="T176" s="202">
        <f>S176*H176</f>
        <v>0</v>
      </c>
      <c r="U176" s="35"/>
      <c r="V176" s="35"/>
      <c r="W176" s="35"/>
      <c r="X176" s="35"/>
      <c r="Y176" s="35"/>
      <c r="Z176" s="35"/>
      <c r="AA176" s="35"/>
      <c r="AB176" s="35"/>
      <c r="AC176" s="35"/>
      <c r="AD176" s="35"/>
      <c r="AE176" s="35"/>
      <c r="AR176" s="203" t="s">
        <v>317</v>
      </c>
      <c r="AT176" s="203" t="s">
        <v>223</v>
      </c>
      <c r="AU176" s="203" t="s">
        <v>93</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317</v>
      </c>
      <c r="BM176" s="203" t="s">
        <v>1245</v>
      </c>
    </row>
    <row r="177" spans="1:65" s="2" customFormat="1" ht="11.25">
      <c r="A177" s="35"/>
      <c r="B177" s="36"/>
      <c r="C177" s="37"/>
      <c r="D177" s="205" t="s">
        <v>230</v>
      </c>
      <c r="E177" s="37"/>
      <c r="F177" s="206" t="s">
        <v>1246</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93</v>
      </c>
    </row>
    <row r="178" spans="1:65" s="14" customFormat="1" ht="11.25">
      <c r="B178" s="220"/>
      <c r="C178" s="221"/>
      <c r="D178" s="205" t="s">
        <v>232</v>
      </c>
      <c r="E178" s="222" t="s">
        <v>1</v>
      </c>
      <c r="F178" s="223" t="s">
        <v>286</v>
      </c>
      <c r="G178" s="221"/>
      <c r="H178" s="224">
        <v>10</v>
      </c>
      <c r="I178" s="225"/>
      <c r="J178" s="221"/>
      <c r="K178" s="221"/>
      <c r="L178" s="226"/>
      <c r="M178" s="227"/>
      <c r="N178" s="228"/>
      <c r="O178" s="228"/>
      <c r="P178" s="228"/>
      <c r="Q178" s="228"/>
      <c r="R178" s="228"/>
      <c r="S178" s="228"/>
      <c r="T178" s="229"/>
      <c r="AT178" s="230" t="s">
        <v>232</v>
      </c>
      <c r="AU178" s="230" t="s">
        <v>93</v>
      </c>
      <c r="AV178" s="14" t="s">
        <v>93</v>
      </c>
      <c r="AW178" s="14" t="s">
        <v>35</v>
      </c>
      <c r="AX178" s="14" t="s">
        <v>80</v>
      </c>
      <c r="AY178" s="230" t="s">
        <v>220</v>
      </c>
    </row>
    <row r="179" spans="1:65" s="15" customFormat="1" ht="11.25">
      <c r="B179" s="231"/>
      <c r="C179" s="232"/>
      <c r="D179" s="205" t="s">
        <v>232</v>
      </c>
      <c r="E179" s="233" t="s">
        <v>1</v>
      </c>
      <c r="F179" s="234" t="s">
        <v>236</v>
      </c>
      <c r="G179" s="232"/>
      <c r="H179" s="235">
        <v>10</v>
      </c>
      <c r="I179" s="236"/>
      <c r="J179" s="232"/>
      <c r="K179" s="232"/>
      <c r="L179" s="237"/>
      <c r="M179" s="238"/>
      <c r="N179" s="239"/>
      <c r="O179" s="239"/>
      <c r="P179" s="239"/>
      <c r="Q179" s="239"/>
      <c r="R179" s="239"/>
      <c r="S179" s="239"/>
      <c r="T179" s="240"/>
      <c r="AT179" s="241" t="s">
        <v>232</v>
      </c>
      <c r="AU179" s="241" t="s">
        <v>93</v>
      </c>
      <c r="AV179" s="15" t="s">
        <v>228</v>
      </c>
      <c r="AW179" s="15" t="s">
        <v>35</v>
      </c>
      <c r="AX179" s="15" t="s">
        <v>87</v>
      </c>
      <c r="AY179" s="241" t="s">
        <v>220</v>
      </c>
    </row>
    <row r="180" spans="1:65" s="2" customFormat="1" ht="14.45" customHeight="1">
      <c r="A180" s="35"/>
      <c r="B180" s="36"/>
      <c r="C180" s="192" t="s">
        <v>308</v>
      </c>
      <c r="D180" s="192" t="s">
        <v>223</v>
      </c>
      <c r="E180" s="193" t="s">
        <v>1247</v>
      </c>
      <c r="F180" s="194" t="s">
        <v>1248</v>
      </c>
      <c r="G180" s="195" t="s">
        <v>259</v>
      </c>
      <c r="H180" s="196">
        <v>5</v>
      </c>
      <c r="I180" s="197"/>
      <c r="J180" s="198">
        <f>ROUND(I180*H180,2)</f>
        <v>0</v>
      </c>
      <c r="K180" s="194" t="s">
        <v>227</v>
      </c>
      <c r="L180" s="40"/>
      <c r="M180" s="199" t="s">
        <v>1</v>
      </c>
      <c r="N180" s="200" t="s">
        <v>46</v>
      </c>
      <c r="O180" s="72"/>
      <c r="P180" s="201">
        <f>O180*H180</f>
        <v>0</v>
      </c>
      <c r="Q180" s="201">
        <v>7.5000000000000002E-4</v>
      </c>
      <c r="R180" s="201">
        <f>Q180*H180</f>
        <v>3.7499999999999999E-3</v>
      </c>
      <c r="S180" s="201">
        <v>0</v>
      </c>
      <c r="T180" s="202">
        <f>S180*H180</f>
        <v>0</v>
      </c>
      <c r="U180" s="35"/>
      <c r="V180" s="35"/>
      <c r="W180" s="35"/>
      <c r="X180" s="35"/>
      <c r="Y180" s="35"/>
      <c r="Z180" s="35"/>
      <c r="AA180" s="35"/>
      <c r="AB180" s="35"/>
      <c r="AC180" s="35"/>
      <c r="AD180" s="35"/>
      <c r="AE180" s="35"/>
      <c r="AR180" s="203" t="s">
        <v>317</v>
      </c>
      <c r="AT180" s="203" t="s">
        <v>223</v>
      </c>
      <c r="AU180" s="203" t="s">
        <v>93</v>
      </c>
      <c r="AY180" s="18" t="s">
        <v>220</v>
      </c>
      <c r="BE180" s="204">
        <f>IF(N180="základní",J180,0)</f>
        <v>0</v>
      </c>
      <c r="BF180" s="204">
        <f>IF(N180="snížená",J180,0)</f>
        <v>0</v>
      </c>
      <c r="BG180" s="204">
        <f>IF(N180="zákl. přenesená",J180,0)</f>
        <v>0</v>
      </c>
      <c r="BH180" s="204">
        <f>IF(N180="sníž. přenesená",J180,0)</f>
        <v>0</v>
      </c>
      <c r="BI180" s="204">
        <f>IF(N180="nulová",J180,0)</f>
        <v>0</v>
      </c>
      <c r="BJ180" s="18" t="s">
        <v>93</v>
      </c>
      <c r="BK180" s="204">
        <f>ROUND(I180*H180,2)</f>
        <v>0</v>
      </c>
      <c r="BL180" s="18" t="s">
        <v>317</v>
      </c>
      <c r="BM180" s="203" t="s">
        <v>1249</v>
      </c>
    </row>
    <row r="181" spans="1:65" s="2" customFormat="1" ht="11.25">
      <c r="A181" s="35"/>
      <c r="B181" s="36"/>
      <c r="C181" s="37"/>
      <c r="D181" s="205" t="s">
        <v>230</v>
      </c>
      <c r="E181" s="37"/>
      <c r="F181" s="206" t="s">
        <v>1250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230</v>
      </c>
      <c r="AU181" s="18" t="s">
        <v>93</v>
      </c>
    </row>
    <row r="182" spans="1:65" s="14" customFormat="1" ht="11.25">
      <c r="B182" s="220"/>
      <c r="C182" s="221"/>
      <c r="D182" s="205" t="s">
        <v>232</v>
      </c>
      <c r="E182" s="222" t="s">
        <v>1</v>
      </c>
      <c r="F182" s="223" t="s">
        <v>256</v>
      </c>
      <c r="G182" s="221"/>
      <c r="H182" s="224">
        <v>5</v>
      </c>
      <c r="I182" s="225"/>
      <c r="J182" s="221"/>
      <c r="K182" s="221"/>
      <c r="L182" s="226"/>
      <c r="M182" s="227"/>
      <c r="N182" s="228"/>
      <c r="O182" s="228"/>
      <c r="P182" s="228"/>
      <c r="Q182" s="228"/>
      <c r="R182" s="228"/>
      <c r="S182" s="228"/>
      <c r="T182" s="229"/>
      <c r="AT182" s="230" t="s">
        <v>232</v>
      </c>
      <c r="AU182" s="230" t="s">
        <v>93</v>
      </c>
      <c r="AV182" s="14" t="s">
        <v>93</v>
      </c>
      <c r="AW182" s="14" t="s">
        <v>35</v>
      </c>
      <c r="AX182" s="14" t="s">
        <v>80</v>
      </c>
      <c r="AY182" s="230" t="s">
        <v>220</v>
      </c>
    </row>
    <row r="183" spans="1:65" s="15" customFormat="1" ht="11.25">
      <c r="B183" s="231"/>
      <c r="C183" s="232"/>
      <c r="D183" s="205" t="s">
        <v>232</v>
      </c>
      <c r="E183" s="233" t="s">
        <v>1</v>
      </c>
      <c r="F183" s="234" t="s">
        <v>236</v>
      </c>
      <c r="G183" s="232"/>
      <c r="H183" s="235">
        <v>5</v>
      </c>
      <c r="I183" s="236"/>
      <c r="J183" s="232"/>
      <c r="K183" s="232"/>
      <c r="L183" s="237"/>
      <c r="M183" s="238"/>
      <c r="N183" s="239"/>
      <c r="O183" s="239"/>
      <c r="P183" s="239"/>
      <c r="Q183" s="239"/>
      <c r="R183" s="239"/>
      <c r="S183" s="239"/>
      <c r="T183" s="240"/>
      <c r="AT183" s="241" t="s">
        <v>232</v>
      </c>
      <c r="AU183" s="241" t="s">
        <v>93</v>
      </c>
      <c r="AV183" s="15" t="s">
        <v>228</v>
      </c>
      <c r="AW183" s="15" t="s">
        <v>35</v>
      </c>
      <c r="AX183" s="15" t="s">
        <v>87</v>
      </c>
      <c r="AY183" s="241" t="s">
        <v>220</v>
      </c>
    </row>
    <row r="184" spans="1:65" s="2" customFormat="1" ht="14.45" customHeight="1">
      <c r="A184" s="35"/>
      <c r="B184" s="36"/>
      <c r="C184" s="192" t="s">
        <v>8</v>
      </c>
      <c r="D184" s="192" t="s">
        <v>223</v>
      </c>
      <c r="E184" s="193" t="s">
        <v>1251</v>
      </c>
      <c r="F184" s="194" t="s">
        <v>1252</v>
      </c>
      <c r="G184" s="195" t="s">
        <v>259</v>
      </c>
      <c r="H184" s="196">
        <v>4</v>
      </c>
      <c r="I184" s="197"/>
      <c r="J184" s="198">
        <f>ROUND(I184*H184,2)</f>
        <v>0</v>
      </c>
      <c r="K184" s="194" t="s">
        <v>227</v>
      </c>
      <c r="L184" s="40"/>
      <c r="M184" s="199" t="s">
        <v>1</v>
      </c>
      <c r="N184" s="200" t="s">
        <v>46</v>
      </c>
      <c r="O184" s="72"/>
      <c r="P184" s="201">
        <f>O184*H184</f>
        <v>0</v>
      </c>
      <c r="Q184" s="201">
        <v>1.25E-3</v>
      </c>
      <c r="R184" s="201">
        <f>Q184*H184</f>
        <v>5.0000000000000001E-3</v>
      </c>
      <c r="S184" s="201">
        <v>0</v>
      </c>
      <c r="T184" s="202">
        <f>S184*H184</f>
        <v>0</v>
      </c>
      <c r="U184" s="35"/>
      <c r="V184" s="35"/>
      <c r="W184" s="35"/>
      <c r="X184" s="35"/>
      <c r="Y184" s="35"/>
      <c r="Z184" s="35"/>
      <c r="AA184" s="35"/>
      <c r="AB184" s="35"/>
      <c r="AC184" s="35"/>
      <c r="AD184" s="35"/>
      <c r="AE184" s="35"/>
      <c r="AR184" s="203" t="s">
        <v>317</v>
      </c>
      <c r="AT184" s="203" t="s">
        <v>223</v>
      </c>
      <c r="AU184" s="203" t="s">
        <v>93</v>
      </c>
      <c r="AY184" s="18" t="s">
        <v>220</v>
      </c>
      <c r="BE184" s="204">
        <f>IF(N184="základní",J184,0)</f>
        <v>0</v>
      </c>
      <c r="BF184" s="204">
        <f>IF(N184="snížená",J184,0)</f>
        <v>0</v>
      </c>
      <c r="BG184" s="204">
        <f>IF(N184="zákl. přenesená",J184,0)</f>
        <v>0</v>
      </c>
      <c r="BH184" s="204">
        <f>IF(N184="sníž. přenesená",J184,0)</f>
        <v>0</v>
      </c>
      <c r="BI184" s="204">
        <f>IF(N184="nulová",J184,0)</f>
        <v>0</v>
      </c>
      <c r="BJ184" s="18" t="s">
        <v>93</v>
      </c>
      <c r="BK184" s="204">
        <f>ROUND(I184*H184,2)</f>
        <v>0</v>
      </c>
      <c r="BL184" s="18" t="s">
        <v>317</v>
      </c>
      <c r="BM184" s="203" t="s">
        <v>1253</v>
      </c>
    </row>
    <row r="185" spans="1:65" s="2" customFormat="1" ht="11.25">
      <c r="A185" s="35"/>
      <c r="B185" s="36"/>
      <c r="C185" s="37"/>
      <c r="D185" s="205" t="s">
        <v>230</v>
      </c>
      <c r="E185" s="37"/>
      <c r="F185" s="206" t="s">
        <v>1254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230</v>
      </c>
      <c r="AU185" s="18" t="s">
        <v>93</v>
      </c>
    </row>
    <row r="186" spans="1:65" s="2" customFormat="1" ht="14.45" customHeight="1">
      <c r="A186" s="35"/>
      <c r="B186" s="36"/>
      <c r="C186" s="192" t="s">
        <v>317</v>
      </c>
      <c r="D186" s="192" t="s">
        <v>223</v>
      </c>
      <c r="E186" s="193" t="s">
        <v>1255</v>
      </c>
      <c r="F186" s="194" t="s">
        <v>1256</v>
      </c>
      <c r="G186" s="195" t="s">
        <v>353</v>
      </c>
      <c r="H186" s="196">
        <v>62</v>
      </c>
      <c r="I186" s="197"/>
      <c r="J186" s="198">
        <f>ROUND(I186*H186,2)</f>
        <v>0</v>
      </c>
      <c r="K186" s="194" t="s">
        <v>227</v>
      </c>
      <c r="L186" s="40"/>
      <c r="M186" s="199" t="s">
        <v>1</v>
      </c>
      <c r="N186" s="200" t="s">
        <v>46</v>
      </c>
      <c r="O186" s="72"/>
      <c r="P186" s="201">
        <f>O186*H186</f>
        <v>0</v>
      </c>
      <c r="Q186" s="201">
        <v>1.9000000000000001E-4</v>
      </c>
      <c r="R186" s="201">
        <f>Q186*H186</f>
        <v>1.1780000000000001E-2</v>
      </c>
      <c r="S186" s="201">
        <v>0</v>
      </c>
      <c r="T186" s="202">
        <f>S186*H186</f>
        <v>0</v>
      </c>
      <c r="U186" s="35"/>
      <c r="V186" s="35"/>
      <c r="W186" s="35"/>
      <c r="X186" s="35"/>
      <c r="Y186" s="35"/>
      <c r="Z186" s="35"/>
      <c r="AA186" s="35"/>
      <c r="AB186" s="35"/>
      <c r="AC186" s="35"/>
      <c r="AD186" s="35"/>
      <c r="AE186" s="35"/>
      <c r="AR186" s="203" t="s">
        <v>317</v>
      </c>
      <c r="AT186" s="203" t="s">
        <v>223</v>
      </c>
      <c r="AU186" s="203" t="s">
        <v>93</v>
      </c>
      <c r="AY186" s="18" t="s">
        <v>220</v>
      </c>
      <c r="BE186" s="204">
        <f>IF(N186="základní",J186,0)</f>
        <v>0</v>
      </c>
      <c r="BF186" s="204">
        <f>IF(N186="snížená",J186,0)</f>
        <v>0</v>
      </c>
      <c r="BG186" s="204">
        <f>IF(N186="zákl. přenesená",J186,0)</f>
        <v>0</v>
      </c>
      <c r="BH186" s="204">
        <f>IF(N186="sníž. přenesená",J186,0)</f>
        <v>0</v>
      </c>
      <c r="BI186" s="204">
        <f>IF(N186="nulová",J186,0)</f>
        <v>0</v>
      </c>
      <c r="BJ186" s="18" t="s">
        <v>93</v>
      </c>
      <c r="BK186" s="204">
        <f>ROUND(I186*H186,2)</f>
        <v>0</v>
      </c>
      <c r="BL186" s="18" t="s">
        <v>317</v>
      </c>
      <c r="BM186" s="203" t="s">
        <v>1257</v>
      </c>
    </row>
    <row r="187" spans="1:65" s="2" customFormat="1" ht="11.25">
      <c r="A187" s="35"/>
      <c r="B187" s="36"/>
      <c r="C187" s="37"/>
      <c r="D187" s="205" t="s">
        <v>230</v>
      </c>
      <c r="E187" s="37"/>
      <c r="F187" s="206" t="s">
        <v>1258</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230</v>
      </c>
      <c r="AU187" s="18" t="s">
        <v>93</v>
      </c>
    </row>
    <row r="188" spans="1:65" s="14" customFormat="1" ht="11.25">
      <c r="B188" s="220"/>
      <c r="C188" s="221"/>
      <c r="D188" s="205" t="s">
        <v>232</v>
      </c>
      <c r="E188" s="222" t="s">
        <v>1</v>
      </c>
      <c r="F188" s="223" t="s">
        <v>583</v>
      </c>
      <c r="G188" s="221"/>
      <c r="H188" s="224">
        <v>62</v>
      </c>
      <c r="I188" s="225"/>
      <c r="J188" s="221"/>
      <c r="K188" s="221"/>
      <c r="L188" s="226"/>
      <c r="M188" s="227"/>
      <c r="N188" s="228"/>
      <c r="O188" s="228"/>
      <c r="P188" s="228"/>
      <c r="Q188" s="228"/>
      <c r="R188" s="228"/>
      <c r="S188" s="228"/>
      <c r="T188" s="229"/>
      <c r="AT188" s="230" t="s">
        <v>232</v>
      </c>
      <c r="AU188" s="230" t="s">
        <v>93</v>
      </c>
      <c r="AV188" s="14" t="s">
        <v>93</v>
      </c>
      <c r="AW188" s="14" t="s">
        <v>35</v>
      </c>
      <c r="AX188" s="14" t="s">
        <v>80</v>
      </c>
      <c r="AY188" s="230" t="s">
        <v>220</v>
      </c>
    </row>
    <row r="189" spans="1:65" s="15" customFormat="1" ht="11.25">
      <c r="B189" s="231"/>
      <c r="C189" s="232"/>
      <c r="D189" s="205" t="s">
        <v>232</v>
      </c>
      <c r="E189" s="233" t="s">
        <v>1</v>
      </c>
      <c r="F189" s="234" t="s">
        <v>236</v>
      </c>
      <c r="G189" s="232"/>
      <c r="H189" s="235">
        <v>62</v>
      </c>
      <c r="I189" s="236"/>
      <c r="J189" s="232"/>
      <c r="K189" s="232"/>
      <c r="L189" s="237"/>
      <c r="M189" s="238"/>
      <c r="N189" s="239"/>
      <c r="O189" s="239"/>
      <c r="P189" s="239"/>
      <c r="Q189" s="239"/>
      <c r="R189" s="239"/>
      <c r="S189" s="239"/>
      <c r="T189" s="240"/>
      <c r="AT189" s="241" t="s">
        <v>232</v>
      </c>
      <c r="AU189" s="241" t="s">
        <v>93</v>
      </c>
      <c r="AV189" s="15" t="s">
        <v>228</v>
      </c>
      <c r="AW189" s="15" t="s">
        <v>35</v>
      </c>
      <c r="AX189" s="15" t="s">
        <v>87</v>
      </c>
      <c r="AY189" s="241" t="s">
        <v>220</v>
      </c>
    </row>
    <row r="190" spans="1:65" s="2" customFormat="1" ht="14.45" customHeight="1">
      <c r="A190" s="35"/>
      <c r="B190" s="36"/>
      <c r="C190" s="192" t="s">
        <v>323</v>
      </c>
      <c r="D190" s="192" t="s">
        <v>223</v>
      </c>
      <c r="E190" s="193" t="s">
        <v>1259</v>
      </c>
      <c r="F190" s="194" t="s">
        <v>1260</v>
      </c>
      <c r="G190" s="195" t="s">
        <v>353</v>
      </c>
      <c r="H190" s="196">
        <v>62</v>
      </c>
      <c r="I190" s="197"/>
      <c r="J190" s="198">
        <f>ROUND(I190*H190,2)</f>
        <v>0</v>
      </c>
      <c r="K190" s="194" t="s">
        <v>227</v>
      </c>
      <c r="L190" s="40"/>
      <c r="M190" s="199" t="s">
        <v>1</v>
      </c>
      <c r="N190" s="200" t="s">
        <v>46</v>
      </c>
      <c r="O190" s="72"/>
      <c r="P190" s="201">
        <f>O190*H190</f>
        <v>0</v>
      </c>
      <c r="Q190" s="201">
        <v>1.0000000000000001E-5</v>
      </c>
      <c r="R190" s="201">
        <f>Q190*H190</f>
        <v>6.2E-4</v>
      </c>
      <c r="S190" s="201">
        <v>0</v>
      </c>
      <c r="T190" s="202">
        <f>S190*H190</f>
        <v>0</v>
      </c>
      <c r="U190" s="35"/>
      <c r="V190" s="35"/>
      <c r="W190" s="35"/>
      <c r="X190" s="35"/>
      <c r="Y190" s="35"/>
      <c r="Z190" s="35"/>
      <c r="AA190" s="35"/>
      <c r="AB190" s="35"/>
      <c r="AC190" s="35"/>
      <c r="AD190" s="35"/>
      <c r="AE190" s="35"/>
      <c r="AR190" s="203" t="s">
        <v>317</v>
      </c>
      <c r="AT190" s="203" t="s">
        <v>223</v>
      </c>
      <c r="AU190" s="203" t="s">
        <v>93</v>
      </c>
      <c r="AY190" s="18" t="s">
        <v>220</v>
      </c>
      <c r="BE190" s="204">
        <f>IF(N190="základní",J190,0)</f>
        <v>0</v>
      </c>
      <c r="BF190" s="204">
        <f>IF(N190="snížená",J190,0)</f>
        <v>0</v>
      </c>
      <c r="BG190" s="204">
        <f>IF(N190="zákl. přenesená",J190,0)</f>
        <v>0</v>
      </c>
      <c r="BH190" s="204">
        <f>IF(N190="sníž. přenesená",J190,0)</f>
        <v>0</v>
      </c>
      <c r="BI190" s="204">
        <f>IF(N190="nulová",J190,0)</f>
        <v>0</v>
      </c>
      <c r="BJ190" s="18" t="s">
        <v>93</v>
      </c>
      <c r="BK190" s="204">
        <f>ROUND(I190*H190,2)</f>
        <v>0</v>
      </c>
      <c r="BL190" s="18" t="s">
        <v>317</v>
      </c>
      <c r="BM190" s="203" t="s">
        <v>1261</v>
      </c>
    </row>
    <row r="191" spans="1:65" s="2" customFormat="1" ht="11.25">
      <c r="A191" s="35"/>
      <c r="B191" s="36"/>
      <c r="C191" s="37"/>
      <c r="D191" s="205" t="s">
        <v>230</v>
      </c>
      <c r="E191" s="37"/>
      <c r="F191" s="206" t="s">
        <v>1262</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230</v>
      </c>
      <c r="AU191" s="18" t="s">
        <v>93</v>
      </c>
    </row>
    <row r="192" spans="1:65" s="14" customFormat="1" ht="11.25">
      <c r="B192" s="220"/>
      <c r="C192" s="221"/>
      <c r="D192" s="205" t="s">
        <v>232</v>
      </c>
      <c r="E192" s="222" t="s">
        <v>1</v>
      </c>
      <c r="F192" s="223" t="s">
        <v>583</v>
      </c>
      <c r="G192" s="221"/>
      <c r="H192" s="224">
        <v>62</v>
      </c>
      <c r="I192" s="225"/>
      <c r="J192" s="221"/>
      <c r="K192" s="221"/>
      <c r="L192" s="226"/>
      <c r="M192" s="227"/>
      <c r="N192" s="228"/>
      <c r="O192" s="228"/>
      <c r="P192" s="228"/>
      <c r="Q192" s="228"/>
      <c r="R192" s="228"/>
      <c r="S192" s="228"/>
      <c r="T192" s="229"/>
      <c r="AT192" s="230" t="s">
        <v>232</v>
      </c>
      <c r="AU192" s="230" t="s">
        <v>93</v>
      </c>
      <c r="AV192" s="14" t="s">
        <v>93</v>
      </c>
      <c r="AW192" s="14" t="s">
        <v>35</v>
      </c>
      <c r="AX192" s="14" t="s">
        <v>80</v>
      </c>
      <c r="AY192" s="230" t="s">
        <v>220</v>
      </c>
    </row>
    <row r="193" spans="1:65" s="15" customFormat="1" ht="11.25">
      <c r="B193" s="231"/>
      <c r="C193" s="232"/>
      <c r="D193" s="205" t="s">
        <v>232</v>
      </c>
      <c r="E193" s="233" t="s">
        <v>1</v>
      </c>
      <c r="F193" s="234" t="s">
        <v>236</v>
      </c>
      <c r="G193" s="232"/>
      <c r="H193" s="235">
        <v>62</v>
      </c>
      <c r="I193" s="236"/>
      <c r="J193" s="232"/>
      <c r="K193" s="232"/>
      <c r="L193" s="237"/>
      <c r="M193" s="238"/>
      <c r="N193" s="239"/>
      <c r="O193" s="239"/>
      <c r="P193" s="239"/>
      <c r="Q193" s="239"/>
      <c r="R193" s="239"/>
      <c r="S193" s="239"/>
      <c r="T193" s="240"/>
      <c r="AT193" s="241" t="s">
        <v>232</v>
      </c>
      <c r="AU193" s="241" t="s">
        <v>93</v>
      </c>
      <c r="AV193" s="15" t="s">
        <v>228</v>
      </c>
      <c r="AW193" s="15" t="s">
        <v>35</v>
      </c>
      <c r="AX193" s="15" t="s">
        <v>87</v>
      </c>
      <c r="AY193" s="241" t="s">
        <v>220</v>
      </c>
    </row>
    <row r="194" spans="1:65" s="2" customFormat="1" ht="14.45" customHeight="1">
      <c r="A194" s="35"/>
      <c r="B194" s="36"/>
      <c r="C194" s="192" t="s">
        <v>327</v>
      </c>
      <c r="D194" s="192" t="s">
        <v>223</v>
      </c>
      <c r="E194" s="193" t="s">
        <v>1263</v>
      </c>
      <c r="F194" s="194" t="s">
        <v>1264</v>
      </c>
      <c r="G194" s="195" t="s">
        <v>320</v>
      </c>
      <c r="H194" s="196">
        <v>0.115</v>
      </c>
      <c r="I194" s="197"/>
      <c r="J194" s="198">
        <f>ROUND(I194*H194,2)</f>
        <v>0</v>
      </c>
      <c r="K194" s="194" t="s">
        <v>227</v>
      </c>
      <c r="L194" s="40"/>
      <c r="M194" s="199" t="s">
        <v>1</v>
      </c>
      <c r="N194" s="200" t="s">
        <v>46</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317</v>
      </c>
      <c r="AT194" s="203" t="s">
        <v>223</v>
      </c>
      <c r="AU194" s="203" t="s">
        <v>93</v>
      </c>
      <c r="AY194" s="18" t="s">
        <v>220</v>
      </c>
      <c r="BE194" s="204">
        <f>IF(N194="základní",J194,0)</f>
        <v>0</v>
      </c>
      <c r="BF194" s="204">
        <f>IF(N194="snížená",J194,0)</f>
        <v>0</v>
      </c>
      <c r="BG194" s="204">
        <f>IF(N194="zákl. přenesená",J194,0)</f>
        <v>0</v>
      </c>
      <c r="BH194" s="204">
        <f>IF(N194="sníž. přenesená",J194,0)</f>
        <v>0</v>
      </c>
      <c r="BI194" s="204">
        <f>IF(N194="nulová",J194,0)</f>
        <v>0</v>
      </c>
      <c r="BJ194" s="18" t="s">
        <v>93</v>
      </c>
      <c r="BK194" s="204">
        <f>ROUND(I194*H194,2)</f>
        <v>0</v>
      </c>
      <c r="BL194" s="18" t="s">
        <v>317</v>
      </c>
      <c r="BM194" s="203" t="s">
        <v>1265</v>
      </c>
    </row>
    <row r="195" spans="1:65" s="2" customFormat="1" ht="19.5">
      <c r="A195" s="35"/>
      <c r="B195" s="36"/>
      <c r="C195" s="37"/>
      <c r="D195" s="205" t="s">
        <v>230</v>
      </c>
      <c r="E195" s="37"/>
      <c r="F195" s="206" t="s">
        <v>1266</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230</v>
      </c>
      <c r="AU195" s="18" t="s">
        <v>93</v>
      </c>
    </row>
    <row r="196" spans="1:65" s="2" customFormat="1" ht="14.45" customHeight="1">
      <c r="A196" s="35"/>
      <c r="B196" s="36"/>
      <c r="C196" s="192" t="s">
        <v>334</v>
      </c>
      <c r="D196" s="192" t="s">
        <v>223</v>
      </c>
      <c r="E196" s="193" t="s">
        <v>1267</v>
      </c>
      <c r="F196" s="194" t="s">
        <v>1268</v>
      </c>
      <c r="G196" s="195" t="s">
        <v>320</v>
      </c>
      <c r="H196" s="196">
        <v>0.115</v>
      </c>
      <c r="I196" s="197"/>
      <c r="J196" s="198">
        <f>ROUND(I196*H196,2)</f>
        <v>0</v>
      </c>
      <c r="K196" s="194" t="s">
        <v>227</v>
      </c>
      <c r="L196" s="40"/>
      <c r="M196" s="199" t="s">
        <v>1</v>
      </c>
      <c r="N196" s="200" t="s">
        <v>46</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317</v>
      </c>
      <c r="AT196" s="203" t="s">
        <v>223</v>
      </c>
      <c r="AU196" s="203" t="s">
        <v>93</v>
      </c>
      <c r="AY196" s="18" t="s">
        <v>220</v>
      </c>
      <c r="BE196" s="204">
        <f>IF(N196="základní",J196,0)</f>
        <v>0</v>
      </c>
      <c r="BF196" s="204">
        <f>IF(N196="snížená",J196,0)</f>
        <v>0</v>
      </c>
      <c r="BG196" s="204">
        <f>IF(N196="zákl. přenesená",J196,0)</f>
        <v>0</v>
      </c>
      <c r="BH196" s="204">
        <f>IF(N196="sníž. přenesená",J196,0)</f>
        <v>0</v>
      </c>
      <c r="BI196" s="204">
        <f>IF(N196="nulová",J196,0)</f>
        <v>0</v>
      </c>
      <c r="BJ196" s="18" t="s">
        <v>93</v>
      </c>
      <c r="BK196" s="204">
        <f>ROUND(I196*H196,2)</f>
        <v>0</v>
      </c>
      <c r="BL196" s="18" t="s">
        <v>317</v>
      </c>
      <c r="BM196" s="203" t="s">
        <v>1269</v>
      </c>
    </row>
    <row r="197" spans="1:65" s="2" customFormat="1" ht="19.5">
      <c r="A197" s="35"/>
      <c r="B197" s="36"/>
      <c r="C197" s="37"/>
      <c r="D197" s="205" t="s">
        <v>230</v>
      </c>
      <c r="E197" s="37"/>
      <c r="F197" s="206" t="s">
        <v>1270</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230</v>
      </c>
      <c r="AU197" s="18" t="s">
        <v>93</v>
      </c>
    </row>
    <row r="198" spans="1:65" s="12" customFormat="1" ht="22.9" customHeight="1">
      <c r="B198" s="176"/>
      <c r="C198" s="177"/>
      <c r="D198" s="178" t="s">
        <v>79</v>
      </c>
      <c r="E198" s="190" t="s">
        <v>1135</v>
      </c>
      <c r="F198" s="190" t="s">
        <v>1136</v>
      </c>
      <c r="G198" s="177"/>
      <c r="H198" s="177"/>
      <c r="I198" s="180"/>
      <c r="J198" s="191">
        <f>BK198</f>
        <v>0</v>
      </c>
      <c r="K198" s="177"/>
      <c r="L198" s="182"/>
      <c r="M198" s="183"/>
      <c r="N198" s="184"/>
      <c r="O198" s="184"/>
      <c r="P198" s="185">
        <f>SUM(P199:P223)</f>
        <v>0</v>
      </c>
      <c r="Q198" s="184"/>
      <c r="R198" s="185">
        <f>SUM(R199:R223)</f>
        <v>2.1750000000000002E-2</v>
      </c>
      <c r="S198" s="184"/>
      <c r="T198" s="186">
        <f>SUM(T199:T223)</f>
        <v>0</v>
      </c>
      <c r="AR198" s="187" t="s">
        <v>93</v>
      </c>
      <c r="AT198" s="188" t="s">
        <v>79</v>
      </c>
      <c r="AU198" s="188" t="s">
        <v>87</v>
      </c>
      <c r="AY198" s="187" t="s">
        <v>220</v>
      </c>
      <c r="BK198" s="189">
        <f>SUM(BK199:BK223)</f>
        <v>0</v>
      </c>
    </row>
    <row r="199" spans="1:65" s="2" customFormat="1" ht="14.45" customHeight="1">
      <c r="A199" s="35"/>
      <c r="B199" s="36"/>
      <c r="C199" s="192" t="s">
        <v>343</v>
      </c>
      <c r="D199" s="192" t="s">
        <v>223</v>
      </c>
      <c r="E199" s="193" t="s">
        <v>1760</v>
      </c>
      <c r="F199" s="194" t="s">
        <v>1761</v>
      </c>
      <c r="G199" s="195" t="s">
        <v>1142</v>
      </c>
      <c r="H199" s="196">
        <v>1</v>
      </c>
      <c r="I199" s="197"/>
      <c r="J199" s="198">
        <f>ROUND(I199*H199,2)</f>
        <v>0</v>
      </c>
      <c r="K199" s="194" t="s">
        <v>227</v>
      </c>
      <c r="L199" s="40"/>
      <c r="M199" s="199" t="s">
        <v>1</v>
      </c>
      <c r="N199" s="200" t="s">
        <v>46</v>
      </c>
      <c r="O199" s="72"/>
      <c r="P199" s="201">
        <f>O199*H199</f>
        <v>0</v>
      </c>
      <c r="Q199" s="201">
        <v>9.5E-4</v>
      </c>
      <c r="R199" s="201">
        <f>Q199*H199</f>
        <v>9.5E-4</v>
      </c>
      <c r="S199" s="201">
        <v>0</v>
      </c>
      <c r="T199" s="202">
        <f>S199*H199</f>
        <v>0</v>
      </c>
      <c r="U199" s="35"/>
      <c r="V199" s="35"/>
      <c r="W199" s="35"/>
      <c r="X199" s="35"/>
      <c r="Y199" s="35"/>
      <c r="Z199" s="35"/>
      <c r="AA199" s="35"/>
      <c r="AB199" s="35"/>
      <c r="AC199" s="35"/>
      <c r="AD199" s="35"/>
      <c r="AE199" s="35"/>
      <c r="AR199" s="203" t="s">
        <v>317</v>
      </c>
      <c r="AT199" s="203" t="s">
        <v>223</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1762</v>
      </c>
    </row>
    <row r="200" spans="1:65" s="2" customFormat="1" ht="11.25">
      <c r="A200" s="35"/>
      <c r="B200" s="36"/>
      <c r="C200" s="37"/>
      <c r="D200" s="205" t="s">
        <v>230</v>
      </c>
      <c r="E200" s="37"/>
      <c r="F200" s="206" t="s">
        <v>1763</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192" t="s">
        <v>7</v>
      </c>
      <c r="D201" s="192" t="s">
        <v>223</v>
      </c>
      <c r="E201" s="193" t="s">
        <v>1764</v>
      </c>
      <c r="F201" s="194" t="s">
        <v>1765</v>
      </c>
      <c r="G201" s="195" t="s">
        <v>1142</v>
      </c>
      <c r="H201" s="196">
        <v>1</v>
      </c>
      <c r="I201" s="197"/>
      <c r="J201" s="198">
        <f>ROUND(I201*H201,2)</f>
        <v>0</v>
      </c>
      <c r="K201" s="194" t="s">
        <v>227</v>
      </c>
      <c r="L201" s="40"/>
      <c r="M201" s="199" t="s">
        <v>1</v>
      </c>
      <c r="N201" s="200" t="s">
        <v>46</v>
      </c>
      <c r="O201" s="72"/>
      <c r="P201" s="201">
        <f>O201*H201</f>
        <v>0</v>
      </c>
      <c r="Q201" s="201">
        <v>6.6E-4</v>
      </c>
      <c r="R201" s="201">
        <f>Q201*H201</f>
        <v>6.6E-4</v>
      </c>
      <c r="S201" s="201">
        <v>0</v>
      </c>
      <c r="T201" s="202">
        <f>S201*H201</f>
        <v>0</v>
      </c>
      <c r="U201" s="35"/>
      <c r="V201" s="35"/>
      <c r="W201" s="35"/>
      <c r="X201" s="35"/>
      <c r="Y201" s="35"/>
      <c r="Z201" s="35"/>
      <c r="AA201" s="35"/>
      <c r="AB201" s="35"/>
      <c r="AC201" s="35"/>
      <c r="AD201" s="35"/>
      <c r="AE201" s="35"/>
      <c r="AR201" s="203" t="s">
        <v>317</v>
      </c>
      <c r="AT201" s="203" t="s">
        <v>223</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1766</v>
      </c>
    </row>
    <row r="202" spans="1:65" s="2" customFormat="1" ht="11.25">
      <c r="A202" s="35"/>
      <c r="B202" s="36"/>
      <c r="C202" s="37"/>
      <c r="D202" s="205" t="s">
        <v>230</v>
      </c>
      <c r="E202" s="37"/>
      <c r="F202" s="206" t="s">
        <v>1767</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14" customFormat="1" ht="11.25">
      <c r="B203" s="220"/>
      <c r="C203" s="221"/>
      <c r="D203" s="205" t="s">
        <v>232</v>
      </c>
      <c r="E203" s="222" t="s">
        <v>1</v>
      </c>
      <c r="F203" s="223" t="s">
        <v>87</v>
      </c>
      <c r="G203" s="221"/>
      <c r="H203" s="224">
        <v>1</v>
      </c>
      <c r="I203" s="225"/>
      <c r="J203" s="221"/>
      <c r="K203" s="221"/>
      <c r="L203" s="226"/>
      <c r="M203" s="227"/>
      <c r="N203" s="228"/>
      <c r="O203" s="228"/>
      <c r="P203" s="228"/>
      <c r="Q203" s="228"/>
      <c r="R203" s="228"/>
      <c r="S203" s="228"/>
      <c r="T203" s="229"/>
      <c r="AT203" s="230" t="s">
        <v>232</v>
      </c>
      <c r="AU203" s="230" t="s">
        <v>93</v>
      </c>
      <c r="AV203" s="14" t="s">
        <v>93</v>
      </c>
      <c r="AW203" s="14" t="s">
        <v>35</v>
      </c>
      <c r="AX203" s="14" t="s">
        <v>80</v>
      </c>
      <c r="AY203" s="230" t="s">
        <v>220</v>
      </c>
    </row>
    <row r="204" spans="1:65" s="15" customFormat="1" ht="11.25">
      <c r="B204" s="231"/>
      <c r="C204" s="232"/>
      <c r="D204" s="205" t="s">
        <v>232</v>
      </c>
      <c r="E204" s="233" t="s">
        <v>1</v>
      </c>
      <c r="F204" s="234" t="s">
        <v>236</v>
      </c>
      <c r="G204" s="232"/>
      <c r="H204" s="235">
        <v>1</v>
      </c>
      <c r="I204" s="236"/>
      <c r="J204" s="232"/>
      <c r="K204" s="232"/>
      <c r="L204" s="237"/>
      <c r="M204" s="238"/>
      <c r="N204" s="239"/>
      <c r="O204" s="239"/>
      <c r="P204" s="239"/>
      <c r="Q204" s="239"/>
      <c r="R204" s="239"/>
      <c r="S204" s="239"/>
      <c r="T204" s="240"/>
      <c r="AT204" s="241" t="s">
        <v>232</v>
      </c>
      <c r="AU204" s="241" t="s">
        <v>93</v>
      </c>
      <c r="AV204" s="15" t="s">
        <v>228</v>
      </c>
      <c r="AW204" s="15" t="s">
        <v>35</v>
      </c>
      <c r="AX204" s="15" t="s">
        <v>87</v>
      </c>
      <c r="AY204" s="241" t="s">
        <v>220</v>
      </c>
    </row>
    <row r="205" spans="1:65" s="2" customFormat="1" ht="14.45" customHeight="1">
      <c r="A205" s="35"/>
      <c r="B205" s="36"/>
      <c r="C205" s="243" t="s">
        <v>358</v>
      </c>
      <c r="D205" s="243" t="s">
        <v>359</v>
      </c>
      <c r="E205" s="244" t="s">
        <v>1768</v>
      </c>
      <c r="F205" s="245" t="s">
        <v>1769</v>
      </c>
      <c r="G205" s="246" t="s">
        <v>259</v>
      </c>
      <c r="H205" s="247">
        <v>1</v>
      </c>
      <c r="I205" s="248"/>
      <c r="J205" s="249">
        <f>ROUND(I205*H205,2)</f>
        <v>0</v>
      </c>
      <c r="K205" s="245" t="s">
        <v>1</v>
      </c>
      <c r="L205" s="250"/>
      <c r="M205" s="251" t="s">
        <v>1</v>
      </c>
      <c r="N205" s="252" t="s">
        <v>46</v>
      </c>
      <c r="O205" s="72"/>
      <c r="P205" s="201">
        <f>O205*H205</f>
        <v>0</v>
      </c>
      <c r="Q205" s="201">
        <v>8.2000000000000007E-3</v>
      </c>
      <c r="R205" s="201">
        <f>Q205*H205</f>
        <v>8.2000000000000007E-3</v>
      </c>
      <c r="S205" s="201">
        <v>0</v>
      </c>
      <c r="T205" s="202">
        <f>S205*H205</f>
        <v>0</v>
      </c>
      <c r="U205" s="35"/>
      <c r="V205" s="35"/>
      <c r="W205" s="35"/>
      <c r="X205" s="35"/>
      <c r="Y205" s="35"/>
      <c r="Z205" s="35"/>
      <c r="AA205" s="35"/>
      <c r="AB205" s="35"/>
      <c r="AC205" s="35"/>
      <c r="AD205" s="35"/>
      <c r="AE205" s="35"/>
      <c r="AR205" s="203" t="s">
        <v>362</v>
      </c>
      <c r="AT205" s="203" t="s">
        <v>359</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1770</v>
      </c>
    </row>
    <row r="206" spans="1:65" s="2" customFormat="1" ht="11.25">
      <c r="A206" s="35"/>
      <c r="B206" s="36"/>
      <c r="C206" s="37"/>
      <c r="D206" s="205" t="s">
        <v>230</v>
      </c>
      <c r="E206" s="37"/>
      <c r="F206" s="206" t="s">
        <v>1769</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14.45" customHeight="1">
      <c r="A207" s="35"/>
      <c r="B207" s="36"/>
      <c r="C207" s="192" t="s">
        <v>364</v>
      </c>
      <c r="D207" s="192" t="s">
        <v>223</v>
      </c>
      <c r="E207" s="193" t="s">
        <v>1271</v>
      </c>
      <c r="F207" s="194" t="s">
        <v>1272</v>
      </c>
      <c r="G207" s="195" t="s">
        <v>1142</v>
      </c>
      <c r="H207" s="196">
        <v>2</v>
      </c>
      <c r="I207" s="197"/>
      <c r="J207" s="198">
        <f>ROUND(I207*H207,2)</f>
        <v>0</v>
      </c>
      <c r="K207" s="194" t="s">
        <v>1</v>
      </c>
      <c r="L207" s="40"/>
      <c r="M207" s="199" t="s">
        <v>1</v>
      </c>
      <c r="N207" s="200" t="s">
        <v>46</v>
      </c>
      <c r="O207" s="72"/>
      <c r="P207" s="201">
        <f>O207*H207</f>
        <v>0</v>
      </c>
      <c r="Q207" s="201">
        <v>1E-3</v>
      </c>
      <c r="R207" s="201">
        <f>Q207*H207</f>
        <v>2E-3</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1273</v>
      </c>
    </row>
    <row r="208" spans="1:65" s="2" customFormat="1" ht="11.25">
      <c r="A208" s="35"/>
      <c r="B208" s="36"/>
      <c r="C208" s="37"/>
      <c r="D208" s="205" t="s">
        <v>230</v>
      </c>
      <c r="E208" s="37"/>
      <c r="F208" s="206" t="s">
        <v>1272</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14" customFormat="1" ht="11.25">
      <c r="B209" s="220"/>
      <c r="C209" s="221"/>
      <c r="D209" s="205" t="s">
        <v>232</v>
      </c>
      <c r="E209" s="222" t="s">
        <v>1</v>
      </c>
      <c r="F209" s="223" t="s">
        <v>93</v>
      </c>
      <c r="G209" s="221"/>
      <c r="H209" s="224">
        <v>2</v>
      </c>
      <c r="I209" s="225"/>
      <c r="J209" s="221"/>
      <c r="K209" s="221"/>
      <c r="L209" s="226"/>
      <c r="M209" s="227"/>
      <c r="N209" s="228"/>
      <c r="O209" s="228"/>
      <c r="P209" s="228"/>
      <c r="Q209" s="228"/>
      <c r="R209" s="228"/>
      <c r="S209" s="228"/>
      <c r="T209" s="229"/>
      <c r="AT209" s="230" t="s">
        <v>232</v>
      </c>
      <c r="AU209" s="230" t="s">
        <v>93</v>
      </c>
      <c r="AV209" s="14" t="s">
        <v>93</v>
      </c>
      <c r="AW209" s="14" t="s">
        <v>35</v>
      </c>
      <c r="AX209" s="14" t="s">
        <v>80</v>
      </c>
      <c r="AY209" s="230" t="s">
        <v>220</v>
      </c>
    </row>
    <row r="210" spans="1:65" s="15" customFormat="1" ht="11.25">
      <c r="B210" s="231"/>
      <c r="C210" s="232"/>
      <c r="D210" s="205" t="s">
        <v>232</v>
      </c>
      <c r="E210" s="233" t="s">
        <v>1</v>
      </c>
      <c r="F210" s="234" t="s">
        <v>236</v>
      </c>
      <c r="G210" s="232"/>
      <c r="H210" s="235">
        <v>2</v>
      </c>
      <c r="I210" s="236"/>
      <c r="J210" s="232"/>
      <c r="K210" s="232"/>
      <c r="L210" s="237"/>
      <c r="M210" s="238"/>
      <c r="N210" s="239"/>
      <c r="O210" s="239"/>
      <c r="P210" s="239"/>
      <c r="Q210" s="239"/>
      <c r="R210" s="239"/>
      <c r="S210" s="239"/>
      <c r="T210" s="240"/>
      <c r="AT210" s="241" t="s">
        <v>232</v>
      </c>
      <c r="AU210" s="241" t="s">
        <v>93</v>
      </c>
      <c r="AV210" s="15" t="s">
        <v>228</v>
      </c>
      <c r="AW210" s="15" t="s">
        <v>35</v>
      </c>
      <c r="AX210" s="15" t="s">
        <v>87</v>
      </c>
      <c r="AY210" s="241" t="s">
        <v>220</v>
      </c>
    </row>
    <row r="211" spans="1:65" s="2" customFormat="1" ht="14.45" customHeight="1">
      <c r="A211" s="35"/>
      <c r="B211" s="36"/>
      <c r="C211" s="192" t="s">
        <v>371</v>
      </c>
      <c r="D211" s="192" t="s">
        <v>223</v>
      </c>
      <c r="E211" s="193" t="s">
        <v>1274</v>
      </c>
      <c r="F211" s="194" t="s">
        <v>1275</v>
      </c>
      <c r="G211" s="195" t="s">
        <v>1142</v>
      </c>
      <c r="H211" s="196">
        <v>3</v>
      </c>
      <c r="I211" s="197"/>
      <c r="J211" s="198">
        <f>ROUND(I211*H211,2)</f>
        <v>0</v>
      </c>
      <c r="K211" s="194" t="s">
        <v>227</v>
      </c>
      <c r="L211" s="40"/>
      <c r="M211" s="199" t="s">
        <v>1</v>
      </c>
      <c r="N211" s="200" t="s">
        <v>46</v>
      </c>
      <c r="O211" s="72"/>
      <c r="P211" s="201">
        <f>O211*H211</f>
        <v>0</v>
      </c>
      <c r="Q211" s="201">
        <v>1.8E-3</v>
      </c>
      <c r="R211" s="201">
        <f>Q211*H211</f>
        <v>5.4000000000000003E-3</v>
      </c>
      <c r="S211" s="201">
        <v>0</v>
      </c>
      <c r="T211" s="202">
        <f>S211*H211</f>
        <v>0</v>
      </c>
      <c r="U211" s="35"/>
      <c r="V211" s="35"/>
      <c r="W211" s="35"/>
      <c r="X211" s="35"/>
      <c r="Y211" s="35"/>
      <c r="Z211" s="35"/>
      <c r="AA211" s="35"/>
      <c r="AB211" s="35"/>
      <c r="AC211" s="35"/>
      <c r="AD211" s="35"/>
      <c r="AE211" s="35"/>
      <c r="AR211" s="203" t="s">
        <v>317</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317</v>
      </c>
      <c r="BM211" s="203" t="s">
        <v>1276</v>
      </c>
    </row>
    <row r="212" spans="1:65" s="2" customFormat="1" ht="11.25">
      <c r="A212" s="35"/>
      <c r="B212" s="36"/>
      <c r="C212" s="37"/>
      <c r="D212" s="205" t="s">
        <v>230</v>
      </c>
      <c r="E212" s="37"/>
      <c r="F212" s="206" t="s">
        <v>1277</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14" customFormat="1" ht="11.25">
      <c r="B213" s="220"/>
      <c r="C213" s="221"/>
      <c r="D213" s="205" t="s">
        <v>232</v>
      </c>
      <c r="E213" s="222" t="s">
        <v>1</v>
      </c>
      <c r="F213" s="223" t="s">
        <v>1771</v>
      </c>
      <c r="G213" s="221"/>
      <c r="H213" s="224">
        <v>3</v>
      </c>
      <c r="I213" s="225"/>
      <c r="J213" s="221"/>
      <c r="K213" s="221"/>
      <c r="L213" s="226"/>
      <c r="M213" s="227"/>
      <c r="N213" s="228"/>
      <c r="O213" s="228"/>
      <c r="P213" s="228"/>
      <c r="Q213" s="228"/>
      <c r="R213" s="228"/>
      <c r="S213" s="228"/>
      <c r="T213" s="229"/>
      <c r="AT213" s="230" t="s">
        <v>232</v>
      </c>
      <c r="AU213" s="230" t="s">
        <v>93</v>
      </c>
      <c r="AV213" s="14" t="s">
        <v>93</v>
      </c>
      <c r="AW213" s="14" t="s">
        <v>35</v>
      </c>
      <c r="AX213" s="14" t="s">
        <v>80</v>
      </c>
      <c r="AY213" s="230" t="s">
        <v>220</v>
      </c>
    </row>
    <row r="214" spans="1:65" s="15" customFormat="1" ht="11.25">
      <c r="B214" s="231"/>
      <c r="C214" s="232"/>
      <c r="D214" s="205" t="s">
        <v>232</v>
      </c>
      <c r="E214" s="233" t="s">
        <v>1</v>
      </c>
      <c r="F214" s="234" t="s">
        <v>236</v>
      </c>
      <c r="G214" s="232"/>
      <c r="H214" s="235">
        <v>3</v>
      </c>
      <c r="I214" s="236"/>
      <c r="J214" s="232"/>
      <c r="K214" s="232"/>
      <c r="L214" s="237"/>
      <c r="M214" s="238"/>
      <c r="N214" s="239"/>
      <c r="O214" s="239"/>
      <c r="P214" s="239"/>
      <c r="Q214" s="239"/>
      <c r="R214" s="239"/>
      <c r="S214" s="239"/>
      <c r="T214" s="240"/>
      <c r="AT214" s="241" t="s">
        <v>232</v>
      </c>
      <c r="AU214" s="241" t="s">
        <v>93</v>
      </c>
      <c r="AV214" s="15" t="s">
        <v>228</v>
      </c>
      <c r="AW214" s="15" t="s">
        <v>35</v>
      </c>
      <c r="AX214" s="15" t="s">
        <v>87</v>
      </c>
      <c r="AY214" s="241" t="s">
        <v>220</v>
      </c>
    </row>
    <row r="215" spans="1:65" s="2" customFormat="1" ht="14.45" customHeight="1">
      <c r="A215" s="35"/>
      <c r="B215" s="36"/>
      <c r="C215" s="192" t="s">
        <v>378</v>
      </c>
      <c r="D215" s="192" t="s">
        <v>223</v>
      </c>
      <c r="E215" s="193" t="s">
        <v>1278</v>
      </c>
      <c r="F215" s="194" t="s">
        <v>1279</v>
      </c>
      <c r="G215" s="195" t="s">
        <v>1142</v>
      </c>
      <c r="H215" s="196">
        <v>2</v>
      </c>
      <c r="I215" s="197"/>
      <c r="J215" s="198">
        <f>ROUND(I215*H215,2)</f>
        <v>0</v>
      </c>
      <c r="K215" s="194" t="s">
        <v>227</v>
      </c>
      <c r="L215" s="40"/>
      <c r="M215" s="199" t="s">
        <v>1</v>
      </c>
      <c r="N215" s="200" t="s">
        <v>46</v>
      </c>
      <c r="O215" s="72"/>
      <c r="P215" s="201">
        <f>O215*H215</f>
        <v>0</v>
      </c>
      <c r="Q215" s="201">
        <v>1.9599999999999999E-3</v>
      </c>
      <c r="R215" s="201">
        <f>Q215*H215</f>
        <v>3.9199999999999999E-3</v>
      </c>
      <c r="S215" s="201">
        <v>0</v>
      </c>
      <c r="T215" s="202">
        <f>S215*H215</f>
        <v>0</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1280</v>
      </c>
    </row>
    <row r="216" spans="1:65" s="2" customFormat="1" ht="11.25">
      <c r="A216" s="35"/>
      <c r="B216" s="36"/>
      <c r="C216" s="37"/>
      <c r="D216" s="205" t="s">
        <v>230</v>
      </c>
      <c r="E216" s="37"/>
      <c r="F216" s="206" t="s">
        <v>1281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2" customFormat="1" ht="14.45" customHeight="1">
      <c r="A217" s="35"/>
      <c r="B217" s="36"/>
      <c r="C217" s="192" t="s">
        <v>383</v>
      </c>
      <c r="D217" s="192" t="s">
        <v>223</v>
      </c>
      <c r="E217" s="193" t="s">
        <v>1282</v>
      </c>
      <c r="F217" s="194" t="s">
        <v>1283</v>
      </c>
      <c r="G217" s="195" t="s">
        <v>259</v>
      </c>
      <c r="H217" s="196">
        <v>2</v>
      </c>
      <c r="I217" s="197"/>
      <c r="J217" s="198">
        <f>ROUND(I217*H217,2)</f>
        <v>0</v>
      </c>
      <c r="K217" s="194" t="s">
        <v>227</v>
      </c>
      <c r="L217" s="40"/>
      <c r="M217" s="199" t="s">
        <v>1</v>
      </c>
      <c r="N217" s="200" t="s">
        <v>46</v>
      </c>
      <c r="O217" s="72"/>
      <c r="P217" s="201">
        <f>O217*H217</f>
        <v>0</v>
      </c>
      <c r="Q217" s="201">
        <v>3.1E-4</v>
      </c>
      <c r="R217" s="201">
        <f>Q217*H217</f>
        <v>6.2E-4</v>
      </c>
      <c r="S217" s="201">
        <v>0</v>
      </c>
      <c r="T217" s="202">
        <f>S217*H217</f>
        <v>0</v>
      </c>
      <c r="U217" s="35"/>
      <c r="V217" s="35"/>
      <c r="W217" s="35"/>
      <c r="X217" s="35"/>
      <c r="Y217" s="35"/>
      <c r="Z217" s="35"/>
      <c r="AA217" s="35"/>
      <c r="AB217" s="35"/>
      <c r="AC217" s="35"/>
      <c r="AD217" s="35"/>
      <c r="AE217" s="35"/>
      <c r="AR217" s="203" t="s">
        <v>317</v>
      </c>
      <c r="AT217" s="203" t="s">
        <v>223</v>
      </c>
      <c r="AU217" s="203" t="s">
        <v>93</v>
      </c>
      <c r="AY217" s="18" t="s">
        <v>220</v>
      </c>
      <c r="BE217" s="204">
        <f>IF(N217="základní",J217,0)</f>
        <v>0</v>
      </c>
      <c r="BF217" s="204">
        <f>IF(N217="snížená",J217,0)</f>
        <v>0</v>
      </c>
      <c r="BG217" s="204">
        <f>IF(N217="zákl. přenesená",J217,0)</f>
        <v>0</v>
      </c>
      <c r="BH217" s="204">
        <f>IF(N217="sníž. přenesená",J217,0)</f>
        <v>0</v>
      </c>
      <c r="BI217" s="204">
        <f>IF(N217="nulová",J217,0)</f>
        <v>0</v>
      </c>
      <c r="BJ217" s="18" t="s">
        <v>93</v>
      </c>
      <c r="BK217" s="204">
        <f>ROUND(I217*H217,2)</f>
        <v>0</v>
      </c>
      <c r="BL217" s="18" t="s">
        <v>317</v>
      </c>
      <c r="BM217" s="203" t="s">
        <v>1284</v>
      </c>
    </row>
    <row r="218" spans="1:65" s="2" customFormat="1" ht="11.25">
      <c r="A218" s="35"/>
      <c r="B218" s="36"/>
      <c r="C218" s="37"/>
      <c r="D218" s="205" t="s">
        <v>230</v>
      </c>
      <c r="E218" s="37"/>
      <c r="F218" s="206" t="s">
        <v>1285</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93</v>
      </c>
    </row>
    <row r="219" spans="1:65" s="14" customFormat="1" ht="11.25">
      <c r="B219" s="220"/>
      <c r="C219" s="221"/>
      <c r="D219" s="205" t="s">
        <v>232</v>
      </c>
      <c r="E219" s="222" t="s">
        <v>1</v>
      </c>
      <c r="F219" s="223" t="s">
        <v>93</v>
      </c>
      <c r="G219" s="221"/>
      <c r="H219" s="224">
        <v>2</v>
      </c>
      <c r="I219" s="225"/>
      <c r="J219" s="221"/>
      <c r="K219" s="221"/>
      <c r="L219" s="226"/>
      <c r="M219" s="227"/>
      <c r="N219" s="228"/>
      <c r="O219" s="228"/>
      <c r="P219" s="228"/>
      <c r="Q219" s="228"/>
      <c r="R219" s="228"/>
      <c r="S219" s="228"/>
      <c r="T219" s="229"/>
      <c r="AT219" s="230" t="s">
        <v>232</v>
      </c>
      <c r="AU219" s="230" t="s">
        <v>93</v>
      </c>
      <c r="AV219" s="14" t="s">
        <v>93</v>
      </c>
      <c r="AW219" s="14" t="s">
        <v>35</v>
      </c>
      <c r="AX219" s="14" t="s">
        <v>87</v>
      </c>
      <c r="AY219" s="230" t="s">
        <v>220</v>
      </c>
    </row>
    <row r="220" spans="1:65" s="2" customFormat="1" ht="14.45" customHeight="1">
      <c r="A220" s="35"/>
      <c r="B220" s="36"/>
      <c r="C220" s="192" t="s">
        <v>391</v>
      </c>
      <c r="D220" s="192" t="s">
        <v>223</v>
      </c>
      <c r="E220" s="193" t="s">
        <v>1173</v>
      </c>
      <c r="F220" s="194" t="s">
        <v>1174</v>
      </c>
      <c r="G220" s="195" t="s">
        <v>320</v>
      </c>
      <c r="H220" s="196">
        <v>2.1999999999999999E-2</v>
      </c>
      <c r="I220" s="197"/>
      <c r="J220" s="198">
        <f>ROUND(I220*H220,2)</f>
        <v>0</v>
      </c>
      <c r="K220" s="194" t="s">
        <v>227</v>
      </c>
      <c r="L220" s="40"/>
      <c r="M220" s="199" t="s">
        <v>1</v>
      </c>
      <c r="N220" s="200" t="s">
        <v>46</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317</v>
      </c>
      <c r="AT220" s="203" t="s">
        <v>223</v>
      </c>
      <c r="AU220" s="203" t="s">
        <v>93</v>
      </c>
      <c r="AY220" s="18" t="s">
        <v>220</v>
      </c>
      <c r="BE220" s="204">
        <f>IF(N220="základní",J220,0)</f>
        <v>0</v>
      </c>
      <c r="BF220" s="204">
        <f>IF(N220="snížená",J220,0)</f>
        <v>0</v>
      </c>
      <c r="BG220" s="204">
        <f>IF(N220="zákl. přenesená",J220,0)</f>
        <v>0</v>
      </c>
      <c r="BH220" s="204">
        <f>IF(N220="sníž. přenesená",J220,0)</f>
        <v>0</v>
      </c>
      <c r="BI220" s="204">
        <f>IF(N220="nulová",J220,0)</f>
        <v>0</v>
      </c>
      <c r="BJ220" s="18" t="s">
        <v>93</v>
      </c>
      <c r="BK220" s="204">
        <f>ROUND(I220*H220,2)</f>
        <v>0</v>
      </c>
      <c r="BL220" s="18" t="s">
        <v>317</v>
      </c>
      <c r="BM220" s="203" t="s">
        <v>1286</v>
      </c>
    </row>
    <row r="221" spans="1:65" s="2" customFormat="1" ht="19.5">
      <c r="A221" s="35"/>
      <c r="B221" s="36"/>
      <c r="C221" s="37"/>
      <c r="D221" s="205" t="s">
        <v>230</v>
      </c>
      <c r="E221" s="37"/>
      <c r="F221" s="206" t="s">
        <v>1176</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230</v>
      </c>
      <c r="AU221" s="18" t="s">
        <v>93</v>
      </c>
    </row>
    <row r="222" spans="1:65" s="2" customFormat="1" ht="14.45" customHeight="1">
      <c r="A222" s="35"/>
      <c r="B222" s="36"/>
      <c r="C222" s="192" t="s">
        <v>396</v>
      </c>
      <c r="D222" s="192" t="s">
        <v>223</v>
      </c>
      <c r="E222" s="193" t="s">
        <v>1177</v>
      </c>
      <c r="F222" s="194" t="s">
        <v>1178</v>
      </c>
      <c r="G222" s="195" t="s">
        <v>320</v>
      </c>
      <c r="H222" s="196">
        <v>2.1999999999999999E-2</v>
      </c>
      <c r="I222" s="197"/>
      <c r="J222" s="198">
        <f>ROUND(I222*H222,2)</f>
        <v>0</v>
      </c>
      <c r="K222" s="194" t="s">
        <v>227</v>
      </c>
      <c r="L222" s="40"/>
      <c r="M222" s="199" t="s">
        <v>1</v>
      </c>
      <c r="N222" s="200" t="s">
        <v>46</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317</v>
      </c>
      <c r="AT222" s="203" t="s">
        <v>223</v>
      </c>
      <c r="AU222" s="203" t="s">
        <v>93</v>
      </c>
      <c r="AY222" s="18" t="s">
        <v>220</v>
      </c>
      <c r="BE222" s="204">
        <f>IF(N222="základní",J222,0)</f>
        <v>0</v>
      </c>
      <c r="BF222" s="204">
        <f>IF(N222="snížená",J222,0)</f>
        <v>0</v>
      </c>
      <c r="BG222" s="204">
        <f>IF(N222="zákl. přenesená",J222,0)</f>
        <v>0</v>
      </c>
      <c r="BH222" s="204">
        <f>IF(N222="sníž. přenesená",J222,0)</f>
        <v>0</v>
      </c>
      <c r="BI222" s="204">
        <f>IF(N222="nulová",J222,0)</f>
        <v>0</v>
      </c>
      <c r="BJ222" s="18" t="s">
        <v>93</v>
      </c>
      <c r="BK222" s="204">
        <f>ROUND(I222*H222,2)</f>
        <v>0</v>
      </c>
      <c r="BL222" s="18" t="s">
        <v>317</v>
      </c>
      <c r="BM222" s="203" t="s">
        <v>1287</v>
      </c>
    </row>
    <row r="223" spans="1:65" s="2" customFormat="1" ht="19.5">
      <c r="A223" s="35"/>
      <c r="B223" s="36"/>
      <c r="C223" s="37"/>
      <c r="D223" s="205" t="s">
        <v>230</v>
      </c>
      <c r="E223" s="37"/>
      <c r="F223" s="206" t="s">
        <v>1180</v>
      </c>
      <c r="G223" s="37"/>
      <c r="H223" s="37"/>
      <c r="I223" s="207"/>
      <c r="J223" s="37"/>
      <c r="K223" s="37"/>
      <c r="L223" s="40"/>
      <c r="M223" s="257"/>
      <c r="N223" s="258"/>
      <c r="O223" s="259"/>
      <c r="P223" s="259"/>
      <c r="Q223" s="259"/>
      <c r="R223" s="259"/>
      <c r="S223" s="259"/>
      <c r="T223" s="260"/>
      <c r="U223" s="35"/>
      <c r="V223" s="35"/>
      <c r="W223" s="35"/>
      <c r="X223" s="35"/>
      <c r="Y223" s="35"/>
      <c r="Z223" s="35"/>
      <c r="AA223" s="35"/>
      <c r="AB223" s="35"/>
      <c r="AC223" s="35"/>
      <c r="AD223" s="35"/>
      <c r="AE223" s="35"/>
      <c r="AT223" s="18" t="s">
        <v>230</v>
      </c>
      <c r="AU223" s="18" t="s">
        <v>93</v>
      </c>
    </row>
    <row r="224" spans="1:65" s="2" customFormat="1" ht="6.95" customHeight="1">
      <c r="A224" s="35"/>
      <c r="B224" s="55"/>
      <c r="C224" s="56"/>
      <c r="D224" s="56"/>
      <c r="E224" s="56"/>
      <c r="F224" s="56"/>
      <c r="G224" s="56"/>
      <c r="H224" s="56"/>
      <c r="I224" s="56"/>
      <c r="J224" s="56"/>
      <c r="K224" s="56"/>
      <c r="L224" s="40"/>
      <c r="M224" s="35"/>
      <c r="O224" s="35"/>
      <c r="P224" s="35"/>
      <c r="Q224" s="35"/>
      <c r="R224" s="35"/>
      <c r="S224" s="35"/>
      <c r="T224" s="35"/>
      <c r="U224" s="35"/>
      <c r="V224" s="35"/>
      <c r="W224" s="35"/>
      <c r="X224" s="35"/>
      <c r="Y224" s="35"/>
      <c r="Z224" s="35"/>
      <c r="AA224" s="35"/>
      <c r="AB224" s="35"/>
      <c r="AC224" s="35"/>
      <c r="AD224" s="35"/>
      <c r="AE224" s="35"/>
    </row>
  </sheetData>
  <sheetProtection algorithmName="SHA-512" hashValue="PpegSaMhY9Mc0/avaZ30BdU8tYbkWUfQWMQswBfI9+APZTLQS63XrznfUn4AuZ77B+SD20n87Fvl4SZZoeFtcA==" saltValue="TYQNzoUIWx6gDXaw6A2irXzIu+/9+cB3tM0IJ1LrXbSJ634jdi/lwt9arRP7Qn8v7J99KnPrX0JF4oXcbdEW5w==" spinCount="100000" sheet="1" objects="1" scenarios="1" formatColumns="0" formatRows="0" autoFilter="0"/>
  <autoFilter ref="C125:K223" xr:uid="{00000000-0009-0000-0000-00000C000000}"/>
  <mergeCells count="15">
    <mergeCell ref="E112:H112"/>
    <mergeCell ref="E116:H116"/>
    <mergeCell ref="E114:H114"/>
    <mergeCell ref="E118:H118"/>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131</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1580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1288</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ROUND((SUM(BE122:BE302)),  2)</f>
        <v>0</v>
      </c>
      <c r="G35" s="35"/>
      <c r="H35" s="35"/>
      <c r="I35" s="131">
        <v>0.21</v>
      </c>
      <c r="J35" s="130">
        <f>ROUND(((SUM(BE122:BE302))*I35),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ROUND((SUM(BF122:BF302)),  2)</f>
        <v>0</v>
      </c>
      <c r="G36" s="35"/>
      <c r="H36" s="35"/>
      <c r="I36" s="131">
        <v>0.15</v>
      </c>
      <c r="J36" s="130">
        <f>ROUND(((SUM(BF122:BF302))*I36),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ROUND((SUM(BG122:BG302)),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ROUND((SUM(BH122:BH302)),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ROUND((SUM(BI122:BI302)),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1580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D.1.4.e - Elektroinstalace</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193</v>
      </c>
      <c r="E99" s="157"/>
      <c r="F99" s="157"/>
      <c r="G99" s="157"/>
      <c r="H99" s="157"/>
      <c r="I99" s="157"/>
      <c r="J99" s="158">
        <f>J123</f>
        <v>0</v>
      </c>
      <c r="K99" s="155"/>
      <c r="L99" s="159"/>
    </row>
    <row r="100" spans="1:47" s="10" customFormat="1" ht="19.899999999999999" customHeight="1">
      <c r="B100" s="160"/>
      <c r="C100" s="105"/>
      <c r="D100" s="161" t="s">
        <v>1289</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205</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7" t="str">
        <f>E7</f>
        <v>Podkrovní byty Táborská 378/44, 372/36, 375/38, 377/42, 376/40 Praha 4, k.ú. Nusle</v>
      </c>
      <c r="F110" s="328"/>
      <c r="G110" s="328"/>
      <c r="H110" s="328"/>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179</v>
      </c>
      <c r="D111" s="23"/>
      <c r="E111" s="23"/>
      <c r="F111" s="23"/>
      <c r="G111" s="23"/>
      <c r="H111" s="23"/>
      <c r="I111" s="23"/>
      <c r="J111" s="23"/>
      <c r="K111" s="23"/>
      <c r="L111" s="21"/>
    </row>
    <row r="112" spans="1:47" s="2" customFormat="1" ht="16.5" customHeight="1">
      <c r="A112" s="35"/>
      <c r="B112" s="36"/>
      <c r="C112" s="37"/>
      <c r="D112" s="37"/>
      <c r="E112" s="327" t="s">
        <v>1580</v>
      </c>
      <c r="F112" s="329"/>
      <c r="G112" s="329"/>
      <c r="H112" s="329"/>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181</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0" t="str">
        <f>E11</f>
        <v>D.1.4.e - Elektroinstalace</v>
      </c>
      <c r="F114" s="329"/>
      <c r="G114" s="329"/>
      <c r="H114" s="329"/>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19. 5. 2020</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25.7" customHeight="1">
      <c r="A118" s="35"/>
      <c r="B118" s="36"/>
      <c r="C118" s="30" t="s">
        <v>24</v>
      </c>
      <c r="D118" s="37"/>
      <c r="E118" s="37"/>
      <c r="F118" s="28" t="str">
        <f>E17</f>
        <v>Městská část Praha 4, Anatala Staška 2059/80b</v>
      </c>
      <c r="G118" s="37"/>
      <c r="H118" s="37"/>
      <c r="I118" s="30" t="s">
        <v>31</v>
      </c>
      <c r="J118" s="33" t="str">
        <f>E23</f>
        <v>SUNCAD, s.r.o., Špotzova 6, Praha 6</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29</v>
      </c>
      <c r="D119" s="37"/>
      <c r="E119" s="37"/>
      <c r="F119" s="28" t="str">
        <f>IF(E20="","",E20)</f>
        <v>Vyplň údaj</v>
      </c>
      <c r="G119" s="37"/>
      <c r="H119" s="37"/>
      <c r="I119" s="30" t="s">
        <v>36</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206</v>
      </c>
      <c r="D121" s="168" t="s">
        <v>65</v>
      </c>
      <c r="E121" s="168" t="s">
        <v>61</v>
      </c>
      <c r="F121" s="168" t="s">
        <v>62</v>
      </c>
      <c r="G121" s="168" t="s">
        <v>207</v>
      </c>
      <c r="H121" s="168" t="s">
        <v>208</v>
      </c>
      <c r="I121" s="168" t="s">
        <v>209</v>
      </c>
      <c r="J121" s="168" t="s">
        <v>185</v>
      </c>
      <c r="K121" s="169" t="s">
        <v>210</v>
      </c>
      <c r="L121" s="170"/>
      <c r="M121" s="76" t="s">
        <v>1</v>
      </c>
      <c r="N121" s="77" t="s">
        <v>44</v>
      </c>
      <c r="O121" s="77" t="s">
        <v>211</v>
      </c>
      <c r="P121" s="77" t="s">
        <v>212</v>
      </c>
      <c r="Q121" s="77" t="s">
        <v>213</v>
      </c>
      <c r="R121" s="77" t="s">
        <v>214</v>
      </c>
      <c r="S121" s="77" t="s">
        <v>215</v>
      </c>
      <c r="T121" s="78" t="s">
        <v>216</v>
      </c>
      <c r="U121" s="165"/>
      <c r="V121" s="165"/>
      <c r="W121" s="165"/>
      <c r="X121" s="165"/>
      <c r="Y121" s="165"/>
      <c r="Z121" s="165"/>
      <c r="AA121" s="165"/>
      <c r="AB121" s="165"/>
      <c r="AC121" s="165"/>
      <c r="AD121" s="165"/>
      <c r="AE121" s="165"/>
    </row>
    <row r="122" spans="1:65" s="2" customFormat="1" ht="22.9" customHeight="1">
      <c r="A122" s="35"/>
      <c r="B122" s="36"/>
      <c r="C122" s="83" t="s">
        <v>217</v>
      </c>
      <c r="D122" s="37"/>
      <c r="E122" s="37"/>
      <c r="F122" s="37"/>
      <c r="G122" s="37"/>
      <c r="H122" s="37"/>
      <c r="I122" s="37"/>
      <c r="J122" s="171">
        <f>BK122</f>
        <v>0</v>
      </c>
      <c r="K122" s="37"/>
      <c r="L122" s="40"/>
      <c r="M122" s="79"/>
      <c r="N122" s="172"/>
      <c r="O122" s="80"/>
      <c r="P122" s="173">
        <f>P123</f>
        <v>0</v>
      </c>
      <c r="Q122" s="80"/>
      <c r="R122" s="173">
        <f>R123</f>
        <v>0</v>
      </c>
      <c r="S122" s="80"/>
      <c r="T122" s="174">
        <f>T123</f>
        <v>0</v>
      </c>
      <c r="U122" s="35"/>
      <c r="V122" s="35"/>
      <c r="W122" s="35"/>
      <c r="X122" s="35"/>
      <c r="Y122" s="35"/>
      <c r="Z122" s="35"/>
      <c r="AA122" s="35"/>
      <c r="AB122" s="35"/>
      <c r="AC122" s="35"/>
      <c r="AD122" s="35"/>
      <c r="AE122" s="35"/>
      <c r="AT122" s="18" t="s">
        <v>79</v>
      </c>
      <c r="AU122" s="18" t="s">
        <v>187</v>
      </c>
      <c r="BK122" s="175">
        <f>BK123</f>
        <v>0</v>
      </c>
    </row>
    <row r="123" spans="1:65" s="12" customFormat="1" ht="25.9" customHeight="1">
      <c r="B123" s="176"/>
      <c r="C123" s="177"/>
      <c r="D123" s="178" t="s">
        <v>79</v>
      </c>
      <c r="E123" s="179" t="s">
        <v>339</v>
      </c>
      <c r="F123" s="179" t="s">
        <v>340</v>
      </c>
      <c r="G123" s="177"/>
      <c r="H123" s="177"/>
      <c r="I123" s="180"/>
      <c r="J123" s="181">
        <f>BK123</f>
        <v>0</v>
      </c>
      <c r="K123" s="177"/>
      <c r="L123" s="182"/>
      <c r="M123" s="183"/>
      <c r="N123" s="184"/>
      <c r="O123" s="184"/>
      <c r="P123" s="185">
        <f>P124</f>
        <v>0</v>
      </c>
      <c r="Q123" s="184"/>
      <c r="R123" s="185">
        <f>R124</f>
        <v>0</v>
      </c>
      <c r="S123" s="184"/>
      <c r="T123" s="186">
        <f>T124</f>
        <v>0</v>
      </c>
      <c r="AR123" s="187" t="s">
        <v>93</v>
      </c>
      <c r="AT123" s="188" t="s">
        <v>79</v>
      </c>
      <c r="AU123" s="188" t="s">
        <v>80</v>
      </c>
      <c r="AY123" s="187" t="s">
        <v>220</v>
      </c>
      <c r="BK123" s="189">
        <f>BK124</f>
        <v>0</v>
      </c>
    </row>
    <row r="124" spans="1:65" s="12" customFormat="1" ht="22.9" customHeight="1">
      <c r="B124" s="176"/>
      <c r="C124" s="177"/>
      <c r="D124" s="178" t="s">
        <v>79</v>
      </c>
      <c r="E124" s="190" t="s">
        <v>1290</v>
      </c>
      <c r="F124" s="190" t="s">
        <v>1291</v>
      </c>
      <c r="G124" s="177"/>
      <c r="H124" s="177"/>
      <c r="I124" s="180"/>
      <c r="J124" s="191">
        <f>BK124</f>
        <v>0</v>
      </c>
      <c r="K124" s="177"/>
      <c r="L124" s="182"/>
      <c r="M124" s="183"/>
      <c r="N124" s="184"/>
      <c r="O124" s="184"/>
      <c r="P124" s="185">
        <f>SUM(P125:P302)</f>
        <v>0</v>
      </c>
      <c r="Q124" s="184"/>
      <c r="R124" s="185">
        <f>SUM(R125:R302)</f>
        <v>0</v>
      </c>
      <c r="S124" s="184"/>
      <c r="T124" s="186">
        <f>SUM(T125:T302)</f>
        <v>0</v>
      </c>
      <c r="AR124" s="187" t="s">
        <v>93</v>
      </c>
      <c r="AT124" s="188" t="s">
        <v>79</v>
      </c>
      <c r="AU124" s="188" t="s">
        <v>87</v>
      </c>
      <c r="AY124" s="187" t="s">
        <v>220</v>
      </c>
      <c r="BK124" s="189">
        <f>SUM(BK125:BK302)</f>
        <v>0</v>
      </c>
    </row>
    <row r="125" spans="1:65" s="2" customFormat="1" ht="14.45" customHeight="1">
      <c r="A125" s="35"/>
      <c r="B125" s="36"/>
      <c r="C125" s="192" t="s">
        <v>87</v>
      </c>
      <c r="D125" s="192" t="s">
        <v>223</v>
      </c>
      <c r="E125" s="193" t="s">
        <v>1392</v>
      </c>
      <c r="F125" s="194" t="s">
        <v>1393</v>
      </c>
      <c r="G125" s="195" t="s">
        <v>1025</v>
      </c>
      <c r="H125" s="196">
        <v>10</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93</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1393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93</v>
      </c>
    </row>
    <row r="127" spans="1:65" s="2" customFormat="1" ht="14.45" customHeight="1">
      <c r="A127" s="35"/>
      <c r="B127" s="36"/>
      <c r="C127" s="243" t="s">
        <v>93</v>
      </c>
      <c r="D127" s="243" t="s">
        <v>359</v>
      </c>
      <c r="E127" s="244" t="s">
        <v>1395</v>
      </c>
      <c r="F127" s="245" t="s">
        <v>1396</v>
      </c>
      <c r="G127" s="246" t="s">
        <v>1025</v>
      </c>
      <c r="H127" s="247">
        <v>10</v>
      </c>
      <c r="I127" s="248"/>
      <c r="J127" s="249">
        <f>ROUND(I127*H127,2)</f>
        <v>0</v>
      </c>
      <c r="K127" s="245" t="s">
        <v>1</v>
      </c>
      <c r="L127" s="250"/>
      <c r="M127" s="251" t="s">
        <v>1</v>
      </c>
      <c r="N127" s="252" t="s">
        <v>46</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362</v>
      </c>
      <c r="AT127" s="203" t="s">
        <v>359</v>
      </c>
      <c r="AU127" s="203" t="s">
        <v>93</v>
      </c>
      <c r="AY127" s="18" t="s">
        <v>220</v>
      </c>
      <c r="BE127" s="204">
        <f>IF(N127="základní",J127,0)</f>
        <v>0</v>
      </c>
      <c r="BF127" s="204">
        <f>IF(N127="snížená",J127,0)</f>
        <v>0</v>
      </c>
      <c r="BG127" s="204">
        <f>IF(N127="zákl. přenesená",J127,0)</f>
        <v>0</v>
      </c>
      <c r="BH127" s="204">
        <f>IF(N127="sníž. přenesená",J127,0)</f>
        <v>0</v>
      </c>
      <c r="BI127" s="204">
        <f>IF(N127="nulová",J127,0)</f>
        <v>0</v>
      </c>
      <c r="BJ127" s="18" t="s">
        <v>93</v>
      </c>
      <c r="BK127" s="204">
        <f>ROUND(I127*H127,2)</f>
        <v>0</v>
      </c>
      <c r="BL127" s="18" t="s">
        <v>317</v>
      </c>
      <c r="BM127" s="203" t="s">
        <v>228</v>
      </c>
    </row>
    <row r="128" spans="1:65" s="2" customFormat="1" ht="11.25">
      <c r="A128" s="35"/>
      <c r="B128" s="36"/>
      <c r="C128" s="37"/>
      <c r="D128" s="205" t="s">
        <v>230</v>
      </c>
      <c r="E128" s="37"/>
      <c r="F128" s="206" t="s">
        <v>1396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93</v>
      </c>
    </row>
    <row r="129" spans="1:65" s="2" customFormat="1" ht="14.45" customHeight="1">
      <c r="A129" s="35"/>
      <c r="B129" s="36"/>
      <c r="C129" s="243" t="s">
        <v>106</v>
      </c>
      <c r="D129" s="243" t="s">
        <v>359</v>
      </c>
      <c r="E129" s="244" t="s">
        <v>1398</v>
      </c>
      <c r="F129" s="245" t="s">
        <v>1399</v>
      </c>
      <c r="G129" s="246" t="s">
        <v>1025</v>
      </c>
      <c r="H129" s="247">
        <v>10</v>
      </c>
      <c r="I129" s="248"/>
      <c r="J129" s="249">
        <f>ROUND(I129*H129,2)</f>
        <v>0</v>
      </c>
      <c r="K129" s="245" t="s">
        <v>1</v>
      </c>
      <c r="L129" s="250"/>
      <c r="M129" s="251" t="s">
        <v>1</v>
      </c>
      <c r="N129" s="252" t="s">
        <v>46</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362</v>
      </c>
      <c r="AT129" s="203" t="s">
        <v>359</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221</v>
      </c>
    </row>
    <row r="130" spans="1:65" s="2" customFormat="1" ht="11.25">
      <c r="A130" s="35"/>
      <c r="B130" s="36"/>
      <c r="C130" s="37"/>
      <c r="D130" s="205" t="s">
        <v>230</v>
      </c>
      <c r="E130" s="37"/>
      <c r="F130" s="206" t="s">
        <v>1399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2" customFormat="1" ht="14.45" customHeight="1">
      <c r="A131" s="35"/>
      <c r="B131" s="36"/>
      <c r="C131" s="192" t="s">
        <v>228</v>
      </c>
      <c r="D131" s="192" t="s">
        <v>223</v>
      </c>
      <c r="E131" s="193" t="s">
        <v>1421</v>
      </c>
      <c r="F131" s="194" t="s">
        <v>1422</v>
      </c>
      <c r="G131" s="195" t="s">
        <v>1025</v>
      </c>
      <c r="H131" s="196">
        <v>17</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93</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276</v>
      </c>
    </row>
    <row r="132" spans="1:65" s="2" customFormat="1" ht="11.25">
      <c r="A132" s="35"/>
      <c r="B132" s="36"/>
      <c r="C132" s="37"/>
      <c r="D132" s="205" t="s">
        <v>230</v>
      </c>
      <c r="E132" s="37"/>
      <c r="F132" s="206" t="s">
        <v>1422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93</v>
      </c>
    </row>
    <row r="133" spans="1:65" s="2" customFormat="1" ht="14.45" customHeight="1">
      <c r="A133" s="35"/>
      <c r="B133" s="36"/>
      <c r="C133" s="243" t="s">
        <v>256</v>
      </c>
      <c r="D133" s="243" t="s">
        <v>359</v>
      </c>
      <c r="E133" s="244" t="s">
        <v>1424</v>
      </c>
      <c r="F133" s="245" t="s">
        <v>1425</v>
      </c>
      <c r="G133" s="246" t="s">
        <v>1025</v>
      </c>
      <c r="H133" s="247">
        <v>17</v>
      </c>
      <c r="I133" s="248"/>
      <c r="J133" s="249">
        <f>ROUND(I133*H133,2)</f>
        <v>0</v>
      </c>
      <c r="K133" s="245" t="s">
        <v>1</v>
      </c>
      <c r="L133" s="250"/>
      <c r="M133" s="251" t="s">
        <v>1</v>
      </c>
      <c r="N133" s="252"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362</v>
      </c>
      <c r="AT133" s="203" t="s">
        <v>359</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286</v>
      </c>
    </row>
    <row r="134" spans="1:65" s="2" customFormat="1" ht="11.25">
      <c r="A134" s="35"/>
      <c r="B134" s="36"/>
      <c r="C134" s="37"/>
      <c r="D134" s="205" t="s">
        <v>230</v>
      </c>
      <c r="E134" s="37"/>
      <c r="F134" s="206" t="s">
        <v>1425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2" customFormat="1" ht="14.45" customHeight="1">
      <c r="A135" s="35"/>
      <c r="B135" s="36"/>
      <c r="C135" s="243" t="s">
        <v>221</v>
      </c>
      <c r="D135" s="243" t="s">
        <v>359</v>
      </c>
      <c r="E135" s="244" t="s">
        <v>1407</v>
      </c>
      <c r="F135" s="245" t="s">
        <v>1408</v>
      </c>
      <c r="G135" s="246" t="s">
        <v>1025</v>
      </c>
      <c r="H135" s="247">
        <v>17</v>
      </c>
      <c r="I135" s="248"/>
      <c r="J135" s="249">
        <f>ROUND(I135*H135,2)</f>
        <v>0</v>
      </c>
      <c r="K135" s="245" t="s">
        <v>1</v>
      </c>
      <c r="L135" s="250"/>
      <c r="M135" s="251" t="s">
        <v>1</v>
      </c>
      <c r="N135" s="252"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362</v>
      </c>
      <c r="AT135" s="203" t="s">
        <v>359</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298</v>
      </c>
    </row>
    <row r="136" spans="1:65" s="2" customFormat="1" ht="11.25">
      <c r="A136" s="35"/>
      <c r="B136" s="36"/>
      <c r="C136" s="37"/>
      <c r="D136" s="205" t="s">
        <v>230</v>
      </c>
      <c r="E136" s="37"/>
      <c r="F136" s="206" t="s">
        <v>1408</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2" customFormat="1" ht="14.45" customHeight="1">
      <c r="A137" s="35"/>
      <c r="B137" s="36"/>
      <c r="C137" s="192" t="s">
        <v>266</v>
      </c>
      <c r="D137" s="192" t="s">
        <v>223</v>
      </c>
      <c r="E137" s="193" t="s">
        <v>1428</v>
      </c>
      <c r="F137" s="194" t="s">
        <v>1429</v>
      </c>
      <c r="G137" s="195" t="s">
        <v>1025</v>
      </c>
      <c r="H137" s="196">
        <v>4</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308</v>
      </c>
    </row>
    <row r="138" spans="1:65" s="2" customFormat="1" ht="11.25">
      <c r="A138" s="35"/>
      <c r="B138" s="36"/>
      <c r="C138" s="37"/>
      <c r="D138" s="205" t="s">
        <v>230</v>
      </c>
      <c r="E138" s="37"/>
      <c r="F138" s="206" t="s">
        <v>1429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2" customFormat="1" ht="14.45" customHeight="1">
      <c r="A139" s="35"/>
      <c r="B139" s="36"/>
      <c r="C139" s="243" t="s">
        <v>276</v>
      </c>
      <c r="D139" s="243" t="s">
        <v>359</v>
      </c>
      <c r="E139" s="244" t="s">
        <v>1431</v>
      </c>
      <c r="F139" s="245" t="s">
        <v>1432</v>
      </c>
      <c r="G139" s="246" t="s">
        <v>1025</v>
      </c>
      <c r="H139" s="247">
        <v>4</v>
      </c>
      <c r="I139" s="248"/>
      <c r="J139" s="249">
        <f>ROUND(I139*H139,2)</f>
        <v>0</v>
      </c>
      <c r="K139" s="245" t="s">
        <v>1</v>
      </c>
      <c r="L139" s="250"/>
      <c r="M139" s="251" t="s">
        <v>1</v>
      </c>
      <c r="N139" s="252"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362</v>
      </c>
      <c r="AT139" s="203" t="s">
        <v>359</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317</v>
      </c>
    </row>
    <row r="140" spans="1:65" s="2" customFormat="1" ht="11.25">
      <c r="A140" s="35"/>
      <c r="B140" s="36"/>
      <c r="C140" s="37"/>
      <c r="D140" s="205" t="s">
        <v>230</v>
      </c>
      <c r="E140" s="37"/>
      <c r="F140" s="206" t="s">
        <v>1432</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2" customFormat="1" ht="14.45" customHeight="1">
      <c r="A141" s="35"/>
      <c r="B141" s="36"/>
      <c r="C141" s="243" t="s">
        <v>274</v>
      </c>
      <c r="D141" s="243" t="s">
        <v>359</v>
      </c>
      <c r="E141" s="244" t="s">
        <v>1407</v>
      </c>
      <c r="F141" s="245" t="s">
        <v>1408</v>
      </c>
      <c r="G141" s="246" t="s">
        <v>1025</v>
      </c>
      <c r="H141" s="247">
        <v>4</v>
      </c>
      <c r="I141" s="248"/>
      <c r="J141" s="249">
        <f>ROUND(I141*H141,2)</f>
        <v>0</v>
      </c>
      <c r="K141" s="245" t="s">
        <v>1</v>
      </c>
      <c r="L141" s="250"/>
      <c r="M141" s="251" t="s">
        <v>1</v>
      </c>
      <c r="N141" s="252"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362</v>
      </c>
      <c r="AT141" s="203" t="s">
        <v>359</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327</v>
      </c>
    </row>
    <row r="142" spans="1:65" s="2" customFormat="1" ht="11.25">
      <c r="A142" s="35"/>
      <c r="B142" s="36"/>
      <c r="C142" s="37"/>
      <c r="D142" s="205" t="s">
        <v>230</v>
      </c>
      <c r="E142" s="37"/>
      <c r="F142" s="206" t="s">
        <v>1408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2" customFormat="1" ht="14.45" customHeight="1">
      <c r="A143" s="35"/>
      <c r="B143" s="36"/>
      <c r="C143" s="192" t="s">
        <v>286</v>
      </c>
      <c r="D143" s="192" t="s">
        <v>223</v>
      </c>
      <c r="E143" s="193" t="s">
        <v>1414</v>
      </c>
      <c r="F143" s="194" t="s">
        <v>1415</v>
      </c>
      <c r="G143" s="195" t="s">
        <v>1025</v>
      </c>
      <c r="H143" s="196">
        <v>1</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343</v>
      </c>
    </row>
    <row r="144" spans="1:65" s="2" customFormat="1" ht="11.25">
      <c r="A144" s="35"/>
      <c r="B144" s="36"/>
      <c r="C144" s="37"/>
      <c r="D144" s="205" t="s">
        <v>230</v>
      </c>
      <c r="E144" s="37"/>
      <c r="F144" s="206" t="s">
        <v>1415</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2" customFormat="1" ht="14.45" customHeight="1">
      <c r="A145" s="35"/>
      <c r="B145" s="36"/>
      <c r="C145" s="243" t="s">
        <v>293</v>
      </c>
      <c r="D145" s="243" t="s">
        <v>359</v>
      </c>
      <c r="E145" s="244" t="s">
        <v>1417</v>
      </c>
      <c r="F145" s="245" t="s">
        <v>1418</v>
      </c>
      <c r="G145" s="246" t="s">
        <v>1025</v>
      </c>
      <c r="H145" s="247">
        <v>1</v>
      </c>
      <c r="I145" s="248"/>
      <c r="J145" s="249">
        <f>ROUND(I145*H145,2)</f>
        <v>0</v>
      </c>
      <c r="K145" s="245" t="s">
        <v>1</v>
      </c>
      <c r="L145" s="250"/>
      <c r="M145" s="251" t="s">
        <v>1</v>
      </c>
      <c r="N145" s="252"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362</v>
      </c>
      <c r="AT145" s="203" t="s">
        <v>359</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358</v>
      </c>
    </row>
    <row r="146" spans="1:65" s="2" customFormat="1" ht="11.25">
      <c r="A146" s="35"/>
      <c r="B146" s="36"/>
      <c r="C146" s="37"/>
      <c r="D146" s="205" t="s">
        <v>230</v>
      </c>
      <c r="E146" s="37"/>
      <c r="F146" s="206" t="s">
        <v>1418</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2" customFormat="1" ht="14.45" customHeight="1">
      <c r="A147" s="35"/>
      <c r="B147" s="36"/>
      <c r="C147" s="243" t="s">
        <v>298</v>
      </c>
      <c r="D147" s="243" t="s">
        <v>359</v>
      </c>
      <c r="E147" s="244" t="s">
        <v>1407</v>
      </c>
      <c r="F147" s="245" t="s">
        <v>1408</v>
      </c>
      <c r="G147" s="246" t="s">
        <v>1025</v>
      </c>
      <c r="H147" s="247">
        <v>1</v>
      </c>
      <c r="I147" s="248"/>
      <c r="J147" s="249">
        <f>ROUND(I147*H147,2)</f>
        <v>0</v>
      </c>
      <c r="K147" s="245" t="s">
        <v>1</v>
      </c>
      <c r="L147" s="250"/>
      <c r="M147" s="251" t="s">
        <v>1</v>
      </c>
      <c r="N147" s="252"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362</v>
      </c>
      <c r="AT147" s="203" t="s">
        <v>359</v>
      </c>
      <c r="AU147" s="203" t="s">
        <v>93</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371</v>
      </c>
    </row>
    <row r="148" spans="1:65" s="2" customFormat="1" ht="11.25">
      <c r="A148" s="35"/>
      <c r="B148" s="36"/>
      <c r="C148" s="37"/>
      <c r="D148" s="205" t="s">
        <v>230</v>
      </c>
      <c r="E148" s="37"/>
      <c r="F148" s="206" t="s">
        <v>1408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93</v>
      </c>
    </row>
    <row r="149" spans="1:65" s="2" customFormat="1" ht="14.45" customHeight="1">
      <c r="A149" s="35"/>
      <c r="B149" s="36"/>
      <c r="C149" s="192" t="s">
        <v>304</v>
      </c>
      <c r="D149" s="192" t="s">
        <v>223</v>
      </c>
      <c r="E149" s="193" t="s">
        <v>1401</v>
      </c>
      <c r="F149" s="194" t="s">
        <v>1402</v>
      </c>
      <c r="G149" s="195" t="s">
        <v>1025</v>
      </c>
      <c r="H149" s="196">
        <v>7</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383</v>
      </c>
    </row>
    <row r="150" spans="1:65" s="2" customFormat="1" ht="11.25">
      <c r="A150" s="35"/>
      <c r="B150" s="36"/>
      <c r="C150" s="37"/>
      <c r="D150" s="205" t="s">
        <v>230</v>
      </c>
      <c r="E150" s="37"/>
      <c r="F150" s="206" t="s">
        <v>1402</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2" customFormat="1" ht="14.45" customHeight="1">
      <c r="A151" s="35"/>
      <c r="B151" s="36"/>
      <c r="C151" s="243" t="s">
        <v>308</v>
      </c>
      <c r="D151" s="243" t="s">
        <v>359</v>
      </c>
      <c r="E151" s="244" t="s">
        <v>1404</v>
      </c>
      <c r="F151" s="245" t="s">
        <v>1405</v>
      </c>
      <c r="G151" s="246" t="s">
        <v>1025</v>
      </c>
      <c r="H151" s="247">
        <v>5</v>
      </c>
      <c r="I151" s="248"/>
      <c r="J151" s="249">
        <f>ROUND(I151*H151,2)</f>
        <v>0</v>
      </c>
      <c r="K151" s="245" t="s">
        <v>1</v>
      </c>
      <c r="L151" s="250"/>
      <c r="M151" s="251" t="s">
        <v>1</v>
      </c>
      <c r="N151" s="252"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362</v>
      </c>
      <c r="AT151" s="203" t="s">
        <v>359</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396</v>
      </c>
    </row>
    <row r="152" spans="1:65" s="2" customFormat="1" ht="11.25">
      <c r="A152" s="35"/>
      <c r="B152" s="36"/>
      <c r="C152" s="37"/>
      <c r="D152" s="205" t="s">
        <v>230</v>
      </c>
      <c r="E152" s="37"/>
      <c r="F152" s="206" t="s">
        <v>1405</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2" customFormat="1" ht="14.45" customHeight="1">
      <c r="A153" s="35"/>
      <c r="B153" s="36"/>
      <c r="C153" s="243" t="s">
        <v>8</v>
      </c>
      <c r="D153" s="243" t="s">
        <v>359</v>
      </c>
      <c r="E153" s="244" t="s">
        <v>1407</v>
      </c>
      <c r="F153" s="245" t="s">
        <v>1408</v>
      </c>
      <c r="G153" s="246" t="s">
        <v>1025</v>
      </c>
      <c r="H153" s="247">
        <v>5</v>
      </c>
      <c r="I153" s="248"/>
      <c r="J153" s="249">
        <f>ROUND(I153*H153,2)</f>
        <v>0</v>
      </c>
      <c r="K153" s="245" t="s">
        <v>1</v>
      </c>
      <c r="L153" s="250"/>
      <c r="M153" s="251" t="s">
        <v>1</v>
      </c>
      <c r="N153" s="252"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362</v>
      </c>
      <c r="AT153" s="203" t="s">
        <v>359</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408</v>
      </c>
    </row>
    <row r="154" spans="1:65" s="2" customFormat="1" ht="11.25">
      <c r="A154" s="35"/>
      <c r="B154" s="36"/>
      <c r="C154" s="37"/>
      <c r="D154" s="205" t="s">
        <v>230</v>
      </c>
      <c r="E154" s="37"/>
      <c r="F154" s="206" t="s">
        <v>1408</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2" customFormat="1" ht="14.45" customHeight="1">
      <c r="A155" s="35"/>
      <c r="B155" s="36"/>
      <c r="C155" s="243" t="s">
        <v>317</v>
      </c>
      <c r="D155" s="243" t="s">
        <v>359</v>
      </c>
      <c r="E155" s="244" t="s">
        <v>1410</v>
      </c>
      <c r="F155" s="245" t="s">
        <v>1411</v>
      </c>
      <c r="G155" s="246" t="s">
        <v>1025</v>
      </c>
      <c r="H155" s="247">
        <v>2</v>
      </c>
      <c r="I155" s="248"/>
      <c r="J155" s="249">
        <f>ROUND(I155*H155,2)</f>
        <v>0</v>
      </c>
      <c r="K155" s="245" t="s">
        <v>1</v>
      </c>
      <c r="L155" s="250"/>
      <c r="M155" s="251" t="s">
        <v>1</v>
      </c>
      <c r="N155" s="252"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362</v>
      </c>
      <c r="AT155" s="203" t="s">
        <v>359</v>
      </c>
      <c r="AU155" s="203" t="s">
        <v>93</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362</v>
      </c>
    </row>
    <row r="156" spans="1:65" s="2" customFormat="1" ht="11.25">
      <c r="A156" s="35"/>
      <c r="B156" s="36"/>
      <c r="C156" s="37"/>
      <c r="D156" s="205" t="s">
        <v>230</v>
      </c>
      <c r="E156" s="37"/>
      <c r="F156" s="206" t="s">
        <v>1411</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93</v>
      </c>
    </row>
    <row r="157" spans="1:65" s="2" customFormat="1" ht="14.45" customHeight="1">
      <c r="A157" s="35"/>
      <c r="B157" s="36"/>
      <c r="C157" s="243" t="s">
        <v>323</v>
      </c>
      <c r="D157" s="243" t="s">
        <v>359</v>
      </c>
      <c r="E157" s="244" t="s">
        <v>1407</v>
      </c>
      <c r="F157" s="245" t="s">
        <v>1408</v>
      </c>
      <c r="G157" s="246" t="s">
        <v>1025</v>
      </c>
      <c r="H157" s="247">
        <v>2</v>
      </c>
      <c r="I157" s="248"/>
      <c r="J157" s="249">
        <f>ROUND(I157*H157,2)</f>
        <v>0</v>
      </c>
      <c r="K157" s="245" t="s">
        <v>1</v>
      </c>
      <c r="L157" s="250"/>
      <c r="M157" s="251" t="s">
        <v>1</v>
      </c>
      <c r="N157" s="252"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362</v>
      </c>
      <c r="AT157" s="203" t="s">
        <v>359</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426</v>
      </c>
    </row>
    <row r="158" spans="1:65" s="2" customFormat="1" ht="11.25">
      <c r="A158" s="35"/>
      <c r="B158" s="36"/>
      <c r="C158" s="37"/>
      <c r="D158" s="205" t="s">
        <v>230</v>
      </c>
      <c r="E158" s="37"/>
      <c r="F158" s="206" t="s">
        <v>1408</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2" customFormat="1" ht="14.45" customHeight="1">
      <c r="A159" s="35"/>
      <c r="B159" s="36"/>
      <c r="C159" s="192" t="s">
        <v>327</v>
      </c>
      <c r="D159" s="192" t="s">
        <v>223</v>
      </c>
      <c r="E159" s="193" t="s">
        <v>1476</v>
      </c>
      <c r="F159" s="194" t="s">
        <v>1477</v>
      </c>
      <c r="G159" s="195" t="s">
        <v>1025</v>
      </c>
      <c r="H159" s="196">
        <v>2</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435</v>
      </c>
    </row>
    <row r="160" spans="1:65" s="2" customFormat="1" ht="11.25">
      <c r="A160" s="35"/>
      <c r="B160" s="36"/>
      <c r="C160" s="37"/>
      <c r="D160" s="205" t="s">
        <v>230</v>
      </c>
      <c r="E160" s="37"/>
      <c r="F160" s="206" t="s">
        <v>1477</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243" t="s">
        <v>334</v>
      </c>
      <c r="D161" s="243" t="s">
        <v>359</v>
      </c>
      <c r="E161" s="244" t="s">
        <v>1479</v>
      </c>
      <c r="F161" s="245" t="s">
        <v>1480</v>
      </c>
      <c r="G161" s="246" t="s">
        <v>1025</v>
      </c>
      <c r="H161" s="247">
        <v>2</v>
      </c>
      <c r="I161" s="248"/>
      <c r="J161" s="249">
        <f>ROUND(I161*H161,2)</f>
        <v>0</v>
      </c>
      <c r="K161" s="245" t="s">
        <v>1</v>
      </c>
      <c r="L161" s="250"/>
      <c r="M161" s="251" t="s">
        <v>1</v>
      </c>
      <c r="N161" s="252"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362</v>
      </c>
      <c r="AT161" s="203" t="s">
        <v>359</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449</v>
      </c>
    </row>
    <row r="162" spans="1:65" s="2" customFormat="1" ht="11.25">
      <c r="A162" s="35"/>
      <c r="B162" s="36"/>
      <c r="C162" s="37"/>
      <c r="D162" s="205" t="s">
        <v>230</v>
      </c>
      <c r="E162" s="37"/>
      <c r="F162" s="206" t="s">
        <v>1480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343</v>
      </c>
      <c r="D163" s="192" t="s">
        <v>223</v>
      </c>
      <c r="E163" s="193" t="s">
        <v>1470</v>
      </c>
      <c r="F163" s="194" t="s">
        <v>1471</v>
      </c>
      <c r="G163" s="195" t="s">
        <v>1025</v>
      </c>
      <c r="H163" s="196">
        <v>2</v>
      </c>
      <c r="I163" s="197"/>
      <c r="J163" s="198">
        <f>ROUND(I163*H163,2)</f>
        <v>0</v>
      </c>
      <c r="K163" s="194" t="s">
        <v>1</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462</v>
      </c>
    </row>
    <row r="164" spans="1:65" s="2" customFormat="1" ht="11.25">
      <c r="A164" s="35"/>
      <c r="B164" s="36"/>
      <c r="C164" s="37"/>
      <c r="D164" s="205" t="s">
        <v>230</v>
      </c>
      <c r="E164" s="37"/>
      <c r="F164" s="206" t="s">
        <v>1471</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2" customFormat="1" ht="14.45" customHeight="1">
      <c r="A165" s="35"/>
      <c r="B165" s="36"/>
      <c r="C165" s="243" t="s">
        <v>7</v>
      </c>
      <c r="D165" s="243" t="s">
        <v>359</v>
      </c>
      <c r="E165" s="244" t="s">
        <v>1473</v>
      </c>
      <c r="F165" s="245" t="s">
        <v>1474</v>
      </c>
      <c r="G165" s="246" t="s">
        <v>1025</v>
      </c>
      <c r="H165" s="247">
        <v>2</v>
      </c>
      <c r="I165" s="248"/>
      <c r="J165" s="249">
        <f>ROUND(I165*H165,2)</f>
        <v>0</v>
      </c>
      <c r="K165" s="245" t="s">
        <v>1</v>
      </c>
      <c r="L165" s="250"/>
      <c r="M165" s="251" t="s">
        <v>1</v>
      </c>
      <c r="N165" s="252"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362</v>
      </c>
      <c r="AT165" s="203" t="s">
        <v>359</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478</v>
      </c>
    </row>
    <row r="166" spans="1:65" s="2" customFormat="1" ht="11.25">
      <c r="A166" s="35"/>
      <c r="B166" s="36"/>
      <c r="C166" s="37"/>
      <c r="D166" s="205" t="s">
        <v>230</v>
      </c>
      <c r="E166" s="37"/>
      <c r="F166" s="206" t="s">
        <v>1474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2" customFormat="1" ht="14.45" customHeight="1">
      <c r="A167" s="35"/>
      <c r="B167" s="36"/>
      <c r="C167" s="192" t="s">
        <v>358</v>
      </c>
      <c r="D167" s="192" t="s">
        <v>223</v>
      </c>
      <c r="E167" s="193" t="s">
        <v>1452</v>
      </c>
      <c r="F167" s="194" t="s">
        <v>1453</v>
      </c>
      <c r="G167" s="195" t="s">
        <v>1025</v>
      </c>
      <c r="H167" s="196">
        <v>2</v>
      </c>
      <c r="I167" s="197"/>
      <c r="J167" s="198">
        <f>ROUND(I167*H167,2)</f>
        <v>0</v>
      </c>
      <c r="K167" s="194" t="s">
        <v>1</v>
      </c>
      <c r="L167" s="40"/>
      <c r="M167" s="199" t="s">
        <v>1</v>
      </c>
      <c r="N167" s="200" t="s">
        <v>46</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317</v>
      </c>
      <c r="AT167" s="203" t="s">
        <v>223</v>
      </c>
      <c r="AU167" s="203" t="s">
        <v>93</v>
      </c>
      <c r="AY167" s="18" t="s">
        <v>220</v>
      </c>
      <c r="BE167" s="204">
        <f>IF(N167="základní",J167,0)</f>
        <v>0</v>
      </c>
      <c r="BF167" s="204">
        <f>IF(N167="snížená",J167,0)</f>
        <v>0</v>
      </c>
      <c r="BG167" s="204">
        <f>IF(N167="zákl. přenesená",J167,0)</f>
        <v>0</v>
      </c>
      <c r="BH167" s="204">
        <f>IF(N167="sníž. přenesená",J167,0)</f>
        <v>0</v>
      </c>
      <c r="BI167" s="204">
        <f>IF(N167="nulová",J167,0)</f>
        <v>0</v>
      </c>
      <c r="BJ167" s="18" t="s">
        <v>93</v>
      </c>
      <c r="BK167" s="204">
        <f>ROUND(I167*H167,2)</f>
        <v>0</v>
      </c>
      <c r="BL167" s="18" t="s">
        <v>317</v>
      </c>
      <c r="BM167" s="203" t="s">
        <v>490</v>
      </c>
    </row>
    <row r="168" spans="1:65" s="2" customFormat="1" ht="11.25">
      <c r="A168" s="35"/>
      <c r="B168" s="36"/>
      <c r="C168" s="37"/>
      <c r="D168" s="205" t="s">
        <v>230</v>
      </c>
      <c r="E168" s="37"/>
      <c r="F168" s="206" t="s">
        <v>1453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93</v>
      </c>
    </row>
    <row r="169" spans="1:65" s="2" customFormat="1" ht="14.45" customHeight="1">
      <c r="A169" s="35"/>
      <c r="B169" s="36"/>
      <c r="C169" s="243" t="s">
        <v>364</v>
      </c>
      <c r="D169" s="243" t="s">
        <v>359</v>
      </c>
      <c r="E169" s="244" t="s">
        <v>1455</v>
      </c>
      <c r="F169" s="245" t="s">
        <v>1456</v>
      </c>
      <c r="G169" s="246" t="s">
        <v>1025</v>
      </c>
      <c r="H169" s="247">
        <v>2</v>
      </c>
      <c r="I169" s="248"/>
      <c r="J169" s="249">
        <f>ROUND(I169*H169,2)</f>
        <v>0</v>
      </c>
      <c r="K169" s="245" t="s">
        <v>1</v>
      </c>
      <c r="L169" s="250"/>
      <c r="M169" s="251" t="s">
        <v>1</v>
      </c>
      <c r="N169" s="252" t="s">
        <v>46</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362</v>
      </c>
      <c r="AT169" s="203" t="s">
        <v>359</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501</v>
      </c>
    </row>
    <row r="170" spans="1:65" s="2" customFormat="1" ht="11.25">
      <c r="A170" s="35"/>
      <c r="B170" s="36"/>
      <c r="C170" s="37"/>
      <c r="D170" s="205" t="s">
        <v>230</v>
      </c>
      <c r="E170" s="37"/>
      <c r="F170" s="206" t="s">
        <v>1456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2" customFormat="1" ht="14.45" customHeight="1">
      <c r="A171" s="35"/>
      <c r="B171" s="36"/>
      <c r="C171" s="243" t="s">
        <v>371</v>
      </c>
      <c r="D171" s="243" t="s">
        <v>359</v>
      </c>
      <c r="E171" s="244" t="s">
        <v>1458</v>
      </c>
      <c r="F171" s="245" t="s">
        <v>1459</v>
      </c>
      <c r="G171" s="246" t="s">
        <v>1025</v>
      </c>
      <c r="H171" s="247">
        <v>2</v>
      </c>
      <c r="I171" s="248"/>
      <c r="J171" s="249">
        <f>ROUND(I171*H171,2)</f>
        <v>0</v>
      </c>
      <c r="K171" s="245" t="s">
        <v>1</v>
      </c>
      <c r="L171" s="250"/>
      <c r="M171" s="251" t="s">
        <v>1</v>
      </c>
      <c r="N171" s="252" t="s">
        <v>46</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362</v>
      </c>
      <c r="AT171" s="203" t="s">
        <v>359</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317</v>
      </c>
      <c r="BM171" s="203" t="s">
        <v>517</v>
      </c>
    </row>
    <row r="172" spans="1:65" s="2" customFormat="1" ht="11.25">
      <c r="A172" s="35"/>
      <c r="B172" s="36"/>
      <c r="C172" s="37"/>
      <c r="D172" s="205" t="s">
        <v>230</v>
      </c>
      <c r="E172" s="37"/>
      <c r="F172" s="206" t="s">
        <v>1459</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2" customFormat="1" ht="14.45" customHeight="1">
      <c r="A173" s="35"/>
      <c r="B173" s="36"/>
      <c r="C173" s="192" t="s">
        <v>378</v>
      </c>
      <c r="D173" s="192" t="s">
        <v>223</v>
      </c>
      <c r="E173" s="193" t="s">
        <v>1514</v>
      </c>
      <c r="F173" s="194" t="s">
        <v>1515</v>
      </c>
      <c r="G173" s="195" t="s">
        <v>1025</v>
      </c>
      <c r="H173" s="196">
        <v>2</v>
      </c>
      <c r="I173" s="197"/>
      <c r="J173" s="198">
        <f>ROUND(I173*H173,2)</f>
        <v>0</v>
      </c>
      <c r="K173" s="194" t="s">
        <v>1</v>
      </c>
      <c r="L173" s="40"/>
      <c r="M173" s="199" t="s">
        <v>1</v>
      </c>
      <c r="N173" s="200" t="s">
        <v>46</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317</v>
      </c>
      <c r="AT173" s="203" t="s">
        <v>223</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93</v>
      </c>
      <c r="BK173" s="204">
        <f>ROUND(I173*H173,2)</f>
        <v>0</v>
      </c>
      <c r="BL173" s="18" t="s">
        <v>317</v>
      </c>
      <c r="BM173" s="203" t="s">
        <v>528</v>
      </c>
    </row>
    <row r="174" spans="1:65" s="2" customFormat="1" ht="11.25">
      <c r="A174" s="35"/>
      <c r="B174" s="36"/>
      <c r="C174" s="37"/>
      <c r="D174" s="205" t="s">
        <v>230</v>
      </c>
      <c r="E174" s="37"/>
      <c r="F174" s="206" t="s">
        <v>1515</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2" customFormat="1" ht="14.45" customHeight="1">
      <c r="A175" s="35"/>
      <c r="B175" s="36"/>
      <c r="C175" s="192" t="s">
        <v>383</v>
      </c>
      <c r="D175" s="192" t="s">
        <v>223</v>
      </c>
      <c r="E175" s="193" t="s">
        <v>1517</v>
      </c>
      <c r="F175" s="194" t="s">
        <v>1518</v>
      </c>
      <c r="G175" s="195" t="s">
        <v>1025</v>
      </c>
      <c r="H175" s="196">
        <v>2</v>
      </c>
      <c r="I175" s="197"/>
      <c r="J175" s="198">
        <f>ROUND(I175*H175,2)</f>
        <v>0</v>
      </c>
      <c r="K175" s="194" t="s">
        <v>1</v>
      </c>
      <c r="L175" s="40"/>
      <c r="M175" s="199" t="s">
        <v>1</v>
      </c>
      <c r="N175" s="200" t="s">
        <v>46</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317</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317</v>
      </c>
      <c r="BM175" s="203" t="s">
        <v>540</v>
      </c>
    </row>
    <row r="176" spans="1:65" s="2" customFormat="1" ht="11.25">
      <c r="A176" s="35"/>
      <c r="B176" s="36"/>
      <c r="C176" s="37"/>
      <c r="D176" s="205" t="s">
        <v>230</v>
      </c>
      <c r="E176" s="37"/>
      <c r="F176" s="206" t="s">
        <v>1518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2" customFormat="1" ht="14.45" customHeight="1">
      <c r="A177" s="35"/>
      <c r="B177" s="36"/>
      <c r="C177" s="192" t="s">
        <v>391</v>
      </c>
      <c r="D177" s="192" t="s">
        <v>223</v>
      </c>
      <c r="E177" s="193" t="s">
        <v>1377</v>
      </c>
      <c r="F177" s="194" t="s">
        <v>1378</v>
      </c>
      <c r="G177" s="195" t="s">
        <v>1025</v>
      </c>
      <c r="H177" s="196">
        <v>2</v>
      </c>
      <c r="I177" s="197"/>
      <c r="J177" s="198">
        <f>ROUND(I177*H177,2)</f>
        <v>0</v>
      </c>
      <c r="K177" s="194" t="s">
        <v>1</v>
      </c>
      <c r="L177" s="40"/>
      <c r="M177" s="199" t="s">
        <v>1</v>
      </c>
      <c r="N177" s="200" t="s">
        <v>46</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317</v>
      </c>
      <c r="AT177" s="203" t="s">
        <v>223</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93</v>
      </c>
      <c r="BK177" s="204">
        <f>ROUND(I177*H177,2)</f>
        <v>0</v>
      </c>
      <c r="BL177" s="18" t="s">
        <v>317</v>
      </c>
      <c r="BM177" s="203" t="s">
        <v>550</v>
      </c>
    </row>
    <row r="178" spans="1:65" s="2" customFormat="1" ht="11.25">
      <c r="A178" s="35"/>
      <c r="B178" s="36"/>
      <c r="C178" s="37"/>
      <c r="D178" s="205" t="s">
        <v>230</v>
      </c>
      <c r="E178" s="37"/>
      <c r="F178" s="206" t="s">
        <v>1378</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2" customFormat="1" ht="14.45" customHeight="1">
      <c r="A179" s="35"/>
      <c r="B179" s="36"/>
      <c r="C179" s="243" t="s">
        <v>396</v>
      </c>
      <c r="D179" s="243" t="s">
        <v>359</v>
      </c>
      <c r="E179" s="244" t="s">
        <v>1380</v>
      </c>
      <c r="F179" s="245" t="s">
        <v>1381</v>
      </c>
      <c r="G179" s="246" t="s">
        <v>1025</v>
      </c>
      <c r="H179" s="247">
        <v>2</v>
      </c>
      <c r="I179" s="248"/>
      <c r="J179" s="249">
        <f>ROUND(I179*H179,2)</f>
        <v>0</v>
      </c>
      <c r="K179" s="245" t="s">
        <v>1</v>
      </c>
      <c r="L179" s="250"/>
      <c r="M179" s="251" t="s">
        <v>1</v>
      </c>
      <c r="N179" s="252" t="s">
        <v>46</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362</v>
      </c>
      <c r="AT179" s="203" t="s">
        <v>359</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559</v>
      </c>
    </row>
    <row r="180" spans="1:65" s="2" customFormat="1" ht="11.25">
      <c r="A180" s="35"/>
      <c r="B180" s="36"/>
      <c r="C180" s="37"/>
      <c r="D180" s="205" t="s">
        <v>230</v>
      </c>
      <c r="E180" s="37"/>
      <c r="F180" s="206" t="s">
        <v>1381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2" customFormat="1" ht="14.45" customHeight="1">
      <c r="A181" s="35"/>
      <c r="B181" s="36"/>
      <c r="C181" s="192" t="s">
        <v>403</v>
      </c>
      <c r="D181" s="192" t="s">
        <v>223</v>
      </c>
      <c r="E181" s="193" t="s">
        <v>1435</v>
      </c>
      <c r="F181" s="194" t="s">
        <v>1436</v>
      </c>
      <c r="G181" s="195" t="s">
        <v>1025</v>
      </c>
      <c r="H181" s="196">
        <v>42</v>
      </c>
      <c r="I181" s="197"/>
      <c r="J181" s="198">
        <f>ROUND(I181*H181,2)</f>
        <v>0</v>
      </c>
      <c r="K181" s="194" t="s">
        <v>1</v>
      </c>
      <c r="L181" s="40"/>
      <c r="M181" s="199" t="s">
        <v>1</v>
      </c>
      <c r="N181" s="200" t="s">
        <v>46</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317</v>
      </c>
      <c r="AT181" s="203" t="s">
        <v>223</v>
      </c>
      <c r="AU181" s="203" t="s">
        <v>93</v>
      </c>
      <c r="AY181" s="18" t="s">
        <v>220</v>
      </c>
      <c r="BE181" s="204">
        <f>IF(N181="základní",J181,0)</f>
        <v>0</v>
      </c>
      <c r="BF181" s="204">
        <f>IF(N181="snížená",J181,0)</f>
        <v>0</v>
      </c>
      <c r="BG181" s="204">
        <f>IF(N181="zákl. přenesená",J181,0)</f>
        <v>0</v>
      </c>
      <c r="BH181" s="204">
        <f>IF(N181="sníž. přenesená",J181,0)</f>
        <v>0</v>
      </c>
      <c r="BI181" s="204">
        <f>IF(N181="nulová",J181,0)</f>
        <v>0</v>
      </c>
      <c r="BJ181" s="18" t="s">
        <v>93</v>
      </c>
      <c r="BK181" s="204">
        <f>ROUND(I181*H181,2)</f>
        <v>0</v>
      </c>
      <c r="BL181" s="18" t="s">
        <v>317</v>
      </c>
      <c r="BM181" s="203" t="s">
        <v>567</v>
      </c>
    </row>
    <row r="182" spans="1:65" s="2" customFormat="1" ht="11.25">
      <c r="A182" s="35"/>
      <c r="B182" s="36"/>
      <c r="C182" s="37"/>
      <c r="D182" s="205" t="s">
        <v>230</v>
      </c>
      <c r="E182" s="37"/>
      <c r="F182" s="206" t="s">
        <v>1436</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93</v>
      </c>
    </row>
    <row r="183" spans="1:65" s="2" customFormat="1" ht="14.45" customHeight="1">
      <c r="A183" s="35"/>
      <c r="B183" s="36"/>
      <c r="C183" s="243" t="s">
        <v>408</v>
      </c>
      <c r="D183" s="243" t="s">
        <v>359</v>
      </c>
      <c r="E183" s="244" t="s">
        <v>1438</v>
      </c>
      <c r="F183" s="245" t="s">
        <v>1439</v>
      </c>
      <c r="G183" s="246" t="s">
        <v>1025</v>
      </c>
      <c r="H183" s="247">
        <v>42</v>
      </c>
      <c r="I183" s="248"/>
      <c r="J183" s="249">
        <f>ROUND(I183*H183,2)</f>
        <v>0</v>
      </c>
      <c r="K183" s="245" t="s">
        <v>1</v>
      </c>
      <c r="L183" s="250"/>
      <c r="M183" s="251" t="s">
        <v>1</v>
      </c>
      <c r="N183" s="252" t="s">
        <v>46</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362</v>
      </c>
      <c r="AT183" s="203" t="s">
        <v>359</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317</v>
      </c>
      <c r="BM183" s="203" t="s">
        <v>574</v>
      </c>
    </row>
    <row r="184" spans="1:65" s="2" customFormat="1" ht="11.25">
      <c r="A184" s="35"/>
      <c r="B184" s="36"/>
      <c r="C184" s="37"/>
      <c r="D184" s="205" t="s">
        <v>230</v>
      </c>
      <c r="E184" s="37"/>
      <c r="F184" s="206" t="s">
        <v>1439</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2" customFormat="1" ht="14.45" customHeight="1">
      <c r="A185" s="35"/>
      <c r="B185" s="36"/>
      <c r="C185" s="243" t="s">
        <v>413</v>
      </c>
      <c r="D185" s="243" t="s">
        <v>359</v>
      </c>
      <c r="E185" s="244" t="s">
        <v>1407</v>
      </c>
      <c r="F185" s="245" t="s">
        <v>1408</v>
      </c>
      <c r="G185" s="246" t="s">
        <v>1025</v>
      </c>
      <c r="H185" s="247">
        <v>42</v>
      </c>
      <c r="I185" s="248"/>
      <c r="J185" s="249">
        <f>ROUND(I185*H185,2)</f>
        <v>0</v>
      </c>
      <c r="K185" s="245" t="s">
        <v>1</v>
      </c>
      <c r="L185" s="250"/>
      <c r="M185" s="251" t="s">
        <v>1</v>
      </c>
      <c r="N185" s="252" t="s">
        <v>46</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362</v>
      </c>
      <c r="AT185" s="203" t="s">
        <v>359</v>
      </c>
      <c r="AU185" s="203" t="s">
        <v>93</v>
      </c>
      <c r="AY185" s="18" t="s">
        <v>220</v>
      </c>
      <c r="BE185" s="204">
        <f>IF(N185="základní",J185,0)</f>
        <v>0</v>
      </c>
      <c r="BF185" s="204">
        <f>IF(N185="snížená",J185,0)</f>
        <v>0</v>
      </c>
      <c r="BG185" s="204">
        <f>IF(N185="zákl. přenesená",J185,0)</f>
        <v>0</v>
      </c>
      <c r="BH185" s="204">
        <f>IF(N185="sníž. přenesená",J185,0)</f>
        <v>0</v>
      </c>
      <c r="BI185" s="204">
        <f>IF(N185="nulová",J185,0)</f>
        <v>0</v>
      </c>
      <c r="BJ185" s="18" t="s">
        <v>93</v>
      </c>
      <c r="BK185" s="204">
        <f>ROUND(I185*H185,2)</f>
        <v>0</v>
      </c>
      <c r="BL185" s="18" t="s">
        <v>317</v>
      </c>
      <c r="BM185" s="203" t="s">
        <v>583</v>
      </c>
    </row>
    <row r="186" spans="1:65" s="2" customFormat="1" ht="11.25">
      <c r="A186" s="35"/>
      <c r="B186" s="36"/>
      <c r="C186" s="37"/>
      <c r="D186" s="205" t="s">
        <v>230</v>
      </c>
      <c r="E186" s="37"/>
      <c r="F186" s="206" t="s">
        <v>1408</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93</v>
      </c>
    </row>
    <row r="187" spans="1:65" s="2" customFormat="1" ht="14.45" customHeight="1">
      <c r="A187" s="35"/>
      <c r="B187" s="36"/>
      <c r="C187" s="192" t="s">
        <v>362</v>
      </c>
      <c r="D187" s="192" t="s">
        <v>223</v>
      </c>
      <c r="E187" s="193" t="s">
        <v>1435</v>
      </c>
      <c r="F187" s="194" t="s">
        <v>1436</v>
      </c>
      <c r="G187" s="195" t="s">
        <v>1025</v>
      </c>
      <c r="H187" s="196">
        <v>15</v>
      </c>
      <c r="I187" s="197"/>
      <c r="J187" s="198">
        <f>ROUND(I187*H187,2)</f>
        <v>0</v>
      </c>
      <c r="K187" s="194" t="s">
        <v>1</v>
      </c>
      <c r="L187" s="40"/>
      <c r="M187" s="199" t="s">
        <v>1</v>
      </c>
      <c r="N187" s="200" t="s">
        <v>46</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317</v>
      </c>
      <c r="AT187" s="203" t="s">
        <v>223</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596</v>
      </c>
    </row>
    <row r="188" spans="1:65" s="2" customFormat="1" ht="11.25">
      <c r="A188" s="35"/>
      <c r="B188" s="36"/>
      <c r="C188" s="37"/>
      <c r="D188" s="205" t="s">
        <v>230</v>
      </c>
      <c r="E188" s="37"/>
      <c r="F188" s="206" t="s">
        <v>1436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2" customFormat="1" ht="14.45" customHeight="1">
      <c r="A189" s="35"/>
      <c r="B189" s="36"/>
      <c r="C189" s="243" t="s">
        <v>420</v>
      </c>
      <c r="D189" s="243" t="s">
        <v>359</v>
      </c>
      <c r="E189" s="244" t="s">
        <v>1443</v>
      </c>
      <c r="F189" s="245" t="s">
        <v>1444</v>
      </c>
      <c r="G189" s="246" t="s">
        <v>1025</v>
      </c>
      <c r="H189" s="247">
        <v>15</v>
      </c>
      <c r="I189" s="248"/>
      <c r="J189" s="249">
        <f>ROUND(I189*H189,2)</f>
        <v>0</v>
      </c>
      <c r="K189" s="245" t="s">
        <v>1</v>
      </c>
      <c r="L189" s="250"/>
      <c r="M189" s="251" t="s">
        <v>1</v>
      </c>
      <c r="N189" s="252"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362</v>
      </c>
      <c r="AT189" s="203" t="s">
        <v>359</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317</v>
      </c>
      <c r="BM189" s="203" t="s">
        <v>607</v>
      </c>
    </row>
    <row r="190" spans="1:65" s="2" customFormat="1" ht="11.25">
      <c r="A190" s="35"/>
      <c r="B190" s="36"/>
      <c r="C190" s="37"/>
      <c r="D190" s="205" t="s">
        <v>230</v>
      </c>
      <c r="E190" s="37"/>
      <c r="F190" s="206" t="s">
        <v>1444</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2" customFormat="1" ht="14.45" customHeight="1">
      <c r="A191" s="35"/>
      <c r="B191" s="36"/>
      <c r="C191" s="192" t="s">
        <v>426</v>
      </c>
      <c r="D191" s="192" t="s">
        <v>223</v>
      </c>
      <c r="E191" s="193" t="s">
        <v>1482</v>
      </c>
      <c r="F191" s="194" t="s">
        <v>1483</v>
      </c>
      <c r="G191" s="195" t="s">
        <v>1025</v>
      </c>
      <c r="H191" s="196">
        <v>5</v>
      </c>
      <c r="I191" s="197"/>
      <c r="J191" s="198">
        <f>ROUND(I191*H191,2)</f>
        <v>0</v>
      </c>
      <c r="K191" s="194" t="s">
        <v>1</v>
      </c>
      <c r="L191" s="40"/>
      <c r="M191" s="199" t="s">
        <v>1</v>
      </c>
      <c r="N191" s="200" t="s">
        <v>46</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616</v>
      </c>
    </row>
    <row r="192" spans="1:65" s="2" customFormat="1" ht="11.25">
      <c r="A192" s="35"/>
      <c r="B192" s="36"/>
      <c r="C192" s="37"/>
      <c r="D192" s="205" t="s">
        <v>230</v>
      </c>
      <c r="E192" s="37"/>
      <c r="F192" s="206" t="s">
        <v>1483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2" customFormat="1" ht="14.45" customHeight="1">
      <c r="A193" s="35"/>
      <c r="B193" s="36"/>
      <c r="C193" s="243" t="s">
        <v>431</v>
      </c>
      <c r="D193" s="243" t="s">
        <v>359</v>
      </c>
      <c r="E193" s="244" t="s">
        <v>1485</v>
      </c>
      <c r="F193" s="245" t="s">
        <v>1486</v>
      </c>
      <c r="G193" s="246" t="s">
        <v>1025</v>
      </c>
      <c r="H193" s="247">
        <v>5</v>
      </c>
      <c r="I193" s="248"/>
      <c r="J193" s="249">
        <f>ROUND(I193*H193,2)</f>
        <v>0</v>
      </c>
      <c r="K193" s="245" t="s">
        <v>1</v>
      </c>
      <c r="L193" s="250"/>
      <c r="M193" s="251" t="s">
        <v>1</v>
      </c>
      <c r="N193" s="252" t="s">
        <v>46</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362</v>
      </c>
      <c r="AT193" s="203" t="s">
        <v>359</v>
      </c>
      <c r="AU193" s="203" t="s">
        <v>93</v>
      </c>
      <c r="AY193" s="18" t="s">
        <v>220</v>
      </c>
      <c r="BE193" s="204">
        <f>IF(N193="základní",J193,0)</f>
        <v>0</v>
      </c>
      <c r="BF193" s="204">
        <f>IF(N193="snížená",J193,0)</f>
        <v>0</v>
      </c>
      <c r="BG193" s="204">
        <f>IF(N193="zákl. přenesená",J193,0)</f>
        <v>0</v>
      </c>
      <c r="BH193" s="204">
        <f>IF(N193="sníž. přenesená",J193,0)</f>
        <v>0</v>
      </c>
      <c r="BI193" s="204">
        <f>IF(N193="nulová",J193,0)</f>
        <v>0</v>
      </c>
      <c r="BJ193" s="18" t="s">
        <v>93</v>
      </c>
      <c r="BK193" s="204">
        <f>ROUND(I193*H193,2)</f>
        <v>0</v>
      </c>
      <c r="BL193" s="18" t="s">
        <v>317</v>
      </c>
      <c r="BM193" s="203" t="s">
        <v>629</v>
      </c>
    </row>
    <row r="194" spans="1:65" s="2" customFormat="1" ht="11.25">
      <c r="A194" s="35"/>
      <c r="B194" s="36"/>
      <c r="C194" s="37"/>
      <c r="D194" s="205" t="s">
        <v>230</v>
      </c>
      <c r="E194" s="37"/>
      <c r="F194" s="206" t="s">
        <v>1486</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93</v>
      </c>
    </row>
    <row r="195" spans="1:65" s="2" customFormat="1" ht="14.45" customHeight="1">
      <c r="A195" s="35"/>
      <c r="B195" s="36"/>
      <c r="C195" s="243" t="s">
        <v>435</v>
      </c>
      <c r="D195" s="243" t="s">
        <v>359</v>
      </c>
      <c r="E195" s="244" t="s">
        <v>1407</v>
      </c>
      <c r="F195" s="245" t="s">
        <v>1408</v>
      </c>
      <c r="G195" s="246" t="s">
        <v>1025</v>
      </c>
      <c r="H195" s="247">
        <v>5</v>
      </c>
      <c r="I195" s="248"/>
      <c r="J195" s="249">
        <f>ROUND(I195*H195,2)</f>
        <v>0</v>
      </c>
      <c r="K195" s="245" t="s">
        <v>1</v>
      </c>
      <c r="L195" s="250"/>
      <c r="M195" s="251" t="s">
        <v>1</v>
      </c>
      <c r="N195" s="252"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362</v>
      </c>
      <c r="AT195" s="203" t="s">
        <v>359</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637</v>
      </c>
    </row>
    <row r="196" spans="1:65" s="2" customFormat="1" ht="11.25">
      <c r="A196" s="35"/>
      <c r="B196" s="36"/>
      <c r="C196" s="37"/>
      <c r="D196" s="205" t="s">
        <v>230</v>
      </c>
      <c r="E196" s="37"/>
      <c r="F196" s="206" t="s">
        <v>1408</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14.45" customHeight="1">
      <c r="A197" s="35"/>
      <c r="B197" s="36"/>
      <c r="C197" s="192" t="s">
        <v>442</v>
      </c>
      <c r="D197" s="192" t="s">
        <v>223</v>
      </c>
      <c r="E197" s="193" t="s">
        <v>1489</v>
      </c>
      <c r="F197" s="194" t="s">
        <v>1490</v>
      </c>
      <c r="G197" s="195" t="s">
        <v>1025</v>
      </c>
      <c r="H197" s="196">
        <v>5</v>
      </c>
      <c r="I197" s="197"/>
      <c r="J197" s="198">
        <f>ROUND(I197*H197,2)</f>
        <v>0</v>
      </c>
      <c r="K197" s="194" t="s">
        <v>1</v>
      </c>
      <c r="L197" s="40"/>
      <c r="M197" s="199" t="s">
        <v>1</v>
      </c>
      <c r="N197" s="200" t="s">
        <v>46</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317</v>
      </c>
      <c r="BM197" s="203" t="s">
        <v>648</v>
      </c>
    </row>
    <row r="198" spans="1:65" s="2" customFormat="1" ht="11.25">
      <c r="A198" s="35"/>
      <c r="B198" s="36"/>
      <c r="C198" s="37"/>
      <c r="D198" s="205" t="s">
        <v>230</v>
      </c>
      <c r="E198" s="37"/>
      <c r="F198" s="206" t="s">
        <v>1490</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2" customFormat="1" ht="14.45" customHeight="1">
      <c r="A199" s="35"/>
      <c r="B199" s="36"/>
      <c r="C199" s="243" t="s">
        <v>449</v>
      </c>
      <c r="D199" s="243" t="s">
        <v>359</v>
      </c>
      <c r="E199" s="244" t="s">
        <v>1492</v>
      </c>
      <c r="F199" s="245" t="s">
        <v>1493</v>
      </c>
      <c r="G199" s="246" t="s">
        <v>1025</v>
      </c>
      <c r="H199" s="247">
        <v>5</v>
      </c>
      <c r="I199" s="248"/>
      <c r="J199" s="249">
        <f>ROUND(I199*H199,2)</f>
        <v>0</v>
      </c>
      <c r="K199" s="245" t="s">
        <v>1</v>
      </c>
      <c r="L199" s="250"/>
      <c r="M199" s="251" t="s">
        <v>1</v>
      </c>
      <c r="N199" s="252" t="s">
        <v>46</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362</v>
      </c>
      <c r="AT199" s="203" t="s">
        <v>359</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658</v>
      </c>
    </row>
    <row r="200" spans="1:65" s="2" customFormat="1" ht="11.25">
      <c r="A200" s="35"/>
      <c r="B200" s="36"/>
      <c r="C200" s="37"/>
      <c r="D200" s="205" t="s">
        <v>230</v>
      </c>
      <c r="E200" s="37"/>
      <c r="F200" s="206" t="s">
        <v>1493</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243" t="s">
        <v>456</v>
      </c>
      <c r="D201" s="243" t="s">
        <v>359</v>
      </c>
      <c r="E201" s="244" t="s">
        <v>1407</v>
      </c>
      <c r="F201" s="245" t="s">
        <v>1408</v>
      </c>
      <c r="G201" s="246" t="s">
        <v>1025</v>
      </c>
      <c r="H201" s="247">
        <v>5</v>
      </c>
      <c r="I201" s="248"/>
      <c r="J201" s="249">
        <f>ROUND(I201*H201,2)</f>
        <v>0</v>
      </c>
      <c r="K201" s="245" t="s">
        <v>1</v>
      </c>
      <c r="L201" s="250"/>
      <c r="M201" s="251" t="s">
        <v>1</v>
      </c>
      <c r="N201" s="252" t="s">
        <v>46</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362</v>
      </c>
      <c r="AT201" s="203" t="s">
        <v>359</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667</v>
      </c>
    </row>
    <row r="202" spans="1:65" s="2" customFormat="1" ht="11.25">
      <c r="A202" s="35"/>
      <c r="B202" s="36"/>
      <c r="C202" s="37"/>
      <c r="D202" s="205" t="s">
        <v>230</v>
      </c>
      <c r="E202" s="37"/>
      <c r="F202" s="206" t="s">
        <v>1408</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2" customFormat="1" ht="14.45" customHeight="1">
      <c r="A203" s="35"/>
      <c r="B203" s="36"/>
      <c r="C203" s="192" t="s">
        <v>462</v>
      </c>
      <c r="D203" s="192" t="s">
        <v>223</v>
      </c>
      <c r="E203" s="193" t="s">
        <v>1332</v>
      </c>
      <c r="F203" s="194" t="s">
        <v>1333</v>
      </c>
      <c r="G203" s="195" t="s">
        <v>1025</v>
      </c>
      <c r="H203" s="196">
        <v>108</v>
      </c>
      <c r="I203" s="197"/>
      <c r="J203" s="198">
        <f>ROUND(I203*H203,2)</f>
        <v>0</v>
      </c>
      <c r="K203" s="194" t="s">
        <v>1</v>
      </c>
      <c r="L203" s="40"/>
      <c r="M203" s="199" t="s">
        <v>1</v>
      </c>
      <c r="N203" s="200" t="s">
        <v>46</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317</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317</v>
      </c>
      <c r="BM203" s="203" t="s">
        <v>680</v>
      </c>
    </row>
    <row r="204" spans="1:65" s="2" customFormat="1" ht="11.25">
      <c r="A204" s="35"/>
      <c r="B204" s="36"/>
      <c r="C204" s="37"/>
      <c r="D204" s="205" t="s">
        <v>230</v>
      </c>
      <c r="E204" s="37"/>
      <c r="F204" s="206" t="s">
        <v>1333</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243" t="s">
        <v>473</v>
      </c>
      <c r="D205" s="243" t="s">
        <v>359</v>
      </c>
      <c r="E205" s="244" t="s">
        <v>1335</v>
      </c>
      <c r="F205" s="245" t="s">
        <v>1336</v>
      </c>
      <c r="G205" s="246" t="s">
        <v>1025</v>
      </c>
      <c r="H205" s="247">
        <v>108</v>
      </c>
      <c r="I205" s="248"/>
      <c r="J205" s="249">
        <f>ROUND(I205*H205,2)</f>
        <v>0</v>
      </c>
      <c r="K205" s="245" t="s">
        <v>1</v>
      </c>
      <c r="L205" s="250"/>
      <c r="M205" s="251" t="s">
        <v>1</v>
      </c>
      <c r="N205" s="252"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362</v>
      </c>
      <c r="AT205" s="203" t="s">
        <v>359</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688</v>
      </c>
    </row>
    <row r="206" spans="1:65" s="2" customFormat="1" ht="11.25">
      <c r="A206" s="35"/>
      <c r="B206" s="36"/>
      <c r="C206" s="37"/>
      <c r="D206" s="205" t="s">
        <v>230</v>
      </c>
      <c r="E206" s="37"/>
      <c r="F206" s="206" t="s">
        <v>1336</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14.45" customHeight="1">
      <c r="A207" s="35"/>
      <c r="B207" s="36"/>
      <c r="C207" s="192" t="s">
        <v>478</v>
      </c>
      <c r="D207" s="192" t="s">
        <v>223</v>
      </c>
      <c r="E207" s="193" t="s">
        <v>1326</v>
      </c>
      <c r="F207" s="194" t="s">
        <v>1327</v>
      </c>
      <c r="G207" s="195" t="s">
        <v>1025</v>
      </c>
      <c r="H207" s="196">
        <v>30</v>
      </c>
      <c r="I207" s="197"/>
      <c r="J207" s="198">
        <f>ROUND(I207*H207,2)</f>
        <v>0</v>
      </c>
      <c r="K207" s="194" t="s">
        <v>1</v>
      </c>
      <c r="L207" s="40"/>
      <c r="M207" s="199" t="s">
        <v>1</v>
      </c>
      <c r="N207" s="200"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698</v>
      </c>
    </row>
    <row r="208" spans="1:65" s="2" customFormat="1" ht="11.25">
      <c r="A208" s="35"/>
      <c r="B208" s="36"/>
      <c r="C208" s="37"/>
      <c r="D208" s="205" t="s">
        <v>230</v>
      </c>
      <c r="E208" s="37"/>
      <c r="F208" s="206" t="s">
        <v>1327</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2" customFormat="1" ht="14.45" customHeight="1">
      <c r="A209" s="35"/>
      <c r="B209" s="36"/>
      <c r="C209" s="243" t="s">
        <v>484</v>
      </c>
      <c r="D209" s="243" t="s">
        <v>359</v>
      </c>
      <c r="E209" s="244" t="s">
        <v>1329</v>
      </c>
      <c r="F209" s="245" t="s">
        <v>1330</v>
      </c>
      <c r="G209" s="246" t="s">
        <v>1025</v>
      </c>
      <c r="H209" s="247">
        <v>30</v>
      </c>
      <c r="I209" s="248"/>
      <c r="J209" s="249">
        <f>ROUND(I209*H209,2)</f>
        <v>0</v>
      </c>
      <c r="K209" s="245" t="s">
        <v>1</v>
      </c>
      <c r="L209" s="250"/>
      <c r="M209" s="251" t="s">
        <v>1</v>
      </c>
      <c r="N209" s="252" t="s">
        <v>46</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362</v>
      </c>
      <c r="AT209" s="203" t="s">
        <v>359</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93</v>
      </c>
      <c r="BK209" s="204">
        <f>ROUND(I209*H209,2)</f>
        <v>0</v>
      </c>
      <c r="BL209" s="18" t="s">
        <v>317</v>
      </c>
      <c r="BM209" s="203" t="s">
        <v>706</v>
      </c>
    </row>
    <row r="210" spans="1:65" s="2" customFormat="1" ht="11.25">
      <c r="A210" s="35"/>
      <c r="B210" s="36"/>
      <c r="C210" s="37"/>
      <c r="D210" s="205" t="s">
        <v>230</v>
      </c>
      <c r="E210" s="37"/>
      <c r="F210" s="206" t="s">
        <v>1330</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2" customFormat="1" ht="14.45" customHeight="1">
      <c r="A211" s="35"/>
      <c r="B211" s="36"/>
      <c r="C211" s="192" t="s">
        <v>490</v>
      </c>
      <c r="D211" s="192" t="s">
        <v>223</v>
      </c>
      <c r="E211" s="193" t="s">
        <v>1338</v>
      </c>
      <c r="F211" s="194" t="s">
        <v>1339</v>
      </c>
      <c r="G211" s="195" t="s">
        <v>1025</v>
      </c>
      <c r="H211" s="196">
        <v>62</v>
      </c>
      <c r="I211" s="197"/>
      <c r="J211" s="198">
        <f>ROUND(I211*H211,2)</f>
        <v>0</v>
      </c>
      <c r="K211" s="194" t="s">
        <v>1</v>
      </c>
      <c r="L211" s="40"/>
      <c r="M211" s="199" t="s">
        <v>1</v>
      </c>
      <c r="N211" s="200" t="s">
        <v>46</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317</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317</v>
      </c>
      <c r="BM211" s="203" t="s">
        <v>715</v>
      </c>
    </row>
    <row r="212" spans="1:65" s="2" customFormat="1" ht="11.25">
      <c r="A212" s="35"/>
      <c r="B212" s="36"/>
      <c r="C212" s="37"/>
      <c r="D212" s="205" t="s">
        <v>230</v>
      </c>
      <c r="E212" s="37"/>
      <c r="F212" s="206" t="s">
        <v>1339</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2" customFormat="1" ht="14.45" customHeight="1">
      <c r="A213" s="35"/>
      <c r="B213" s="36"/>
      <c r="C213" s="243" t="s">
        <v>496</v>
      </c>
      <c r="D213" s="243" t="s">
        <v>359</v>
      </c>
      <c r="E213" s="244" t="s">
        <v>1341</v>
      </c>
      <c r="F213" s="245" t="s">
        <v>1342</v>
      </c>
      <c r="G213" s="246" t="s">
        <v>1025</v>
      </c>
      <c r="H213" s="247">
        <v>62</v>
      </c>
      <c r="I213" s="248"/>
      <c r="J213" s="249">
        <f>ROUND(I213*H213,2)</f>
        <v>0</v>
      </c>
      <c r="K213" s="245" t="s">
        <v>1</v>
      </c>
      <c r="L213" s="250"/>
      <c r="M213" s="251" t="s">
        <v>1</v>
      </c>
      <c r="N213" s="252" t="s">
        <v>46</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362</v>
      </c>
      <c r="AT213" s="203" t="s">
        <v>359</v>
      </c>
      <c r="AU213" s="203" t="s">
        <v>93</v>
      </c>
      <c r="AY213" s="18" t="s">
        <v>220</v>
      </c>
      <c r="BE213" s="204">
        <f>IF(N213="základní",J213,0)</f>
        <v>0</v>
      </c>
      <c r="BF213" s="204">
        <f>IF(N213="snížená",J213,0)</f>
        <v>0</v>
      </c>
      <c r="BG213" s="204">
        <f>IF(N213="zákl. přenesená",J213,0)</f>
        <v>0</v>
      </c>
      <c r="BH213" s="204">
        <f>IF(N213="sníž. přenesená",J213,0)</f>
        <v>0</v>
      </c>
      <c r="BI213" s="204">
        <f>IF(N213="nulová",J213,0)</f>
        <v>0</v>
      </c>
      <c r="BJ213" s="18" t="s">
        <v>93</v>
      </c>
      <c r="BK213" s="204">
        <f>ROUND(I213*H213,2)</f>
        <v>0</v>
      </c>
      <c r="BL213" s="18" t="s">
        <v>317</v>
      </c>
      <c r="BM213" s="203" t="s">
        <v>725</v>
      </c>
    </row>
    <row r="214" spans="1:65" s="2" customFormat="1" ht="11.25">
      <c r="A214" s="35"/>
      <c r="B214" s="36"/>
      <c r="C214" s="37"/>
      <c r="D214" s="205" t="s">
        <v>230</v>
      </c>
      <c r="E214" s="37"/>
      <c r="F214" s="206" t="s">
        <v>1342</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93</v>
      </c>
    </row>
    <row r="215" spans="1:65" s="2" customFormat="1" ht="24.2" customHeight="1">
      <c r="A215" s="35"/>
      <c r="B215" s="36"/>
      <c r="C215" s="192" t="s">
        <v>501</v>
      </c>
      <c r="D215" s="192" t="s">
        <v>223</v>
      </c>
      <c r="E215" s="193" t="s">
        <v>1320</v>
      </c>
      <c r="F215" s="194" t="s">
        <v>1321</v>
      </c>
      <c r="G215" s="195" t="s">
        <v>353</v>
      </c>
      <c r="H215" s="196">
        <v>253</v>
      </c>
      <c r="I215" s="197"/>
      <c r="J215" s="198">
        <f>ROUND(I215*H215,2)</f>
        <v>0</v>
      </c>
      <c r="K215" s="194" t="s">
        <v>1</v>
      </c>
      <c r="L215" s="40"/>
      <c r="M215" s="199" t="s">
        <v>1</v>
      </c>
      <c r="N215" s="200" t="s">
        <v>46</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736</v>
      </c>
    </row>
    <row r="216" spans="1:65" s="2" customFormat="1" ht="11.25">
      <c r="A216" s="35"/>
      <c r="B216" s="36"/>
      <c r="C216" s="37"/>
      <c r="D216" s="205" t="s">
        <v>230</v>
      </c>
      <c r="E216" s="37"/>
      <c r="F216" s="206" t="s">
        <v>1321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2" customFormat="1" ht="14.45" customHeight="1">
      <c r="A217" s="35"/>
      <c r="B217" s="36"/>
      <c r="C217" s="243" t="s">
        <v>512</v>
      </c>
      <c r="D217" s="243" t="s">
        <v>359</v>
      </c>
      <c r="E217" s="244" t="s">
        <v>1323</v>
      </c>
      <c r="F217" s="245" t="s">
        <v>1324</v>
      </c>
      <c r="G217" s="246" t="s">
        <v>353</v>
      </c>
      <c r="H217" s="247">
        <v>253</v>
      </c>
      <c r="I217" s="248"/>
      <c r="J217" s="249">
        <f>ROUND(I217*H217,2)</f>
        <v>0</v>
      </c>
      <c r="K217" s="245" t="s">
        <v>1</v>
      </c>
      <c r="L217" s="250"/>
      <c r="M217" s="251" t="s">
        <v>1</v>
      </c>
      <c r="N217" s="252" t="s">
        <v>46</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362</v>
      </c>
      <c r="AT217" s="203" t="s">
        <v>359</v>
      </c>
      <c r="AU217" s="203" t="s">
        <v>93</v>
      </c>
      <c r="AY217" s="18" t="s">
        <v>220</v>
      </c>
      <c r="BE217" s="204">
        <f>IF(N217="základní",J217,0)</f>
        <v>0</v>
      </c>
      <c r="BF217" s="204">
        <f>IF(N217="snížená",J217,0)</f>
        <v>0</v>
      </c>
      <c r="BG217" s="204">
        <f>IF(N217="zákl. přenesená",J217,0)</f>
        <v>0</v>
      </c>
      <c r="BH217" s="204">
        <f>IF(N217="sníž. přenesená",J217,0)</f>
        <v>0</v>
      </c>
      <c r="BI217" s="204">
        <f>IF(N217="nulová",J217,0)</f>
        <v>0</v>
      </c>
      <c r="BJ217" s="18" t="s">
        <v>93</v>
      </c>
      <c r="BK217" s="204">
        <f>ROUND(I217*H217,2)</f>
        <v>0</v>
      </c>
      <c r="BL217" s="18" t="s">
        <v>317</v>
      </c>
      <c r="BM217" s="203" t="s">
        <v>748</v>
      </c>
    </row>
    <row r="218" spans="1:65" s="2" customFormat="1" ht="11.25">
      <c r="A218" s="35"/>
      <c r="B218" s="36"/>
      <c r="C218" s="37"/>
      <c r="D218" s="205" t="s">
        <v>230</v>
      </c>
      <c r="E218" s="37"/>
      <c r="F218" s="206" t="s">
        <v>1324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93</v>
      </c>
    </row>
    <row r="219" spans="1:65" s="2" customFormat="1" ht="14.45" customHeight="1">
      <c r="A219" s="35"/>
      <c r="B219" s="36"/>
      <c r="C219" s="192" t="s">
        <v>517</v>
      </c>
      <c r="D219" s="192" t="s">
        <v>223</v>
      </c>
      <c r="E219" s="193" t="s">
        <v>1496</v>
      </c>
      <c r="F219" s="194" t="s">
        <v>1497</v>
      </c>
      <c r="G219" s="195" t="s">
        <v>353</v>
      </c>
      <c r="H219" s="196">
        <v>145</v>
      </c>
      <c r="I219" s="197"/>
      <c r="J219" s="198">
        <f>ROUND(I219*H219,2)</f>
        <v>0</v>
      </c>
      <c r="K219" s="194" t="s">
        <v>1</v>
      </c>
      <c r="L219" s="40"/>
      <c r="M219" s="199" t="s">
        <v>1</v>
      </c>
      <c r="N219" s="200" t="s">
        <v>46</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317</v>
      </c>
      <c r="AT219" s="203" t="s">
        <v>223</v>
      </c>
      <c r="AU219" s="203" t="s">
        <v>93</v>
      </c>
      <c r="AY219" s="18" t="s">
        <v>220</v>
      </c>
      <c r="BE219" s="204">
        <f>IF(N219="základní",J219,0)</f>
        <v>0</v>
      </c>
      <c r="BF219" s="204">
        <f>IF(N219="snížená",J219,0)</f>
        <v>0</v>
      </c>
      <c r="BG219" s="204">
        <f>IF(N219="zákl. přenesená",J219,0)</f>
        <v>0</v>
      </c>
      <c r="BH219" s="204">
        <f>IF(N219="sníž. přenesená",J219,0)</f>
        <v>0</v>
      </c>
      <c r="BI219" s="204">
        <f>IF(N219="nulová",J219,0)</f>
        <v>0</v>
      </c>
      <c r="BJ219" s="18" t="s">
        <v>93</v>
      </c>
      <c r="BK219" s="204">
        <f>ROUND(I219*H219,2)</f>
        <v>0</v>
      </c>
      <c r="BL219" s="18" t="s">
        <v>317</v>
      </c>
      <c r="BM219" s="203" t="s">
        <v>757</v>
      </c>
    </row>
    <row r="220" spans="1:65" s="2" customFormat="1" ht="11.25">
      <c r="A220" s="35"/>
      <c r="B220" s="36"/>
      <c r="C220" s="37"/>
      <c r="D220" s="205" t="s">
        <v>230</v>
      </c>
      <c r="E220" s="37"/>
      <c r="F220" s="206" t="s">
        <v>1497</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93</v>
      </c>
    </row>
    <row r="221" spans="1:65" s="2" customFormat="1" ht="14.45" customHeight="1">
      <c r="A221" s="35"/>
      <c r="B221" s="36"/>
      <c r="C221" s="243" t="s">
        <v>522</v>
      </c>
      <c r="D221" s="243" t="s">
        <v>359</v>
      </c>
      <c r="E221" s="244" t="s">
        <v>1499</v>
      </c>
      <c r="F221" s="245" t="s">
        <v>1500</v>
      </c>
      <c r="G221" s="246" t="s">
        <v>353</v>
      </c>
      <c r="H221" s="247">
        <v>145</v>
      </c>
      <c r="I221" s="248"/>
      <c r="J221" s="249">
        <f>ROUND(I221*H221,2)</f>
        <v>0</v>
      </c>
      <c r="K221" s="245" t="s">
        <v>1</v>
      </c>
      <c r="L221" s="250"/>
      <c r="M221" s="251" t="s">
        <v>1</v>
      </c>
      <c r="N221" s="252" t="s">
        <v>46</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362</v>
      </c>
      <c r="AT221" s="203" t="s">
        <v>359</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93</v>
      </c>
      <c r="BK221" s="204">
        <f>ROUND(I221*H221,2)</f>
        <v>0</v>
      </c>
      <c r="BL221" s="18" t="s">
        <v>317</v>
      </c>
      <c r="BM221" s="203" t="s">
        <v>767</v>
      </c>
    </row>
    <row r="222" spans="1:65" s="2" customFormat="1" ht="11.25">
      <c r="A222" s="35"/>
      <c r="B222" s="36"/>
      <c r="C222" s="37"/>
      <c r="D222" s="205" t="s">
        <v>230</v>
      </c>
      <c r="E222" s="37"/>
      <c r="F222" s="206" t="s">
        <v>1500</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2" customFormat="1" ht="14.45" customHeight="1">
      <c r="A223" s="35"/>
      <c r="B223" s="36"/>
      <c r="C223" s="192" t="s">
        <v>528</v>
      </c>
      <c r="D223" s="192" t="s">
        <v>223</v>
      </c>
      <c r="E223" s="193" t="s">
        <v>1383</v>
      </c>
      <c r="F223" s="194" t="s">
        <v>1384</v>
      </c>
      <c r="G223" s="195" t="s">
        <v>1025</v>
      </c>
      <c r="H223" s="196">
        <v>2</v>
      </c>
      <c r="I223" s="197"/>
      <c r="J223" s="198">
        <f>ROUND(I223*H223,2)</f>
        <v>0</v>
      </c>
      <c r="K223" s="194" t="s">
        <v>1</v>
      </c>
      <c r="L223" s="40"/>
      <c r="M223" s="199" t="s">
        <v>1</v>
      </c>
      <c r="N223" s="200" t="s">
        <v>46</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317</v>
      </c>
      <c r="AT223" s="203" t="s">
        <v>223</v>
      </c>
      <c r="AU223" s="203" t="s">
        <v>93</v>
      </c>
      <c r="AY223" s="18" t="s">
        <v>220</v>
      </c>
      <c r="BE223" s="204">
        <f>IF(N223="základní",J223,0)</f>
        <v>0</v>
      </c>
      <c r="BF223" s="204">
        <f>IF(N223="snížená",J223,0)</f>
        <v>0</v>
      </c>
      <c r="BG223" s="204">
        <f>IF(N223="zákl. přenesená",J223,0)</f>
        <v>0</v>
      </c>
      <c r="BH223" s="204">
        <f>IF(N223="sníž. přenesená",J223,0)</f>
        <v>0</v>
      </c>
      <c r="BI223" s="204">
        <f>IF(N223="nulová",J223,0)</f>
        <v>0</v>
      </c>
      <c r="BJ223" s="18" t="s">
        <v>93</v>
      </c>
      <c r="BK223" s="204">
        <f>ROUND(I223*H223,2)</f>
        <v>0</v>
      </c>
      <c r="BL223" s="18" t="s">
        <v>317</v>
      </c>
      <c r="BM223" s="203" t="s">
        <v>779</v>
      </c>
    </row>
    <row r="224" spans="1:65" s="2" customFormat="1" ht="11.25">
      <c r="A224" s="35"/>
      <c r="B224" s="36"/>
      <c r="C224" s="37"/>
      <c r="D224" s="205" t="s">
        <v>230</v>
      </c>
      <c r="E224" s="37"/>
      <c r="F224" s="206" t="s">
        <v>1384</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230</v>
      </c>
      <c r="AU224" s="18" t="s">
        <v>93</v>
      </c>
    </row>
    <row r="225" spans="1:65" s="2" customFormat="1" ht="14.45" customHeight="1">
      <c r="A225" s="35"/>
      <c r="B225" s="36"/>
      <c r="C225" s="243" t="s">
        <v>533</v>
      </c>
      <c r="D225" s="243" t="s">
        <v>359</v>
      </c>
      <c r="E225" s="244" t="s">
        <v>1386</v>
      </c>
      <c r="F225" s="245" t="s">
        <v>1387</v>
      </c>
      <c r="G225" s="246" t="s">
        <v>1025</v>
      </c>
      <c r="H225" s="247">
        <v>2</v>
      </c>
      <c r="I225" s="248"/>
      <c r="J225" s="249">
        <f>ROUND(I225*H225,2)</f>
        <v>0</v>
      </c>
      <c r="K225" s="245" t="s">
        <v>1</v>
      </c>
      <c r="L225" s="250"/>
      <c r="M225" s="251" t="s">
        <v>1</v>
      </c>
      <c r="N225" s="252" t="s">
        <v>46</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362</v>
      </c>
      <c r="AT225" s="203" t="s">
        <v>359</v>
      </c>
      <c r="AU225" s="203" t="s">
        <v>93</v>
      </c>
      <c r="AY225" s="18" t="s">
        <v>220</v>
      </c>
      <c r="BE225" s="204">
        <f>IF(N225="základní",J225,0)</f>
        <v>0</v>
      </c>
      <c r="BF225" s="204">
        <f>IF(N225="snížená",J225,0)</f>
        <v>0</v>
      </c>
      <c r="BG225" s="204">
        <f>IF(N225="zákl. přenesená",J225,0)</f>
        <v>0</v>
      </c>
      <c r="BH225" s="204">
        <f>IF(N225="sníž. přenesená",J225,0)</f>
        <v>0</v>
      </c>
      <c r="BI225" s="204">
        <f>IF(N225="nulová",J225,0)</f>
        <v>0</v>
      </c>
      <c r="BJ225" s="18" t="s">
        <v>93</v>
      </c>
      <c r="BK225" s="204">
        <f>ROUND(I225*H225,2)</f>
        <v>0</v>
      </c>
      <c r="BL225" s="18" t="s">
        <v>317</v>
      </c>
      <c r="BM225" s="203" t="s">
        <v>791</v>
      </c>
    </row>
    <row r="226" spans="1:65" s="2" customFormat="1" ht="11.25">
      <c r="A226" s="35"/>
      <c r="B226" s="36"/>
      <c r="C226" s="37"/>
      <c r="D226" s="205" t="s">
        <v>230</v>
      </c>
      <c r="E226" s="37"/>
      <c r="F226" s="206" t="s">
        <v>1387</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230</v>
      </c>
      <c r="AU226" s="18" t="s">
        <v>93</v>
      </c>
    </row>
    <row r="227" spans="1:65" s="2" customFormat="1" ht="14.45" customHeight="1">
      <c r="A227" s="35"/>
      <c r="B227" s="36"/>
      <c r="C227" s="243" t="s">
        <v>540</v>
      </c>
      <c r="D227" s="243" t="s">
        <v>359</v>
      </c>
      <c r="E227" s="244" t="s">
        <v>1389</v>
      </c>
      <c r="F227" s="245" t="s">
        <v>1390</v>
      </c>
      <c r="G227" s="246" t="s">
        <v>1025</v>
      </c>
      <c r="H227" s="247">
        <v>1</v>
      </c>
      <c r="I227" s="248"/>
      <c r="J227" s="249">
        <f>ROUND(I227*H227,2)</f>
        <v>0</v>
      </c>
      <c r="K227" s="245" t="s">
        <v>1</v>
      </c>
      <c r="L227" s="250"/>
      <c r="M227" s="251" t="s">
        <v>1</v>
      </c>
      <c r="N227" s="252" t="s">
        <v>46</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362</v>
      </c>
      <c r="AT227" s="203" t="s">
        <v>359</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93</v>
      </c>
      <c r="BK227" s="204">
        <f>ROUND(I227*H227,2)</f>
        <v>0</v>
      </c>
      <c r="BL227" s="18" t="s">
        <v>317</v>
      </c>
      <c r="BM227" s="203" t="s">
        <v>801</v>
      </c>
    </row>
    <row r="228" spans="1:65" s="2" customFormat="1" ht="11.25">
      <c r="A228" s="35"/>
      <c r="B228" s="36"/>
      <c r="C228" s="37"/>
      <c r="D228" s="205" t="s">
        <v>230</v>
      </c>
      <c r="E228" s="37"/>
      <c r="F228" s="206" t="s">
        <v>1390</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230</v>
      </c>
      <c r="AU228" s="18" t="s">
        <v>93</v>
      </c>
    </row>
    <row r="229" spans="1:65" s="2" customFormat="1" ht="14.45" customHeight="1">
      <c r="A229" s="35"/>
      <c r="B229" s="36"/>
      <c r="C229" s="192" t="s">
        <v>545</v>
      </c>
      <c r="D229" s="192" t="s">
        <v>223</v>
      </c>
      <c r="E229" s="193" t="s">
        <v>1502</v>
      </c>
      <c r="F229" s="194" t="s">
        <v>1503</v>
      </c>
      <c r="G229" s="195" t="s">
        <v>1025</v>
      </c>
      <c r="H229" s="196">
        <v>4</v>
      </c>
      <c r="I229" s="197"/>
      <c r="J229" s="198">
        <f>ROUND(I229*H229,2)</f>
        <v>0</v>
      </c>
      <c r="K229" s="194" t="s">
        <v>1</v>
      </c>
      <c r="L229" s="40"/>
      <c r="M229" s="199" t="s">
        <v>1</v>
      </c>
      <c r="N229" s="200" t="s">
        <v>46</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317</v>
      </c>
      <c r="AT229" s="203" t="s">
        <v>223</v>
      </c>
      <c r="AU229" s="203" t="s">
        <v>93</v>
      </c>
      <c r="AY229" s="18" t="s">
        <v>220</v>
      </c>
      <c r="BE229" s="204">
        <f>IF(N229="základní",J229,0)</f>
        <v>0</v>
      </c>
      <c r="BF229" s="204">
        <f>IF(N229="snížená",J229,0)</f>
        <v>0</v>
      </c>
      <c r="BG229" s="204">
        <f>IF(N229="zákl. přenesená",J229,0)</f>
        <v>0</v>
      </c>
      <c r="BH229" s="204">
        <f>IF(N229="sníž. přenesená",J229,0)</f>
        <v>0</v>
      </c>
      <c r="BI229" s="204">
        <f>IF(N229="nulová",J229,0)</f>
        <v>0</v>
      </c>
      <c r="BJ229" s="18" t="s">
        <v>93</v>
      </c>
      <c r="BK229" s="204">
        <f>ROUND(I229*H229,2)</f>
        <v>0</v>
      </c>
      <c r="BL229" s="18" t="s">
        <v>317</v>
      </c>
      <c r="BM229" s="203" t="s">
        <v>811</v>
      </c>
    </row>
    <row r="230" spans="1:65" s="2" customFormat="1" ht="11.25">
      <c r="A230" s="35"/>
      <c r="B230" s="36"/>
      <c r="C230" s="37"/>
      <c r="D230" s="205" t="s">
        <v>230</v>
      </c>
      <c r="E230" s="37"/>
      <c r="F230" s="206" t="s">
        <v>1503</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230</v>
      </c>
      <c r="AU230" s="18" t="s">
        <v>93</v>
      </c>
    </row>
    <row r="231" spans="1:65" s="2" customFormat="1" ht="14.45" customHeight="1">
      <c r="A231" s="35"/>
      <c r="B231" s="36"/>
      <c r="C231" s="243" t="s">
        <v>550</v>
      </c>
      <c r="D231" s="243" t="s">
        <v>359</v>
      </c>
      <c r="E231" s="244" t="s">
        <v>1505</v>
      </c>
      <c r="F231" s="245" t="s">
        <v>1506</v>
      </c>
      <c r="G231" s="246" t="s">
        <v>1025</v>
      </c>
      <c r="H231" s="247">
        <v>4</v>
      </c>
      <c r="I231" s="248"/>
      <c r="J231" s="249">
        <f>ROUND(I231*H231,2)</f>
        <v>0</v>
      </c>
      <c r="K231" s="245" t="s">
        <v>1</v>
      </c>
      <c r="L231" s="250"/>
      <c r="M231" s="251" t="s">
        <v>1</v>
      </c>
      <c r="N231" s="252" t="s">
        <v>46</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362</v>
      </c>
      <c r="AT231" s="203" t="s">
        <v>359</v>
      </c>
      <c r="AU231" s="203" t="s">
        <v>93</v>
      </c>
      <c r="AY231" s="18" t="s">
        <v>220</v>
      </c>
      <c r="BE231" s="204">
        <f>IF(N231="základní",J231,0)</f>
        <v>0</v>
      </c>
      <c r="BF231" s="204">
        <f>IF(N231="snížená",J231,0)</f>
        <v>0</v>
      </c>
      <c r="BG231" s="204">
        <f>IF(N231="zákl. přenesená",J231,0)</f>
        <v>0</v>
      </c>
      <c r="BH231" s="204">
        <f>IF(N231="sníž. přenesená",J231,0)</f>
        <v>0</v>
      </c>
      <c r="BI231" s="204">
        <f>IF(N231="nulová",J231,0)</f>
        <v>0</v>
      </c>
      <c r="BJ231" s="18" t="s">
        <v>93</v>
      </c>
      <c r="BK231" s="204">
        <f>ROUND(I231*H231,2)</f>
        <v>0</v>
      </c>
      <c r="BL231" s="18" t="s">
        <v>317</v>
      </c>
      <c r="BM231" s="203" t="s">
        <v>826</v>
      </c>
    </row>
    <row r="232" spans="1:65" s="2" customFormat="1" ht="11.25">
      <c r="A232" s="35"/>
      <c r="B232" s="36"/>
      <c r="C232" s="37"/>
      <c r="D232" s="205" t="s">
        <v>230</v>
      </c>
      <c r="E232" s="37"/>
      <c r="F232" s="206" t="s">
        <v>1506</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230</v>
      </c>
      <c r="AU232" s="18" t="s">
        <v>93</v>
      </c>
    </row>
    <row r="233" spans="1:65" s="2" customFormat="1" ht="14.45" customHeight="1">
      <c r="A233" s="35"/>
      <c r="B233" s="36"/>
      <c r="C233" s="192" t="s">
        <v>555</v>
      </c>
      <c r="D233" s="192" t="s">
        <v>223</v>
      </c>
      <c r="E233" s="193" t="s">
        <v>1464</v>
      </c>
      <c r="F233" s="194" t="s">
        <v>1465</v>
      </c>
      <c r="G233" s="195" t="s">
        <v>353</v>
      </c>
      <c r="H233" s="196">
        <v>290</v>
      </c>
      <c r="I233" s="197"/>
      <c r="J233" s="198">
        <f>ROUND(I233*H233,2)</f>
        <v>0</v>
      </c>
      <c r="K233" s="194" t="s">
        <v>1</v>
      </c>
      <c r="L233" s="40"/>
      <c r="M233" s="199" t="s">
        <v>1</v>
      </c>
      <c r="N233" s="200" t="s">
        <v>46</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317</v>
      </c>
      <c r="AT233" s="203" t="s">
        <v>223</v>
      </c>
      <c r="AU233" s="203" t="s">
        <v>93</v>
      </c>
      <c r="AY233" s="18" t="s">
        <v>220</v>
      </c>
      <c r="BE233" s="204">
        <f>IF(N233="základní",J233,0)</f>
        <v>0</v>
      </c>
      <c r="BF233" s="204">
        <f>IF(N233="snížená",J233,0)</f>
        <v>0</v>
      </c>
      <c r="BG233" s="204">
        <f>IF(N233="zákl. přenesená",J233,0)</f>
        <v>0</v>
      </c>
      <c r="BH233" s="204">
        <f>IF(N233="sníž. přenesená",J233,0)</f>
        <v>0</v>
      </c>
      <c r="BI233" s="204">
        <f>IF(N233="nulová",J233,0)</f>
        <v>0</v>
      </c>
      <c r="BJ233" s="18" t="s">
        <v>93</v>
      </c>
      <c r="BK233" s="204">
        <f>ROUND(I233*H233,2)</f>
        <v>0</v>
      </c>
      <c r="BL233" s="18" t="s">
        <v>317</v>
      </c>
      <c r="BM233" s="203" t="s">
        <v>839</v>
      </c>
    </row>
    <row r="234" spans="1:65" s="2" customFormat="1" ht="11.25">
      <c r="A234" s="35"/>
      <c r="B234" s="36"/>
      <c r="C234" s="37"/>
      <c r="D234" s="205" t="s">
        <v>230</v>
      </c>
      <c r="E234" s="37"/>
      <c r="F234" s="206" t="s">
        <v>1465</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230</v>
      </c>
      <c r="AU234" s="18" t="s">
        <v>93</v>
      </c>
    </row>
    <row r="235" spans="1:65" s="2" customFormat="1" ht="14.45" customHeight="1">
      <c r="A235" s="35"/>
      <c r="B235" s="36"/>
      <c r="C235" s="243" t="s">
        <v>559</v>
      </c>
      <c r="D235" s="243" t="s">
        <v>359</v>
      </c>
      <c r="E235" s="244" t="s">
        <v>1467</v>
      </c>
      <c r="F235" s="245" t="s">
        <v>1468</v>
      </c>
      <c r="G235" s="246" t="s">
        <v>353</v>
      </c>
      <c r="H235" s="247">
        <v>290</v>
      </c>
      <c r="I235" s="248"/>
      <c r="J235" s="249">
        <f>ROUND(I235*H235,2)</f>
        <v>0</v>
      </c>
      <c r="K235" s="245" t="s">
        <v>1</v>
      </c>
      <c r="L235" s="250"/>
      <c r="M235" s="251" t="s">
        <v>1</v>
      </c>
      <c r="N235" s="252" t="s">
        <v>46</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362</v>
      </c>
      <c r="AT235" s="203" t="s">
        <v>359</v>
      </c>
      <c r="AU235" s="203" t="s">
        <v>93</v>
      </c>
      <c r="AY235" s="18" t="s">
        <v>220</v>
      </c>
      <c r="BE235" s="204">
        <f>IF(N235="základní",J235,0)</f>
        <v>0</v>
      </c>
      <c r="BF235" s="204">
        <f>IF(N235="snížená",J235,0)</f>
        <v>0</v>
      </c>
      <c r="BG235" s="204">
        <f>IF(N235="zákl. přenesená",J235,0)</f>
        <v>0</v>
      </c>
      <c r="BH235" s="204">
        <f>IF(N235="sníž. přenesená",J235,0)</f>
        <v>0</v>
      </c>
      <c r="BI235" s="204">
        <f>IF(N235="nulová",J235,0)</f>
        <v>0</v>
      </c>
      <c r="BJ235" s="18" t="s">
        <v>93</v>
      </c>
      <c r="BK235" s="204">
        <f>ROUND(I235*H235,2)</f>
        <v>0</v>
      </c>
      <c r="BL235" s="18" t="s">
        <v>317</v>
      </c>
      <c r="BM235" s="203" t="s">
        <v>851</v>
      </c>
    </row>
    <row r="236" spans="1:65" s="2" customFormat="1" ht="11.25">
      <c r="A236" s="35"/>
      <c r="B236" s="36"/>
      <c r="C236" s="37"/>
      <c r="D236" s="205" t="s">
        <v>230</v>
      </c>
      <c r="E236" s="37"/>
      <c r="F236" s="206" t="s">
        <v>1468</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230</v>
      </c>
      <c r="AU236" s="18" t="s">
        <v>93</v>
      </c>
    </row>
    <row r="237" spans="1:65" s="2" customFormat="1" ht="14.45" customHeight="1">
      <c r="A237" s="35"/>
      <c r="B237" s="36"/>
      <c r="C237" s="192" t="s">
        <v>562</v>
      </c>
      <c r="D237" s="192" t="s">
        <v>223</v>
      </c>
      <c r="E237" s="193" t="s">
        <v>1344</v>
      </c>
      <c r="F237" s="194" t="s">
        <v>1345</v>
      </c>
      <c r="G237" s="195" t="s">
        <v>353</v>
      </c>
      <c r="H237" s="196">
        <v>145</v>
      </c>
      <c r="I237" s="197"/>
      <c r="J237" s="198">
        <f>ROUND(I237*H237,2)</f>
        <v>0</v>
      </c>
      <c r="K237" s="194" t="s">
        <v>1</v>
      </c>
      <c r="L237" s="40"/>
      <c r="M237" s="199" t="s">
        <v>1</v>
      </c>
      <c r="N237" s="200" t="s">
        <v>46</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317</v>
      </c>
      <c r="AT237" s="203" t="s">
        <v>223</v>
      </c>
      <c r="AU237" s="203" t="s">
        <v>93</v>
      </c>
      <c r="AY237" s="18" t="s">
        <v>220</v>
      </c>
      <c r="BE237" s="204">
        <f>IF(N237="základní",J237,0)</f>
        <v>0</v>
      </c>
      <c r="BF237" s="204">
        <f>IF(N237="snížená",J237,0)</f>
        <v>0</v>
      </c>
      <c r="BG237" s="204">
        <f>IF(N237="zákl. přenesená",J237,0)</f>
        <v>0</v>
      </c>
      <c r="BH237" s="204">
        <f>IF(N237="sníž. přenesená",J237,0)</f>
        <v>0</v>
      </c>
      <c r="BI237" s="204">
        <f>IF(N237="nulová",J237,0)</f>
        <v>0</v>
      </c>
      <c r="BJ237" s="18" t="s">
        <v>93</v>
      </c>
      <c r="BK237" s="204">
        <f>ROUND(I237*H237,2)</f>
        <v>0</v>
      </c>
      <c r="BL237" s="18" t="s">
        <v>317</v>
      </c>
      <c r="BM237" s="203" t="s">
        <v>861</v>
      </c>
    </row>
    <row r="238" spans="1:65" s="2" customFormat="1" ht="11.25">
      <c r="A238" s="35"/>
      <c r="B238" s="36"/>
      <c r="C238" s="37"/>
      <c r="D238" s="205" t="s">
        <v>230</v>
      </c>
      <c r="E238" s="37"/>
      <c r="F238" s="206" t="s">
        <v>1345</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230</v>
      </c>
      <c r="AU238" s="18" t="s">
        <v>93</v>
      </c>
    </row>
    <row r="239" spans="1:65" s="2" customFormat="1" ht="14.45" customHeight="1">
      <c r="A239" s="35"/>
      <c r="B239" s="36"/>
      <c r="C239" s="243" t="s">
        <v>567</v>
      </c>
      <c r="D239" s="243" t="s">
        <v>359</v>
      </c>
      <c r="E239" s="244" t="s">
        <v>1347</v>
      </c>
      <c r="F239" s="245" t="s">
        <v>1348</v>
      </c>
      <c r="G239" s="246" t="s">
        <v>353</v>
      </c>
      <c r="H239" s="247">
        <v>145</v>
      </c>
      <c r="I239" s="248"/>
      <c r="J239" s="249">
        <f>ROUND(I239*H239,2)</f>
        <v>0</v>
      </c>
      <c r="K239" s="245" t="s">
        <v>1</v>
      </c>
      <c r="L239" s="250"/>
      <c r="M239" s="251" t="s">
        <v>1</v>
      </c>
      <c r="N239" s="252" t="s">
        <v>46</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362</v>
      </c>
      <c r="AT239" s="203" t="s">
        <v>359</v>
      </c>
      <c r="AU239" s="203" t="s">
        <v>93</v>
      </c>
      <c r="AY239" s="18" t="s">
        <v>220</v>
      </c>
      <c r="BE239" s="204">
        <f>IF(N239="základní",J239,0)</f>
        <v>0</v>
      </c>
      <c r="BF239" s="204">
        <f>IF(N239="snížená",J239,0)</f>
        <v>0</v>
      </c>
      <c r="BG239" s="204">
        <f>IF(N239="zákl. přenesená",J239,0)</f>
        <v>0</v>
      </c>
      <c r="BH239" s="204">
        <f>IF(N239="sníž. přenesená",J239,0)</f>
        <v>0</v>
      </c>
      <c r="BI239" s="204">
        <f>IF(N239="nulová",J239,0)</f>
        <v>0</v>
      </c>
      <c r="BJ239" s="18" t="s">
        <v>93</v>
      </c>
      <c r="BK239" s="204">
        <f>ROUND(I239*H239,2)</f>
        <v>0</v>
      </c>
      <c r="BL239" s="18" t="s">
        <v>317</v>
      </c>
      <c r="BM239" s="203" t="s">
        <v>870</v>
      </c>
    </row>
    <row r="240" spans="1:65" s="2" customFormat="1" ht="11.25">
      <c r="A240" s="35"/>
      <c r="B240" s="36"/>
      <c r="C240" s="37"/>
      <c r="D240" s="205" t="s">
        <v>230</v>
      </c>
      <c r="E240" s="37"/>
      <c r="F240" s="206" t="s">
        <v>1348</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230</v>
      </c>
      <c r="AU240" s="18" t="s">
        <v>93</v>
      </c>
    </row>
    <row r="241" spans="1:65" s="2" customFormat="1" ht="14.45" customHeight="1">
      <c r="A241" s="35"/>
      <c r="B241" s="36"/>
      <c r="C241" s="192" t="s">
        <v>569</v>
      </c>
      <c r="D241" s="192" t="s">
        <v>223</v>
      </c>
      <c r="E241" s="193" t="s">
        <v>1359</v>
      </c>
      <c r="F241" s="194" t="s">
        <v>1360</v>
      </c>
      <c r="G241" s="195" t="s">
        <v>353</v>
      </c>
      <c r="H241" s="196">
        <v>735</v>
      </c>
      <c r="I241" s="197"/>
      <c r="J241" s="198">
        <f>ROUND(I241*H241,2)</f>
        <v>0</v>
      </c>
      <c r="K241" s="194" t="s">
        <v>1</v>
      </c>
      <c r="L241" s="40"/>
      <c r="M241" s="199" t="s">
        <v>1</v>
      </c>
      <c r="N241" s="200" t="s">
        <v>46</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317</v>
      </c>
      <c r="AT241" s="203" t="s">
        <v>223</v>
      </c>
      <c r="AU241" s="203" t="s">
        <v>93</v>
      </c>
      <c r="AY241" s="18" t="s">
        <v>220</v>
      </c>
      <c r="BE241" s="204">
        <f>IF(N241="základní",J241,0)</f>
        <v>0</v>
      </c>
      <c r="BF241" s="204">
        <f>IF(N241="snížená",J241,0)</f>
        <v>0</v>
      </c>
      <c r="BG241" s="204">
        <f>IF(N241="zákl. přenesená",J241,0)</f>
        <v>0</v>
      </c>
      <c r="BH241" s="204">
        <f>IF(N241="sníž. přenesená",J241,0)</f>
        <v>0</v>
      </c>
      <c r="BI241" s="204">
        <f>IF(N241="nulová",J241,0)</f>
        <v>0</v>
      </c>
      <c r="BJ241" s="18" t="s">
        <v>93</v>
      </c>
      <c r="BK241" s="204">
        <f>ROUND(I241*H241,2)</f>
        <v>0</v>
      </c>
      <c r="BL241" s="18" t="s">
        <v>317</v>
      </c>
      <c r="BM241" s="203" t="s">
        <v>882</v>
      </c>
    </row>
    <row r="242" spans="1:65" s="2" customFormat="1" ht="11.25">
      <c r="A242" s="35"/>
      <c r="B242" s="36"/>
      <c r="C242" s="37"/>
      <c r="D242" s="205" t="s">
        <v>230</v>
      </c>
      <c r="E242" s="37"/>
      <c r="F242" s="206" t="s">
        <v>1360</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230</v>
      </c>
      <c r="AU242" s="18" t="s">
        <v>93</v>
      </c>
    </row>
    <row r="243" spans="1:65" s="2" customFormat="1" ht="14.45" customHeight="1">
      <c r="A243" s="35"/>
      <c r="B243" s="36"/>
      <c r="C243" s="243" t="s">
        <v>574</v>
      </c>
      <c r="D243" s="243" t="s">
        <v>359</v>
      </c>
      <c r="E243" s="244" t="s">
        <v>1362</v>
      </c>
      <c r="F243" s="245" t="s">
        <v>1363</v>
      </c>
      <c r="G243" s="246" t="s">
        <v>353</v>
      </c>
      <c r="H243" s="247">
        <v>735</v>
      </c>
      <c r="I243" s="248"/>
      <c r="J243" s="249">
        <f>ROUND(I243*H243,2)</f>
        <v>0</v>
      </c>
      <c r="K243" s="245" t="s">
        <v>1</v>
      </c>
      <c r="L243" s="250"/>
      <c r="M243" s="251" t="s">
        <v>1</v>
      </c>
      <c r="N243" s="252" t="s">
        <v>46</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362</v>
      </c>
      <c r="AT243" s="203" t="s">
        <v>359</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892</v>
      </c>
    </row>
    <row r="244" spans="1:65" s="2" customFormat="1" ht="11.25">
      <c r="A244" s="35"/>
      <c r="B244" s="36"/>
      <c r="C244" s="37"/>
      <c r="D244" s="205" t="s">
        <v>230</v>
      </c>
      <c r="E244" s="37"/>
      <c r="F244" s="206" t="s">
        <v>1363</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579</v>
      </c>
      <c r="D245" s="192" t="s">
        <v>223</v>
      </c>
      <c r="E245" s="193" t="s">
        <v>1365</v>
      </c>
      <c r="F245" s="194" t="s">
        <v>1366</v>
      </c>
      <c r="G245" s="195" t="s">
        <v>353</v>
      </c>
      <c r="H245" s="196">
        <v>280</v>
      </c>
      <c r="I245" s="197"/>
      <c r="J245" s="198">
        <f>ROUND(I245*H245,2)</f>
        <v>0</v>
      </c>
      <c r="K245" s="194" t="s">
        <v>1</v>
      </c>
      <c r="L245" s="40"/>
      <c r="M245" s="199" t="s">
        <v>1</v>
      </c>
      <c r="N245" s="200" t="s">
        <v>46</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93</v>
      </c>
      <c r="BK245" s="204">
        <f>ROUND(I245*H245,2)</f>
        <v>0</v>
      </c>
      <c r="BL245" s="18" t="s">
        <v>317</v>
      </c>
      <c r="BM245" s="203" t="s">
        <v>902</v>
      </c>
    </row>
    <row r="246" spans="1:65" s="2" customFormat="1" ht="11.25">
      <c r="A246" s="35"/>
      <c r="B246" s="36"/>
      <c r="C246" s="37"/>
      <c r="D246" s="205" t="s">
        <v>230</v>
      </c>
      <c r="E246" s="37"/>
      <c r="F246" s="206" t="s">
        <v>1366</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2" customFormat="1" ht="14.45" customHeight="1">
      <c r="A247" s="35"/>
      <c r="B247" s="36"/>
      <c r="C247" s="243" t="s">
        <v>583</v>
      </c>
      <c r="D247" s="243" t="s">
        <v>359</v>
      </c>
      <c r="E247" s="244" t="s">
        <v>1368</v>
      </c>
      <c r="F247" s="245" t="s">
        <v>1369</v>
      </c>
      <c r="G247" s="246" t="s">
        <v>353</v>
      </c>
      <c r="H247" s="247">
        <v>45</v>
      </c>
      <c r="I247" s="248"/>
      <c r="J247" s="249">
        <f>ROUND(I247*H247,2)</f>
        <v>0</v>
      </c>
      <c r="K247" s="245" t="s">
        <v>1</v>
      </c>
      <c r="L247" s="250"/>
      <c r="M247" s="251" t="s">
        <v>1</v>
      </c>
      <c r="N247" s="252" t="s">
        <v>46</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362</v>
      </c>
      <c r="AT247" s="203" t="s">
        <v>359</v>
      </c>
      <c r="AU247" s="203" t="s">
        <v>93</v>
      </c>
      <c r="AY247" s="18" t="s">
        <v>220</v>
      </c>
      <c r="BE247" s="204">
        <f>IF(N247="základní",J247,0)</f>
        <v>0</v>
      </c>
      <c r="BF247" s="204">
        <f>IF(N247="snížená",J247,0)</f>
        <v>0</v>
      </c>
      <c r="BG247" s="204">
        <f>IF(N247="zákl. přenesená",J247,0)</f>
        <v>0</v>
      </c>
      <c r="BH247" s="204">
        <f>IF(N247="sníž. přenesená",J247,0)</f>
        <v>0</v>
      </c>
      <c r="BI247" s="204">
        <f>IF(N247="nulová",J247,0)</f>
        <v>0</v>
      </c>
      <c r="BJ247" s="18" t="s">
        <v>93</v>
      </c>
      <c r="BK247" s="204">
        <f>ROUND(I247*H247,2)</f>
        <v>0</v>
      </c>
      <c r="BL247" s="18" t="s">
        <v>317</v>
      </c>
      <c r="BM247" s="203" t="s">
        <v>1772</v>
      </c>
    </row>
    <row r="248" spans="1:65" s="2" customFormat="1" ht="11.25">
      <c r="A248" s="35"/>
      <c r="B248" s="36"/>
      <c r="C248" s="37"/>
      <c r="D248" s="205" t="s">
        <v>230</v>
      </c>
      <c r="E248" s="37"/>
      <c r="F248" s="206" t="s">
        <v>1369</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230</v>
      </c>
      <c r="AU248" s="18" t="s">
        <v>93</v>
      </c>
    </row>
    <row r="249" spans="1:65" s="2" customFormat="1" ht="14.45" customHeight="1">
      <c r="A249" s="35"/>
      <c r="B249" s="36"/>
      <c r="C249" s="243" t="s">
        <v>590</v>
      </c>
      <c r="D249" s="243" t="s">
        <v>359</v>
      </c>
      <c r="E249" s="244" t="s">
        <v>1371</v>
      </c>
      <c r="F249" s="245" t="s">
        <v>1372</v>
      </c>
      <c r="G249" s="246" t="s">
        <v>353</v>
      </c>
      <c r="H249" s="247">
        <v>235</v>
      </c>
      <c r="I249" s="248"/>
      <c r="J249" s="249">
        <f>ROUND(I249*H249,2)</f>
        <v>0</v>
      </c>
      <c r="K249" s="245" t="s">
        <v>1</v>
      </c>
      <c r="L249" s="250"/>
      <c r="M249" s="251" t="s">
        <v>1</v>
      </c>
      <c r="N249" s="252" t="s">
        <v>46</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362</v>
      </c>
      <c r="AT249" s="203" t="s">
        <v>359</v>
      </c>
      <c r="AU249" s="203" t="s">
        <v>93</v>
      </c>
      <c r="AY249" s="18" t="s">
        <v>220</v>
      </c>
      <c r="BE249" s="204">
        <f>IF(N249="základní",J249,0)</f>
        <v>0</v>
      </c>
      <c r="BF249" s="204">
        <f>IF(N249="snížená",J249,0)</f>
        <v>0</v>
      </c>
      <c r="BG249" s="204">
        <f>IF(N249="zákl. přenesená",J249,0)</f>
        <v>0</v>
      </c>
      <c r="BH249" s="204">
        <f>IF(N249="sníž. přenesená",J249,0)</f>
        <v>0</v>
      </c>
      <c r="BI249" s="204">
        <f>IF(N249="nulová",J249,0)</f>
        <v>0</v>
      </c>
      <c r="BJ249" s="18" t="s">
        <v>93</v>
      </c>
      <c r="BK249" s="204">
        <f>ROUND(I249*H249,2)</f>
        <v>0</v>
      </c>
      <c r="BL249" s="18" t="s">
        <v>317</v>
      </c>
      <c r="BM249" s="203" t="s">
        <v>1773</v>
      </c>
    </row>
    <row r="250" spans="1:65" s="2" customFormat="1" ht="11.25">
      <c r="A250" s="35"/>
      <c r="B250" s="36"/>
      <c r="C250" s="37"/>
      <c r="D250" s="205" t="s">
        <v>230</v>
      </c>
      <c r="E250" s="37"/>
      <c r="F250" s="206" t="s">
        <v>1372</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230</v>
      </c>
      <c r="AU250" s="18" t="s">
        <v>93</v>
      </c>
    </row>
    <row r="251" spans="1:65" s="2" customFormat="1" ht="14.45" customHeight="1">
      <c r="A251" s="35"/>
      <c r="B251" s="36"/>
      <c r="C251" s="192" t="s">
        <v>596</v>
      </c>
      <c r="D251" s="192" t="s">
        <v>223</v>
      </c>
      <c r="E251" s="193" t="s">
        <v>1350</v>
      </c>
      <c r="F251" s="194" t="s">
        <v>1351</v>
      </c>
      <c r="G251" s="195" t="s">
        <v>353</v>
      </c>
      <c r="H251" s="196">
        <v>450</v>
      </c>
      <c r="I251" s="197"/>
      <c r="J251" s="198">
        <f>ROUND(I251*H251,2)</f>
        <v>0</v>
      </c>
      <c r="K251" s="194" t="s">
        <v>1</v>
      </c>
      <c r="L251" s="40"/>
      <c r="M251" s="199" t="s">
        <v>1</v>
      </c>
      <c r="N251" s="200" t="s">
        <v>46</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317</v>
      </c>
      <c r="AT251" s="203" t="s">
        <v>223</v>
      </c>
      <c r="AU251" s="203" t="s">
        <v>93</v>
      </c>
      <c r="AY251" s="18" t="s">
        <v>220</v>
      </c>
      <c r="BE251" s="204">
        <f>IF(N251="základní",J251,0)</f>
        <v>0</v>
      </c>
      <c r="BF251" s="204">
        <f>IF(N251="snížená",J251,0)</f>
        <v>0</v>
      </c>
      <c r="BG251" s="204">
        <f>IF(N251="zákl. přenesená",J251,0)</f>
        <v>0</v>
      </c>
      <c r="BH251" s="204">
        <f>IF(N251="sníž. přenesená",J251,0)</f>
        <v>0</v>
      </c>
      <c r="BI251" s="204">
        <f>IF(N251="nulová",J251,0)</f>
        <v>0</v>
      </c>
      <c r="BJ251" s="18" t="s">
        <v>93</v>
      </c>
      <c r="BK251" s="204">
        <f>ROUND(I251*H251,2)</f>
        <v>0</v>
      </c>
      <c r="BL251" s="18" t="s">
        <v>317</v>
      </c>
      <c r="BM251" s="203" t="s">
        <v>1774</v>
      </c>
    </row>
    <row r="252" spans="1:65" s="2" customFormat="1" ht="11.25">
      <c r="A252" s="35"/>
      <c r="B252" s="36"/>
      <c r="C252" s="37"/>
      <c r="D252" s="205" t="s">
        <v>230</v>
      </c>
      <c r="E252" s="37"/>
      <c r="F252" s="206" t="s">
        <v>1351</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230</v>
      </c>
      <c r="AU252" s="18" t="s">
        <v>93</v>
      </c>
    </row>
    <row r="253" spans="1:65" s="2" customFormat="1" ht="14.45" customHeight="1">
      <c r="A253" s="35"/>
      <c r="B253" s="36"/>
      <c r="C253" s="243" t="s">
        <v>602</v>
      </c>
      <c r="D253" s="243" t="s">
        <v>359</v>
      </c>
      <c r="E253" s="244" t="s">
        <v>1353</v>
      </c>
      <c r="F253" s="245" t="s">
        <v>1354</v>
      </c>
      <c r="G253" s="246" t="s">
        <v>353</v>
      </c>
      <c r="H253" s="247">
        <v>235</v>
      </c>
      <c r="I253" s="248"/>
      <c r="J253" s="249">
        <f>ROUND(I253*H253,2)</f>
        <v>0</v>
      </c>
      <c r="K253" s="245" t="s">
        <v>1</v>
      </c>
      <c r="L253" s="250"/>
      <c r="M253" s="251" t="s">
        <v>1</v>
      </c>
      <c r="N253" s="252" t="s">
        <v>46</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362</v>
      </c>
      <c r="AT253" s="203" t="s">
        <v>359</v>
      </c>
      <c r="AU253" s="203" t="s">
        <v>93</v>
      </c>
      <c r="AY253" s="18" t="s">
        <v>220</v>
      </c>
      <c r="BE253" s="204">
        <f>IF(N253="základní",J253,0)</f>
        <v>0</v>
      </c>
      <c r="BF253" s="204">
        <f>IF(N253="snížená",J253,0)</f>
        <v>0</v>
      </c>
      <c r="BG253" s="204">
        <f>IF(N253="zákl. přenesená",J253,0)</f>
        <v>0</v>
      </c>
      <c r="BH253" s="204">
        <f>IF(N253="sníž. přenesená",J253,0)</f>
        <v>0</v>
      </c>
      <c r="BI253" s="204">
        <f>IF(N253="nulová",J253,0)</f>
        <v>0</v>
      </c>
      <c r="BJ253" s="18" t="s">
        <v>93</v>
      </c>
      <c r="BK253" s="204">
        <f>ROUND(I253*H253,2)</f>
        <v>0</v>
      </c>
      <c r="BL253" s="18" t="s">
        <v>317</v>
      </c>
      <c r="BM253" s="203" t="s">
        <v>1775</v>
      </c>
    </row>
    <row r="254" spans="1:65" s="2" customFormat="1" ht="11.25">
      <c r="A254" s="35"/>
      <c r="B254" s="36"/>
      <c r="C254" s="37"/>
      <c r="D254" s="205" t="s">
        <v>230</v>
      </c>
      <c r="E254" s="37"/>
      <c r="F254" s="206" t="s">
        <v>1354</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230</v>
      </c>
      <c r="AU254" s="18" t="s">
        <v>93</v>
      </c>
    </row>
    <row r="255" spans="1:65" s="2" customFormat="1" ht="14.45" customHeight="1">
      <c r="A255" s="35"/>
      <c r="B255" s="36"/>
      <c r="C255" s="243" t="s">
        <v>607</v>
      </c>
      <c r="D255" s="243" t="s">
        <v>359</v>
      </c>
      <c r="E255" s="244" t="s">
        <v>1356</v>
      </c>
      <c r="F255" s="245" t="s">
        <v>1357</v>
      </c>
      <c r="G255" s="246" t="s">
        <v>353</v>
      </c>
      <c r="H255" s="247">
        <v>215</v>
      </c>
      <c r="I255" s="248"/>
      <c r="J255" s="249">
        <f>ROUND(I255*H255,2)</f>
        <v>0</v>
      </c>
      <c r="K255" s="245" t="s">
        <v>1</v>
      </c>
      <c r="L255" s="250"/>
      <c r="M255" s="251" t="s">
        <v>1</v>
      </c>
      <c r="N255" s="252" t="s">
        <v>46</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362</v>
      </c>
      <c r="AT255" s="203" t="s">
        <v>359</v>
      </c>
      <c r="AU255" s="203" t="s">
        <v>93</v>
      </c>
      <c r="AY255" s="18" t="s">
        <v>220</v>
      </c>
      <c r="BE255" s="204">
        <f>IF(N255="základní",J255,0)</f>
        <v>0</v>
      </c>
      <c r="BF255" s="204">
        <f>IF(N255="snížená",J255,0)</f>
        <v>0</v>
      </c>
      <c r="BG255" s="204">
        <f>IF(N255="zákl. přenesená",J255,0)</f>
        <v>0</v>
      </c>
      <c r="BH255" s="204">
        <f>IF(N255="sníž. přenesená",J255,0)</f>
        <v>0</v>
      </c>
      <c r="BI255" s="204">
        <f>IF(N255="nulová",J255,0)</f>
        <v>0</v>
      </c>
      <c r="BJ255" s="18" t="s">
        <v>93</v>
      </c>
      <c r="BK255" s="204">
        <f>ROUND(I255*H255,2)</f>
        <v>0</v>
      </c>
      <c r="BL255" s="18" t="s">
        <v>317</v>
      </c>
      <c r="BM255" s="203" t="s">
        <v>1776</v>
      </c>
    </row>
    <row r="256" spans="1:65" s="2" customFormat="1" ht="11.25">
      <c r="A256" s="35"/>
      <c r="B256" s="36"/>
      <c r="C256" s="37"/>
      <c r="D256" s="205" t="s">
        <v>230</v>
      </c>
      <c r="E256" s="37"/>
      <c r="F256" s="206" t="s">
        <v>1357</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230</v>
      </c>
      <c r="AU256" s="18" t="s">
        <v>93</v>
      </c>
    </row>
    <row r="257" spans="1:65" s="2" customFormat="1" ht="14.45" customHeight="1">
      <c r="A257" s="35"/>
      <c r="B257" s="36"/>
      <c r="C257" s="192" t="s">
        <v>612</v>
      </c>
      <c r="D257" s="192" t="s">
        <v>223</v>
      </c>
      <c r="E257" s="193" t="s">
        <v>1446</v>
      </c>
      <c r="F257" s="194" t="s">
        <v>1447</v>
      </c>
      <c r="G257" s="195" t="s">
        <v>1025</v>
      </c>
      <c r="H257" s="196">
        <v>2</v>
      </c>
      <c r="I257" s="197"/>
      <c r="J257" s="198">
        <f>ROUND(I257*H257,2)</f>
        <v>0</v>
      </c>
      <c r="K257" s="194" t="s">
        <v>1</v>
      </c>
      <c r="L257" s="40"/>
      <c r="M257" s="199" t="s">
        <v>1</v>
      </c>
      <c r="N257" s="200" t="s">
        <v>46</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317</v>
      </c>
      <c r="AT257" s="203" t="s">
        <v>223</v>
      </c>
      <c r="AU257" s="203" t="s">
        <v>93</v>
      </c>
      <c r="AY257" s="18" t="s">
        <v>220</v>
      </c>
      <c r="BE257" s="204">
        <f>IF(N257="základní",J257,0)</f>
        <v>0</v>
      </c>
      <c r="BF257" s="204">
        <f>IF(N257="snížená",J257,0)</f>
        <v>0</v>
      </c>
      <c r="BG257" s="204">
        <f>IF(N257="zákl. přenesená",J257,0)</f>
        <v>0</v>
      </c>
      <c r="BH257" s="204">
        <f>IF(N257="sníž. přenesená",J257,0)</f>
        <v>0</v>
      </c>
      <c r="BI257" s="204">
        <f>IF(N257="nulová",J257,0)</f>
        <v>0</v>
      </c>
      <c r="BJ257" s="18" t="s">
        <v>93</v>
      </c>
      <c r="BK257" s="204">
        <f>ROUND(I257*H257,2)</f>
        <v>0</v>
      </c>
      <c r="BL257" s="18" t="s">
        <v>317</v>
      </c>
      <c r="BM257" s="203" t="s">
        <v>1777</v>
      </c>
    </row>
    <row r="258" spans="1:65" s="2" customFormat="1" ht="11.25">
      <c r="A258" s="35"/>
      <c r="B258" s="36"/>
      <c r="C258" s="37"/>
      <c r="D258" s="205" t="s">
        <v>230</v>
      </c>
      <c r="E258" s="37"/>
      <c r="F258" s="206" t="s">
        <v>1447</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230</v>
      </c>
      <c r="AU258" s="18" t="s">
        <v>93</v>
      </c>
    </row>
    <row r="259" spans="1:65" s="2" customFormat="1" ht="14.45" customHeight="1">
      <c r="A259" s="35"/>
      <c r="B259" s="36"/>
      <c r="C259" s="243" t="s">
        <v>616</v>
      </c>
      <c r="D259" s="243" t="s">
        <v>359</v>
      </c>
      <c r="E259" s="244" t="s">
        <v>1449</v>
      </c>
      <c r="F259" s="245" t="s">
        <v>1450</v>
      </c>
      <c r="G259" s="246" t="s">
        <v>1025</v>
      </c>
      <c r="H259" s="247">
        <v>2</v>
      </c>
      <c r="I259" s="248"/>
      <c r="J259" s="249">
        <f>ROUND(I259*H259,2)</f>
        <v>0</v>
      </c>
      <c r="K259" s="245" t="s">
        <v>1</v>
      </c>
      <c r="L259" s="250"/>
      <c r="M259" s="251" t="s">
        <v>1</v>
      </c>
      <c r="N259" s="252" t="s">
        <v>46</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362</v>
      </c>
      <c r="AT259" s="203" t="s">
        <v>359</v>
      </c>
      <c r="AU259" s="203" t="s">
        <v>93</v>
      </c>
      <c r="AY259" s="18" t="s">
        <v>220</v>
      </c>
      <c r="BE259" s="204">
        <f>IF(N259="základní",J259,0)</f>
        <v>0</v>
      </c>
      <c r="BF259" s="204">
        <f>IF(N259="snížená",J259,0)</f>
        <v>0</v>
      </c>
      <c r="BG259" s="204">
        <f>IF(N259="zákl. přenesená",J259,0)</f>
        <v>0</v>
      </c>
      <c r="BH259" s="204">
        <f>IF(N259="sníž. přenesená",J259,0)</f>
        <v>0</v>
      </c>
      <c r="BI259" s="204">
        <f>IF(N259="nulová",J259,0)</f>
        <v>0</v>
      </c>
      <c r="BJ259" s="18" t="s">
        <v>93</v>
      </c>
      <c r="BK259" s="204">
        <f>ROUND(I259*H259,2)</f>
        <v>0</v>
      </c>
      <c r="BL259" s="18" t="s">
        <v>317</v>
      </c>
      <c r="BM259" s="203" t="s">
        <v>1778</v>
      </c>
    </row>
    <row r="260" spans="1:65" s="2" customFormat="1" ht="11.25">
      <c r="A260" s="35"/>
      <c r="B260" s="36"/>
      <c r="C260" s="37"/>
      <c r="D260" s="205" t="s">
        <v>230</v>
      </c>
      <c r="E260" s="37"/>
      <c r="F260" s="206" t="s">
        <v>1450</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230</v>
      </c>
      <c r="AU260" s="18" t="s">
        <v>93</v>
      </c>
    </row>
    <row r="261" spans="1:65" s="2" customFormat="1" ht="14.45" customHeight="1">
      <c r="A261" s="35"/>
      <c r="B261" s="36"/>
      <c r="C261" s="192" t="s">
        <v>623</v>
      </c>
      <c r="D261" s="192" t="s">
        <v>223</v>
      </c>
      <c r="E261" s="193" t="s">
        <v>1374</v>
      </c>
      <c r="F261" s="194" t="s">
        <v>1375</v>
      </c>
      <c r="G261" s="195" t="s">
        <v>1025</v>
      </c>
      <c r="H261" s="196">
        <v>96</v>
      </c>
      <c r="I261" s="197"/>
      <c r="J261" s="198">
        <f>ROUND(I261*H261,2)</f>
        <v>0</v>
      </c>
      <c r="K261" s="194" t="s">
        <v>1</v>
      </c>
      <c r="L261" s="40"/>
      <c r="M261" s="199" t="s">
        <v>1</v>
      </c>
      <c r="N261" s="200" t="s">
        <v>46</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1779</v>
      </c>
    </row>
    <row r="262" spans="1:65" s="2" customFormat="1" ht="11.25">
      <c r="A262" s="35"/>
      <c r="B262" s="36"/>
      <c r="C262" s="37"/>
      <c r="D262" s="205" t="s">
        <v>230</v>
      </c>
      <c r="E262" s="37"/>
      <c r="F262" s="206" t="s">
        <v>1375</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230</v>
      </c>
      <c r="AU262" s="18" t="s">
        <v>93</v>
      </c>
    </row>
    <row r="263" spans="1:65" s="2" customFormat="1" ht="14.45" customHeight="1">
      <c r="A263" s="35"/>
      <c r="B263" s="36"/>
      <c r="C263" s="192" t="s">
        <v>629</v>
      </c>
      <c r="D263" s="192" t="s">
        <v>223</v>
      </c>
      <c r="E263" s="193" t="s">
        <v>1461</v>
      </c>
      <c r="F263" s="194" t="s">
        <v>1462</v>
      </c>
      <c r="G263" s="195" t="s">
        <v>1025</v>
      </c>
      <c r="H263" s="196">
        <v>1</v>
      </c>
      <c r="I263" s="197"/>
      <c r="J263" s="198">
        <f>ROUND(I263*H263,2)</f>
        <v>0</v>
      </c>
      <c r="K263" s="194" t="s">
        <v>1</v>
      </c>
      <c r="L263" s="40"/>
      <c r="M263" s="199" t="s">
        <v>1</v>
      </c>
      <c r="N263" s="200" t="s">
        <v>46</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317</v>
      </c>
      <c r="AT263" s="203" t="s">
        <v>223</v>
      </c>
      <c r="AU263" s="203" t="s">
        <v>93</v>
      </c>
      <c r="AY263" s="18" t="s">
        <v>220</v>
      </c>
      <c r="BE263" s="204">
        <f>IF(N263="základní",J263,0)</f>
        <v>0</v>
      </c>
      <c r="BF263" s="204">
        <f>IF(N263="snížená",J263,0)</f>
        <v>0</v>
      </c>
      <c r="BG263" s="204">
        <f>IF(N263="zákl. přenesená",J263,0)</f>
        <v>0</v>
      </c>
      <c r="BH263" s="204">
        <f>IF(N263="sníž. přenesená",J263,0)</f>
        <v>0</v>
      </c>
      <c r="BI263" s="204">
        <f>IF(N263="nulová",J263,0)</f>
        <v>0</v>
      </c>
      <c r="BJ263" s="18" t="s">
        <v>93</v>
      </c>
      <c r="BK263" s="204">
        <f>ROUND(I263*H263,2)</f>
        <v>0</v>
      </c>
      <c r="BL263" s="18" t="s">
        <v>317</v>
      </c>
      <c r="BM263" s="203" t="s">
        <v>1780</v>
      </c>
    </row>
    <row r="264" spans="1:65" s="2" customFormat="1" ht="11.25">
      <c r="A264" s="35"/>
      <c r="B264" s="36"/>
      <c r="C264" s="37"/>
      <c r="D264" s="205" t="s">
        <v>230</v>
      </c>
      <c r="E264" s="37"/>
      <c r="F264" s="206" t="s">
        <v>1462</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230</v>
      </c>
      <c r="AU264" s="18" t="s">
        <v>93</v>
      </c>
    </row>
    <row r="265" spans="1:65" s="2" customFormat="1" ht="14.45" customHeight="1">
      <c r="A265" s="35"/>
      <c r="B265" s="36"/>
      <c r="C265" s="192" t="s">
        <v>633</v>
      </c>
      <c r="D265" s="192" t="s">
        <v>223</v>
      </c>
      <c r="E265" s="193" t="s">
        <v>1298</v>
      </c>
      <c r="F265" s="194" t="s">
        <v>1299</v>
      </c>
      <c r="G265" s="195" t="s">
        <v>1300</v>
      </c>
      <c r="H265" s="196">
        <v>0.1</v>
      </c>
      <c r="I265" s="197"/>
      <c r="J265" s="198">
        <f>ROUND(I265*H265,2)</f>
        <v>0</v>
      </c>
      <c r="K265" s="194" t="s">
        <v>1</v>
      </c>
      <c r="L265" s="40"/>
      <c r="M265" s="199" t="s">
        <v>1</v>
      </c>
      <c r="N265" s="200" t="s">
        <v>46</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317</v>
      </c>
      <c r="AT265" s="203" t="s">
        <v>223</v>
      </c>
      <c r="AU265" s="203" t="s">
        <v>93</v>
      </c>
      <c r="AY265" s="18" t="s">
        <v>220</v>
      </c>
      <c r="BE265" s="204">
        <f>IF(N265="základní",J265,0)</f>
        <v>0</v>
      </c>
      <c r="BF265" s="204">
        <f>IF(N265="snížená",J265,0)</f>
        <v>0</v>
      </c>
      <c r="BG265" s="204">
        <f>IF(N265="zákl. přenesená",J265,0)</f>
        <v>0</v>
      </c>
      <c r="BH265" s="204">
        <f>IF(N265="sníž. přenesená",J265,0)</f>
        <v>0</v>
      </c>
      <c r="BI265" s="204">
        <f>IF(N265="nulová",J265,0)</f>
        <v>0</v>
      </c>
      <c r="BJ265" s="18" t="s">
        <v>93</v>
      </c>
      <c r="BK265" s="204">
        <f>ROUND(I265*H265,2)</f>
        <v>0</v>
      </c>
      <c r="BL265" s="18" t="s">
        <v>317</v>
      </c>
      <c r="BM265" s="203" t="s">
        <v>1781</v>
      </c>
    </row>
    <row r="266" spans="1:65" s="2" customFormat="1" ht="11.25">
      <c r="A266" s="35"/>
      <c r="B266" s="36"/>
      <c r="C266" s="37"/>
      <c r="D266" s="205" t="s">
        <v>230</v>
      </c>
      <c r="E266" s="37"/>
      <c r="F266" s="206" t="s">
        <v>1299</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230</v>
      </c>
      <c r="AU266" s="18" t="s">
        <v>93</v>
      </c>
    </row>
    <row r="267" spans="1:65" s="2" customFormat="1" ht="14.45" customHeight="1">
      <c r="A267" s="35"/>
      <c r="B267" s="36"/>
      <c r="C267" s="192" t="s">
        <v>637</v>
      </c>
      <c r="D267" s="192" t="s">
        <v>223</v>
      </c>
      <c r="E267" s="193" t="s">
        <v>1295</v>
      </c>
      <c r="F267" s="194" t="s">
        <v>1296</v>
      </c>
      <c r="G267" s="195" t="s">
        <v>1025</v>
      </c>
      <c r="H267" s="196">
        <v>2</v>
      </c>
      <c r="I267" s="197"/>
      <c r="J267" s="198">
        <f>ROUND(I267*H267,2)</f>
        <v>0</v>
      </c>
      <c r="K267" s="194" t="s">
        <v>1</v>
      </c>
      <c r="L267" s="40"/>
      <c r="M267" s="199" t="s">
        <v>1</v>
      </c>
      <c r="N267" s="200" t="s">
        <v>46</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317</v>
      </c>
      <c r="AT267" s="203" t="s">
        <v>223</v>
      </c>
      <c r="AU267" s="203" t="s">
        <v>93</v>
      </c>
      <c r="AY267" s="18" t="s">
        <v>220</v>
      </c>
      <c r="BE267" s="204">
        <f>IF(N267="základní",J267,0)</f>
        <v>0</v>
      </c>
      <c r="BF267" s="204">
        <f>IF(N267="snížená",J267,0)</f>
        <v>0</v>
      </c>
      <c r="BG267" s="204">
        <f>IF(N267="zákl. přenesená",J267,0)</f>
        <v>0</v>
      </c>
      <c r="BH267" s="204">
        <f>IF(N267="sníž. přenesená",J267,0)</f>
        <v>0</v>
      </c>
      <c r="BI267" s="204">
        <f>IF(N267="nulová",J267,0)</f>
        <v>0</v>
      </c>
      <c r="BJ267" s="18" t="s">
        <v>93</v>
      </c>
      <c r="BK267" s="204">
        <f>ROUND(I267*H267,2)</f>
        <v>0</v>
      </c>
      <c r="BL267" s="18" t="s">
        <v>317</v>
      </c>
      <c r="BM267" s="203" t="s">
        <v>1782</v>
      </c>
    </row>
    <row r="268" spans="1:65" s="2" customFormat="1" ht="11.25">
      <c r="A268" s="35"/>
      <c r="B268" s="36"/>
      <c r="C268" s="37"/>
      <c r="D268" s="205" t="s">
        <v>230</v>
      </c>
      <c r="E268" s="37"/>
      <c r="F268" s="206" t="s">
        <v>1296</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230</v>
      </c>
      <c r="AU268" s="18" t="s">
        <v>93</v>
      </c>
    </row>
    <row r="269" spans="1:65" s="2" customFormat="1" ht="14.45" customHeight="1">
      <c r="A269" s="35"/>
      <c r="B269" s="36"/>
      <c r="C269" s="192" t="s">
        <v>644</v>
      </c>
      <c r="D269" s="192" t="s">
        <v>223</v>
      </c>
      <c r="E269" s="193" t="s">
        <v>1292</v>
      </c>
      <c r="F269" s="194" t="s">
        <v>1293</v>
      </c>
      <c r="G269" s="195" t="s">
        <v>1025</v>
      </c>
      <c r="H269" s="196">
        <v>40</v>
      </c>
      <c r="I269" s="197"/>
      <c r="J269" s="198">
        <f>ROUND(I269*H269,2)</f>
        <v>0</v>
      </c>
      <c r="K269" s="194" t="s">
        <v>1</v>
      </c>
      <c r="L269" s="40"/>
      <c r="M269" s="199" t="s">
        <v>1</v>
      </c>
      <c r="N269" s="200" t="s">
        <v>46</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317</v>
      </c>
      <c r="AT269" s="203" t="s">
        <v>223</v>
      </c>
      <c r="AU269" s="203" t="s">
        <v>93</v>
      </c>
      <c r="AY269" s="18" t="s">
        <v>220</v>
      </c>
      <c r="BE269" s="204">
        <f>IF(N269="základní",J269,0)</f>
        <v>0</v>
      </c>
      <c r="BF269" s="204">
        <f>IF(N269="snížená",J269,0)</f>
        <v>0</v>
      </c>
      <c r="BG269" s="204">
        <f>IF(N269="zákl. přenesená",J269,0)</f>
        <v>0</v>
      </c>
      <c r="BH269" s="204">
        <f>IF(N269="sníž. přenesená",J269,0)</f>
        <v>0</v>
      </c>
      <c r="BI269" s="204">
        <f>IF(N269="nulová",J269,0)</f>
        <v>0</v>
      </c>
      <c r="BJ269" s="18" t="s">
        <v>93</v>
      </c>
      <c r="BK269" s="204">
        <f>ROUND(I269*H269,2)</f>
        <v>0</v>
      </c>
      <c r="BL269" s="18" t="s">
        <v>317</v>
      </c>
      <c r="BM269" s="203" t="s">
        <v>1783</v>
      </c>
    </row>
    <row r="270" spans="1:65" s="2" customFormat="1" ht="11.25">
      <c r="A270" s="35"/>
      <c r="B270" s="36"/>
      <c r="C270" s="37"/>
      <c r="D270" s="205" t="s">
        <v>230</v>
      </c>
      <c r="E270" s="37"/>
      <c r="F270" s="206" t="s">
        <v>1293</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230</v>
      </c>
      <c r="AU270" s="18" t="s">
        <v>93</v>
      </c>
    </row>
    <row r="271" spans="1:65" s="2" customFormat="1" ht="14.45" customHeight="1">
      <c r="A271" s="35"/>
      <c r="B271" s="36"/>
      <c r="C271" s="192" t="s">
        <v>648</v>
      </c>
      <c r="D271" s="192" t="s">
        <v>223</v>
      </c>
      <c r="E271" s="193" t="s">
        <v>1302</v>
      </c>
      <c r="F271" s="194" t="s">
        <v>1303</v>
      </c>
      <c r="G271" s="195" t="s">
        <v>353</v>
      </c>
      <c r="H271" s="196">
        <v>265</v>
      </c>
      <c r="I271" s="197"/>
      <c r="J271" s="198">
        <f>ROUND(I271*H271,2)</f>
        <v>0</v>
      </c>
      <c r="K271" s="194" t="s">
        <v>1</v>
      </c>
      <c r="L271" s="40"/>
      <c r="M271" s="199" t="s">
        <v>1</v>
      </c>
      <c r="N271" s="200" t="s">
        <v>46</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93</v>
      </c>
      <c r="BK271" s="204">
        <f>ROUND(I271*H271,2)</f>
        <v>0</v>
      </c>
      <c r="BL271" s="18" t="s">
        <v>317</v>
      </c>
      <c r="BM271" s="203" t="s">
        <v>1784</v>
      </c>
    </row>
    <row r="272" spans="1:65" s="2" customFormat="1" ht="11.25">
      <c r="A272" s="35"/>
      <c r="B272" s="36"/>
      <c r="C272" s="37"/>
      <c r="D272" s="205" t="s">
        <v>230</v>
      </c>
      <c r="E272" s="37"/>
      <c r="F272" s="206" t="s">
        <v>1303</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2" customFormat="1" ht="14.45" customHeight="1">
      <c r="A273" s="35"/>
      <c r="B273" s="36"/>
      <c r="C273" s="192" t="s">
        <v>653</v>
      </c>
      <c r="D273" s="192" t="s">
        <v>223</v>
      </c>
      <c r="E273" s="193" t="s">
        <v>1305</v>
      </c>
      <c r="F273" s="194" t="s">
        <v>1306</v>
      </c>
      <c r="G273" s="195" t="s">
        <v>353</v>
      </c>
      <c r="H273" s="196">
        <v>195</v>
      </c>
      <c r="I273" s="197"/>
      <c r="J273" s="198">
        <f>ROUND(I273*H273,2)</f>
        <v>0</v>
      </c>
      <c r="K273" s="194" t="s">
        <v>1</v>
      </c>
      <c r="L273" s="40"/>
      <c r="M273" s="199" t="s">
        <v>1</v>
      </c>
      <c r="N273" s="200" t="s">
        <v>46</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317</v>
      </c>
      <c r="AT273" s="203" t="s">
        <v>223</v>
      </c>
      <c r="AU273" s="203" t="s">
        <v>93</v>
      </c>
      <c r="AY273" s="18" t="s">
        <v>220</v>
      </c>
      <c r="BE273" s="204">
        <f>IF(N273="základní",J273,0)</f>
        <v>0</v>
      </c>
      <c r="BF273" s="204">
        <f>IF(N273="snížená",J273,0)</f>
        <v>0</v>
      </c>
      <c r="BG273" s="204">
        <f>IF(N273="zákl. přenesená",J273,0)</f>
        <v>0</v>
      </c>
      <c r="BH273" s="204">
        <f>IF(N273="sníž. přenesená",J273,0)</f>
        <v>0</v>
      </c>
      <c r="BI273" s="204">
        <f>IF(N273="nulová",J273,0)</f>
        <v>0</v>
      </c>
      <c r="BJ273" s="18" t="s">
        <v>93</v>
      </c>
      <c r="BK273" s="204">
        <f>ROUND(I273*H273,2)</f>
        <v>0</v>
      </c>
      <c r="BL273" s="18" t="s">
        <v>317</v>
      </c>
      <c r="BM273" s="203" t="s">
        <v>1785</v>
      </c>
    </row>
    <row r="274" spans="1:65" s="2" customFormat="1" ht="11.25">
      <c r="A274" s="35"/>
      <c r="B274" s="36"/>
      <c r="C274" s="37"/>
      <c r="D274" s="205" t="s">
        <v>230</v>
      </c>
      <c r="E274" s="37"/>
      <c r="F274" s="206" t="s">
        <v>1306</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230</v>
      </c>
      <c r="AU274" s="18" t="s">
        <v>93</v>
      </c>
    </row>
    <row r="275" spans="1:65" s="2" customFormat="1" ht="14.45" customHeight="1">
      <c r="A275" s="35"/>
      <c r="B275" s="36"/>
      <c r="C275" s="192" t="s">
        <v>658</v>
      </c>
      <c r="D275" s="192" t="s">
        <v>223</v>
      </c>
      <c r="E275" s="193" t="s">
        <v>1308</v>
      </c>
      <c r="F275" s="194" t="s">
        <v>1309</v>
      </c>
      <c r="G275" s="195" t="s">
        <v>353</v>
      </c>
      <c r="H275" s="196">
        <v>45</v>
      </c>
      <c r="I275" s="197"/>
      <c r="J275" s="198">
        <f>ROUND(I275*H275,2)</f>
        <v>0</v>
      </c>
      <c r="K275" s="194" t="s">
        <v>1</v>
      </c>
      <c r="L275" s="40"/>
      <c r="M275" s="199" t="s">
        <v>1</v>
      </c>
      <c r="N275" s="200" t="s">
        <v>46</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317</v>
      </c>
      <c r="AT275" s="203" t="s">
        <v>223</v>
      </c>
      <c r="AU275" s="203" t="s">
        <v>93</v>
      </c>
      <c r="AY275" s="18" t="s">
        <v>220</v>
      </c>
      <c r="BE275" s="204">
        <f>IF(N275="základní",J275,0)</f>
        <v>0</v>
      </c>
      <c r="BF275" s="204">
        <f>IF(N275="snížená",J275,0)</f>
        <v>0</v>
      </c>
      <c r="BG275" s="204">
        <f>IF(N275="zákl. přenesená",J275,0)</f>
        <v>0</v>
      </c>
      <c r="BH275" s="204">
        <f>IF(N275="sníž. přenesená",J275,0)</f>
        <v>0</v>
      </c>
      <c r="BI275" s="204">
        <f>IF(N275="nulová",J275,0)</f>
        <v>0</v>
      </c>
      <c r="BJ275" s="18" t="s">
        <v>93</v>
      </c>
      <c r="BK275" s="204">
        <f>ROUND(I275*H275,2)</f>
        <v>0</v>
      </c>
      <c r="BL275" s="18" t="s">
        <v>317</v>
      </c>
      <c r="BM275" s="203" t="s">
        <v>1786</v>
      </c>
    </row>
    <row r="276" spans="1:65" s="2" customFormat="1" ht="11.25">
      <c r="A276" s="35"/>
      <c r="B276" s="36"/>
      <c r="C276" s="37"/>
      <c r="D276" s="205" t="s">
        <v>230</v>
      </c>
      <c r="E276" s="37"/>
      <c r="F276" s="206" t="s">
        <v>1309</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230</v>
      </c>
      <c r="AU276" s="18" t="s">
        <v>93</v>
      </c>
    </row>
    <row r="277" spans="1:65" s="2" customFormat="1" ht="14.45" customHeight="1">
      <c r="A277" s="35"/>
      <c r="B277" s="36"/>
      <c r="C277" s="192" t="s">
        <v>662</v>
      </c>
      <c r="D277" s="192" t="s">
        <v>223</v>
      </c>
      <c r="E277" s="193" t="s">
        <v>1311</v>
      </c>
      <c r="F277" s="194" t="s">
        <v>1312</v>
      </c>
      <c r="G277" s="195" t="s">
        <v>353</v>
      </c>
      <c r="H277" s="196">
        <v>265</v>
      </c>
      <c r="I277" s="197"/>
      <c r="J277" s="198">
        <f>ROUND(I277*H277,2)</f>
        <v>0</v>
      </c>
      <c r="K277" s="194" t="s">
        <v>1</v>
      </c>
      <c r="L277" s="40"/>
      <c r="M277" s="199" t="s">
        <v>1</v>
      </c>
      <c r="N277" s="200" t="s">
        <v>46</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1787</v>
      </c>
    </row>
    <row r="278" spans="1:65" s="2" customFormat="1" ht="11.25">
      <c r="A278" s="35"/>
      <c r="B278" s="36"/>
      <c r="C278" s="37"/>
      <c r="D278" s="205" t="s">
        <v>230</v>
      </c>
      <c r="E278" s="37"/>
      <c r="F278" s="206" t="s">
        <v>1312</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667</v>
      </c>
      <c r="D279" s="192" t="s">
        <v>223</v>
      </c>
      <c r="E279" s="193" t="s">
        <v>1314</v>
      </c>
      <c r="F279" s="194" t="s">
        <v>1315</v>
      </c>
      <c r="G279" s="195" t="s">
        <v>353</v>
      </c>
      <c r="H279" s="196">
        <v>195</v>
      </c>
      <c r="I279" s="197"/>
      <c r="J279" s="198">
        <f>ROUND(I279*H279,2)</f>
        <v>0</v>
      </c>
      <c r="K279" s="194" t="s">
        <v>1</v>
      </c>
      <c r="L279" s="40"/>
      <c r="M279" s="199" t="s">
        <v>1</v>
      </c>
      <c r="N279" s="200" t="s">
        <v>46</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93</v>
      </c>
      <c r="BK279" s="204">
        <f>ROUND(I279*H279,2)</f>
        <v>0</v>
      </c>
      <c r="BL279" s="18" t="s">
        <v>317</v>
      </c>
      <c r="BM279" s="203" t="s">
        <v>1788</v>
      </c>
    </row>
    <row r="280" spans="1:65" s="2" customFormat="1" ht="11.25">
      <c r="A280" s="35"/>
      <c r="B280" s="36"/>
      <c r="C280" s="37"/>
      <c r="D280" s="205" t="s">
        <v>230</v>
      </c>
      <c r="E280" s="37"/>
      <c r="F280" s="206" t="s">
        <v>1315</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2" customFormat="1" ht="14.45" customHeight="1">
      <c r="A281" s="35"/>
      <c r="B281" s="36"/>
      <c r="C281" s="192" t="s">
        <v>673</v>
      </c>
      <c r="D281" s="192" t="s">
        <v>223</v>
      </c>
      <c r="E281" s="193" t="s">
        <v>1317</v>
      </c>
      <c r="F281" s="194" t="s">
        <v>1318</v>
      </c>
      <c r="G281" s="195" t="s">
        <v>353</v>
      </c>
      <c r="H281" s="196">
        <v>45</v>
      </c>
      <c r="I281" s="197"/>
      <c r="J281" s="198">
        <f>ROUND(I281*H281,2)</f>
        <v>0</v>
      </c>
      <c r="K281" s="194" t="s">
        <v>1</v>
      </c>
      <c r="L281" s="40"/>
      <c r="M281" s="199" t="s">
        <v>1</v>
      </c>
      <c r="N281" s="200" t="s">
        <v>46</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317</v>
      </c>
      <c r="AT281" s="203" t="s">
        <v>223</v>
      </c>
      <c r="AU281" s="203" t="s">
        <v>93</v>
      </c>
      <c r="AY281" s="18" t="s">
        <v>220</v>
      </c>
      <c r="BE281" s="204">
        <f>IF(N281="základní",J281,0)</f>
        <v>0</v>
      </c>
      <c r="BF281" s="204">
        <f>IF(N281="snížená",J281,0)</f>
        <v>0</v>
      </c>
      <c r="BG281" s="204">
        <f>IF(N281="zákl. přenesená",J281,0)</f>
        <v>0</v>
      </c>
      <c r="BH281" s="204">
        <f>IF(N281="sníž. přenesená",J281,0)</f>
        <v>0</v>
      </c>
      <c r="BI281" s="204">
        <f>IF(N281="nulová",J281,0)</f>
        <v>0</v>
      </c>
      <c r="BJ281" s="18" t="s">
        <v>93</v>
      </c>
      <c r="BK281" s="204">
        <f>ROUND(I281*H281,2)</f>
        <v>0</v>
      </c>
      <c r="BL281" s="18" t="s">
        <v>317</v>
      </c>
      <c r="BM281" s="203" t="s">
        <v>1789</v>
      </c>
    </row>
    <row r="282" spans="1:65" s="2" customFormat="1" ht="11.25">
      <c r="A282" s="35"/>
      <c r="B282" s="36"/>
      <c r="C282" s="37"/>
      <c r="D282" s="205" t="s">
        <v>230</v>
      </c>
      <c r="E282" s="37"/>
      <c r="F282" s="206" t="s">
        <v>1318</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230</v>
      </c>
      <c r="AU282" s="18" t="s">
        <v>93</v>
      </c>
    </row>
    <row r="283" spans="1:65" s="2" customFormat="1" ht="14.45" customHeight="1">
      <c r="A283" s="35"/>
      <c r="B283" s="36"/>
      <c r="C283" s="192" t="s">
        <v>680</v>
      </c>
      <c r="D283" s="192" t="s">
        <v>223</v>
      </c>
      <c r="E283" s="193" t="s">
        <v>1508</v>
      </c>
      <c r="F283" s="194" t="s">
        <v>1509</v>
      </c>
      <c r="G283" s="195" t="s">
        <v>1002</v>
      </c>
      <c r="H283" s="196">
        <v>16</v>
      </c>
      <c r="I283" s="197"/>
      <c r="J283" s="198">
        <f>ROUND(I283*H283,2)</f>
        <v>0</v>
      </c>
      <c r="K283" s="194" t="s">
        <v>1</v>
      </c>
      <c r="L283" s="40"/>
      <c r="M283" s="199" t="s">
        <v>1</v>
      </c>
      <c r="N283" s="200" t="s">
        <v>46</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317</v>
      </c>
      <c r="AT283" s="203" t="s">
        <v>223</v>
      </c>
      <c r="AU283" s="203" t="s">
        <v>93</v>
      </c>
      <c r="AY283" s="18" t="s">
        <v>220</v>
      </c>
      <c r="BE283" s="204">
        <f>IF(N283="základní",J283,0)</f>
        <v>0</v>
      </c>
      <c r="BF283" s="204">
        <f>IF(N283="snížená",J283,0)</f>
        <v>0</v>
      </c>
      <c r="BG283" s="204">
        <f>IF(N283="zákl. přenesená",J283,0)</f>
        <v>0</v>
      </c>
      <c r="BH283" s="204">
        <f>IF(N283="sníž. přenesená",J283,0)</f>
        <v>0</v>
      </c>
      <c r="BI283" s="204">
        <f>IF(N283="nulová",J283,0)</f>
        <v>0</v>
      </c>
      <c r="BJ283" s="18" t="s">
        <v>93</v>
      </c>
      <c r="BK283" s="204">
        <f>ROUND(I283*H283,2)</f>
        <v>0</v>
      </c>
      <c r="BL283" s="18" t="s">
        <v>317</v>
      </c>
      <c r="BM283" s="203" t="s">
        <v>1790</v>
      </c>
    </row>
    <row r="284" spans="1:65" s="2" customFormat="1" ht="11.25">
      <c r="A284" s="35"/>
      <c r="B284" s="36"/>
      <c r="C284" s="37"/>
      <c r="D284" s="205" t="s">
        <v>230</v>
      </c>
      <c r="E284" s="37"/>
      <c r="F284" s="206" t="s">
        <v>1509</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230</v>
      </c>
      <c r="AU284" s="18" t="s">
        <v>93</v>
      </c>
    </row>
    <row r="285" spans="1:65" s="2" customFormat="1" ht="14.45" customHeight="1">
      <c r="A285" s="35"/>
      <c r="B285" s="36"/>
      <c r="C285" s="192" t="s">
        <v>685</v>
      </c>
      <c r="D285" s="192" t="s">
        <v>223</v>
      </c>
      <c r="E285" s="193" t="s">
        <v>1511</v>
      </c>
      <c r="F285" s="194" t="s">
        <v>1512</v>
      </c>
      <c r="G285" s="195" t="s">
        <v>1002</v>
      </c>
      <c r="H285" s="196">
        <v>16</v>
      </c>
      <c r="I285" s="197"/>
      <c r="J285" s="198">
        <f>ROUND(I285*H285,2)</f>
        <v>0</v>
      </c>
      <c r="K285" s="194" t="s">
        <v>1</v>
      </c>
      <c r="L285" s="40"/>
      <c r="M285" s="199" t="s">
        <v>1</v>
      </c>
      <c r="N285" s="200" t="s">
        <v>46</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317</v>
      </c>
      <c r="AT285" s="203" t="s">
        <v>223</v>
      </c>
      <c r="AU285" s="203" t="s">
        <v>93</v>
      </c>
      <c r="AY285" s="18" t="s">
        <v>220</v>
      </c>
      <c r="BE285" s="204">
        <f>IF(N285="základní",J285,0)</f>
        <v>0</v>
      </c>
      <c r="BF285" s="204">
        <f>IF(N285="snížená",J285,0)</f>
        <v>0</v>
      </c>
      <c r="BG285" s="204">
        <f>IF(N285="zákl. přenesená",J285,0)</f>
        <v>0</v>
      </c>
      <c r="BH285" s="204">
        <f>IF(N285="sníž. přenesená",J285,0)</f>
        <v>0</v>
      </c>
      <c r="BI285" s="204">
        <f>IF(N285="nulová",J285,0)</f>
        <v>0</v>
      </c>
      <c r="BJ285" s="18" t="s">
        <v>93</v>
      </c>
      <c r="BK285" s="204">
        <f>ROUND(I285*H285,2)</f>
        <v>0</v>
      </c>
      <c r="BL285" s="18" t="s">
        <v>317</v>
      </c>
      <c r="BM285" s="203" t="s">
        <v>1791</v>
      </c>
    </row>
    <row r="286" spans="1:65" s="2" customFormat="1" ht="11.25">
      <c r="A286" s="35"/>
      <c r="B286" s="36"/>
      <c r="C286" s="37"/>
      <c r="D286" s="205" t="s">
        <v>230</v>
      </c>
      <c r="E286" s="37"/>
      <c r="F286" s="206" t="s">
        <v>1512</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230</v>
      </c>
      <c r="AU286" s="18" t="s">
        <v>93</v>
      </c>
    </row>
    <row r="287" spans="1:65" s="2" customFormat="1" ht="14.45" customHeight="1">
      <c r="A287" s="35"/>
      <c r="B287" s="36"/>
      <c r="C287" s="192" t="s">
        <v>688</v>
      </c>
      <c r="D287" s="192" t="s">
        <v>223</v>
      </c>
      <c r="E287" s="193" t="s">
        <v>1520</v>
      </c>
      <c r="F287" s="194" t="s">
        <v>1521</v>
      </c>
      <c r="G287" s="195" t="s">
        <v>259</v>
      </c>
      <c r="H287" s="196">
        <v>2</v>
      </c>
      <c r="I287" s="197"/>
      <c r="J287" s="198">
        <f>ROUND(I287*H287,2)</f>
        <v>0</v>
      </c>
      <c r="K287" s="194" t="s">
        <v>1</v>
      </c>
      <c r="L287" s="40"/>
      <c r="M287" s="199" t="s">
        <v>1</v>
      </c>
      <c r="N287" s="200" t="s">
        <v>46</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317</v>
      </c>
      <c r="AT287" s="203" t="s">
        <v>223</v>
      </c>
      <c r="AU287" s="203" t="s">
        <v>93</v>
      </c>
      <c r="AY287" s="18" t="s">
        <v>220</v>
      </c>
      <c r="BE287" s="204">
        <f>IF(N287="základní",J287,0)</f>
        <v>0</v>
      </c>
      <c r="BF287" s="204">
        <f>IF(N287="snížená",J287,0)</f>
        <v>0</v>
      </c>
      <c r="BG287" s="204">
        <f>IF(N287="zákl. přenesená",J287,0)</f>
        <v>0</v>
      </c>
      <c r="BH287" s="204">
        <f>IF(N287="sníž. přenesená",J287,0)</f>
        <v>0</v>
      </c>
      <c r="BI287" s="204">
        <f>IF(N287="nulová",J287,0)</f>
        <v>0</v>
      </c>
      <c r="BJ287" s="18" t="s">
        <v>93</v>
      </c>
      <c r="BK287" s="204">
        <f>ROUND(I287*H287,2)</f>
        <v>0</v>
      </c>
      <c r="BL287" s="18" t="s">
        <v>317</v>
      </c>
      <c r="BM287" s="203" t="s">
        <v>1792</v>
      </c>
    </row>
    <row r="288" spans="1:65" s="2" customFormat="1" ht="11.25">
      <c r="A288" s="35"/>
      <c r="B288" s="36"/>
      <c r="C288" s="37"/>
      <c r="D288" s="205" t="s">
        <v>230</v>
      </c>
      <c r="E288" s="37"/>
      <c r="F288" s="206" t="s">
        <v>1521</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230</v>
      </c>
      <c r="AU288" s="18" t="s">
        <v>93</v>
      </c>
    </row>
    <row r="289" spans="1:65" s="2" customFormat="1" ht="14.45" customHeight="1">
      <c r="A289" s="35"/>
      <c r="B289" s="36"/>
      <c r="C289" s="192" t="s">
        <v>693</v>
      </c>
      <c r="D289" s="192" t="s">
        <v>223</v>
      </c>
      <c r="E289" s="193" t="s">
        <v>1523</v>
      </c>
      <c r="F289" s="194" t="s">
        <v>1524</v>
      </c>
      <c r="G289" s="195" t="s">
        <v>259</v>
      </c>
      <c r="H289" s="196">
        <v>12</v>
      </c>
      <c r="I289" s="197"/>
      <c r="J289" s="198">
        <f>ROUND(I289*H289,2)</f>
        <v>0</v>
      </c>
      <c r="K289" s="194" t="s">
        <v>1</v>
      </c>
      <c r="L289" s="40"/>
      <c r="M289" s="199" t="s">
        <v>1</v>
      </c>
      <c r="N289" s="200" t="s">
        <v>46</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317</v>
      </c>
      <c r="AT289" s="203" t="s">
        <v>223</v>
      </c>
      <c r="AU289" s="203" t="s">
        <v>93</v>
      </c>
      <c r="AY289" s="18" t="s">
        <v>220</v>
      </c>
      <c r="BE289" s="204">
        <f>IF(N289="základní",J289,0)</f>
        <v>0</v>
      </c>
      <c r="BF289" s="204">
        <f>IF(N289="snížená",J289,0)</f>
        <v>0</v>
      </c>
      <c r="BG289" s="204">
        <f>IF(N289="zákl. přenesená",J289,0)</f>
        <v>0</v>
      </c>
      <c r="BH289" s="204">
        <f>IF(N289="sníž. přenesená",J289,0)</f>
        <v>0</v>
      </c>
      <c r="BI289" s="204">
        <f>IF(N289="nulová",J289,0)</f>
        <v>0</v>
      </c>
      <c r="BJ289" s="18" t="s">
        <v>93</v>
      </c>
      <c r="BK289" s="204">
        <f>ROUND(I289*H289,2)</f>
        <v>0</v>
      </c>
      <c r="BL289" s="18" t="s">
        <v>317</v>
      </c>
      <c r="BM289" s="203" t="s">
        <v>1793</v>
      </c>
    </row>
    <row r="290" spans="1:65" s="2" customFormat="1" ht="11.25">
      <c r="A290" s="35"/>
      <c r="B290" s="36"/>
      <c r="C290" s="37"/>
      <c r="D290" s="205" t="s">
        <v>230</v>
      </c>
      <c r="E290" s="37"/>
      <c r="F290" s="206" t="s">
        <v>1524</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230</v>
      </c>
      <c r="AU290" s="18" t="s">
        <v>93</v>
      </c>
    </row>
    <row r="291" spans="1:65" s="2" customFormat="1" ht="14.45" customHeight="1">
      <c r="A291" s="35"/>
      <c r="B291" s="36"/>
      <c r="C291" s="192" t="s">
        <v>698</v>
      </c>
      <c r="D291" s="192" t="s">
        <v>223</v>
      </c>
      <c r="E291" s="193" t="s">
        <v>1526</v>
      </c>
      <c r="F291" s="194" t="s">
        <v>1527</v>
      </c>
      <c r="G291" s="195" t="s">
        <v>259</v>
      </c>
      <c r="H291" s="196">
        <v>2</v>
      </c>
      <c r="I291" s="197"/>
      <c r="J291" s="198">
        <f>ROUND(I291*H291,2)</f>
        <v>0</v>
      </c>
      <c r="K291" s="194" t="s">
        <v>1</v>
      </c>
      <c r="L291" s="40"/>
      <c r="M291" s="199" t="s">
        <v>1</v>
      </c>
      <c r="N291" s="200" t="s">
        <v>46</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317</v>
      </c>
      <c r="AT291" s="203" t="s">
        <v>223</v>
      </c>
      <c r="AU291" s="203" t="s">
        <v>93</v>
      </c>
      <c r="AY291" s="18" t="s">
        <v>220</v>
      </c>
      <c r="BE291" s="204">
        <f>IF(N291="základní",J291,0)</f>
        <v>0</v>
      </c>
      <c r="BF291" s="204">
        <f>IF(N291="snížená",J291,0)</f>
        <v>0</v>
      </c>
      <c r="BG291" s="204">
        <f>IF(N291="zákl. přenesená",J291,0)</f>
        <v>0</v>
      </c>
      <c r="BH291" s="204">
        <f>IF(N291="sníž. přenesená",J291,0)</f>
        <v>0</v>
      </c>
      <c r="BI291" s="204">
        <f>IF(N291="nulová",J291,0)</f>
        <v>0</v>
      </c>
      <c r="BJ291" s="18" t="s">
        <v>93</v>
      </c>
      <c r="BK291" s="204">
        <f>ROUND(I291*H291,2)</f>
        <v>0</v>
      </c>
      <c r="BL291" s="18" t="s">
        <v>317</v>
      </c>
      <c r="BM291" s="203" t="s">
        <v>1794</v>
      </c>
    </row>
    <row r="292" spans="1:65" s="2" customFormat="1" ht="11.25">
      <c r="A292" s="35"/>
      <c r="B292" s="36"/>
      <c r="C292" s="37"/>
      <c r="D292" s="205" t="s">
        <v>230</v>
      </c>
      <c r="E292" s="37"/>
      <c r="F292" s="206" t="s">
        <v>1527</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230</v>
      </c>
      <c r="AU292" s="18" t="s">
        <v>93</v>
      </c>
    </row>
    <row r="293" spans="1:65" s="2" customFormat="1" ht="14.45" customHeight="1">
      <c r="A293" s="35"/>
      <c r="B293" s="36"/>
      <c r="C293" s="192" t="s">
        <v>701</v>
      </c>
      <c r="D293" s="192" t="s">
        <v>223</v>
      </c>
      <c r="E293" s="193" t="s">
        <v>1529</v>
      </c>
      <c r="F293" s="194" t="s">
        <v>1530</v>
      </c>
      <c r="G293" s="195" t="s">
        <v>259</v>
      </c>
      <c r="H293" s="196">
        <v>5</v>
      </c>
      <c r="I293" s="197"/>
      <c r="J293" s="198">
        <f>ROUND(I293*H293,2)</f>
        <v>0</v>
      </c>
      <c r="K293" s="194" t="s">
        <v>1</v>
      </c>
      <c r="L293" s="40"/>
      <c r="M293" s="199" t="s">
        <v>1</v>
      </c>
      <c r="N293" s="200" t="s">
        <v>46</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317</v>
      </c>
      <c r="AT293" s="203" t="s">
        <v>223</v>
      </c>
      <c r="AU293" s="203" t="s">
        <v>93</v>
      </c>
      <c r="AY293" s="18" t="s">
        <v>220</v>
      </c>
      <c r="BE293" s="204">
        <f>IF(N293="základní",J293,0)</f>
        <v>0</v>
      </c>
      <c r="BF293" s="204">
        <f>IF(N293="snížená",J293,0)</f>
        <v>0</v>
      </c>
      <c r="BG293" s="204">
        <f>IF(N293="zákl. přenesená",J293,0)</f>
        <v>0</v>
      </c>
      <c r="BH293" s="204">
        <f>IF(N293="sníž. přenesená",J293,0)</f>
        <v>0</v>
      </c>
      <c r="BI293" s="204">
        <f>IF(N293="nulová",J293,0)</f>
        <v>0</v>
      </c>
      <c r="BJ293" s="18" t="s">
        <v>93</v>
      </c>
      <c r="BK293" s="204">
        <f>ROUND(I293*H293,2)</f>
        <v>0</v>
      </c>
      <c r="BL293" s="18" t="s">
        <v>317</v>
      </c>
      <c r="BM293" s="203" t="s">
        <v>1795</v>
      </c>
    </row>
    <row r="294" spans="1:65" s="2" customFormat="1" ht="11.25">
      <c r="A294" s="35"/>
      <c r="B294" s="36"/>
      <c r="C294" s="37"/>
      <c r="D294" s="205" t="s">
        <v>230</v>
      </c>
      <c r="E294" s="37"/>
      <c r="F294" s="206" t="s">
        <v>1530</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230</v>
      </c>
      <c r="AU294" s="18" t="s">
        <v>93</v>
      </c>
    </row>
    <row r="295" spans="1:65" s="2" customFormat="1" ht="14.45" customHeight="1">
      <c r="A295" s="35"/>
      <c r="B295" s="36"/>
      <c r="C295" s="192" t="s">
        <v>706</v>
      </c>
      <c r="D295" s="192" t="s">
        <v>223</v>
      </c>
      <c r="E295" s="193" t="s">
        <v>1532</v>
      </c>
      <c r="F295" s="194" t="s">
        <v>1533</v>
      </c>
      <c r="G295" s="195" t="s">
        <v>259</v>
      </c>
      <c r="H295" s="196">
        <v>2</v>
      </c>
      <c r="I295" s="197"/>
      <c r="J295" s="198">
        <f>ROUND(I295*H295,2)</f>
        <v>0</v>
      </c>
      <c r="K295" s="194" t="s">
        <v>1</v>
      </c>
      <c r="L295" s="40"/>
      <c r="M295" s="199" t="s">
        <v>1</v>
      </c>
      <c r="N295" s="200" t="s">
        <v>46</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317</v>
      </c>
      <c r="AT295" s="203" t="s">
        <v>223</v>
      </c>
      <c r="AU295" s="203" t="s">
        <v>93</v>
      </c>
      <c r="AY295" s="18" t="s">
        <v>220</v>
      </c>
      <c r="BE295" s="204">
        <f>IF(N295="základní",J295,0)</f>
        <v>0</v>
      </c>
      <c r="BF295" s="204">
        <f>IF(N295="snížená",J295,0)</f>
        <v>0</v>
      </c>
      <c r="BG295" s="204">
        <f>IF(N295="zákl. přenesená",J295,0)</f>
        <v>0</v>
      </c>
      <c r="BH295" s="204">
        <f>IF(N295="sníž. přenesená",J295,0)</f>
        <v>0</v>
      </c>
      <c r="BI295" s="204">
        <f>IF(N295="nulová",J295,0)</f>
        <v>0</v>
      </c>
      <c r="BJ295" s="18" t="s">
        <v>93</v>
      </c>
      <c r="BK295" s="204">
        <f>ROUND(I295*H295,2)</f>
        <v>0</v>
      </c>
      <c r="BL295" s="18" t="s">
        <v>317</v>
      </c>
      <c r="BM295" s="203" t="s">
        <v>1796</v>
      </c>
    </row>
    <row r="296" spans="1:65" s="2" customFormat="1" ht="11.25">
      <c r="A296" s="35"/>
      <c r="B296" s="36"/>
      <c r="C296" s="37"/>
      <c r="D296" s="205" t="s">
        <v>230</v>
      </c>
      <c r="E296" s="37"/>
      <c r="F296" s="206" t="s">
        <v>1533</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230</v>
      </c>
      <c r="AU296" s="18" t="s">
        <v>93</v>
      </c>
    </row>
    <row r="297" spans="1:65" s="2" customFormat="1" ht="14.45" customHeight="1">
      <c r="A297" s="35"/>
      <c r="B297" s="36"/>
      <c r="C297" s="192" t="s">
        <v>710</v>
      </c>
      <c r="D297" s="192" t="s">
        <v>223</v>
      </c>
      <c r="E297" s="193" t="s">
        <v>1535</v>
      </c>
      <c r="F297" s="194" t="s">
        <v>1536</v>
      </c>
      <c r="G297" s="195" t="s">
        <v>259</v>
      </c>
      <c r="H297" s="196">
        <v>2</v>
      </c>
      <c r="I297" s="197"/>
      <c r="J297" s="198">
        <f>ROUND(I297*H297,2)</f>
        <v>0</v>
      </c>
      <c r="K297" s="194" t="s">
        <v>1</v>
      </c>
      <c r="L297" s="40"/>
      <c r="M297" s="199" t="s">
        <v>1</v>
      </c>
      <c r="N297" s="200" t="s">
        <v>46</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317</v>
      </c>
      <c r="AT297" s="203" t="s">
        <v>223</v>
      </c>
      <c r="AU297" s="203" t="s">
        <v>93</v>
      </c>
      <c r="AY297" s="18" t="s">
        <v>220</v>
      </c>
      <c r="BE297" s="204">
        <f>IF(N297="základní",J297,0)</f>
        <v>0</v>
      </c>
      <c r="BF297" s="204">
        <f>IF(N297="snížená",J297,0)</f>
        <v>0</v>
      </c>
      <c r="BG297" s="204">
        <f>IF(N297="zákl. přenesená",J297,0)</f>
        <v>0</v>
      </c>
      <c r="BH297" s="204">
        <f>IF(N297="sníž. přenesená",J297,0)</f>
        <v>0</v>
      </c>
      <c r="BI297" s="204">
        <f>IF(N297="nulová",J297,0)</f>
        <v>0</v>
      </c>
      <c r="BJ297" s="18" t="s">
        <v>93</v>
      </c>
      <c r="BK297" s="204">
        <f>ROUND(I297*H297,2)</f>
        <v>0</v>
      </c>
      <c r="BL297" s="18" t="s">
        <v>317</v>
      </c>
      <c r="BM297" s="203" t="s">
        <v>1797</v>
      </c>
    </row>
    <row r="298" spans="1:65" s="2" customFormat="1" ht="11.25">
      <c r="A298" s="35"/>
      <c r="B298" s="36"/>
      <c r="C298" s="37"/>
      <c r="D298" s="205" t="s">
        <v>230</v>
      </c>
      <c r="E298" s="37"/>
      <c r="F298" s="206" t="s">
        <v>1536</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230</v>
      </c>
      <c r="AU298" s="18" t="s">
        <v>93</v>
      </c>
    </row>
    <row r="299" spans="1:65" s="2" customFormat="1" ht="14.45" customHeight="1">
      <c r="A299" s="35"/>
      <c r="B299" s="36"/>
      <c r="C299" s="192" t="s">
        <v>715</v>
      </c>
      <c r="D299" s="192" t="s">
        <v>223</v>
      </c>
      <c r="E299" s="193" t="s">
        <v>1538</v>
      </c>
      <c r="F299" s="194" t="s">
        <v>1539</v>
      </c>
      <c r="G299" s="195" t="s">
        <v>259</v>
      </c>
      <c r="H299" s="196">
        <v>2</v>
      </c>
      <c r="I299" s="197"/>
      <c r="J299" s="198">
        <f>ROUND(I299*H299,2)</f>
        <v>0</v>
      </c>
      <c r="K299" s="194" t="s">
        <v>1</v>
      </c>
      <c r="L299" s="40"/>
      <c r="M299" s="199" t="s">
        <v>1</v>
      </c>
      <c r="N299" s="200" t="s">
        <v>46</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317</v>
      </c>
      <c r="AT299" s="203" t="s">
        <v>223</v>
      </c>
      <c r="AU299" s="203" t="s">
        <v>93</v>
      </c>
      <c r="AY299" s="18" t="s">
        <v>220</v>
      </c>
      <c r="BE299" s="204">
        <f>IF(N299="základní",J299,0)</f>
        <v>0</v>
      </c>
      <c r="BF299" s="204">
        <f>IF(N299="snížená",J299,0)</f>
        <v>0</v>
      </c>
      <c r="BG299" s="204">
        <f>IF(N299="zákl. přenesená",J299,0)</f>
        <v>0</v>
      </c>
      <c r="BH299" s="204">
        <f>IF(N299="sníž. přenesená",J299,0)</f>
        <v>0</v>
      </c>
      <c r="BI299" s="204">
        <f>IF(N299="nulová",J299,0)</f>
        <v>0</v>
      </c>
      <c r="BJ299" s="18" t="s">
        <v>93</v>
      </c>
      <c r="BK299" s="204">
        <f>ROUND(I299*H299,2)</f>
        <v>0</v>
      </c>
      <c r="BL299" s="18" t="s">
        <v>317</v>
      </c>
      <c r="BM299" s="203" t="s">
        <v>1798</v>
      </c>
    </row>
    <row r="300" spans="1:65" s="2" customFormat="1" ht="11.25">
      <c r="A300" s="35"/>
      <c r="B300" s="36"/>
      <c r="C300" s="37"/>
      <c r="D300" s="205" t="s">
        <v>230</v>
      </c>
      <c r="E300" s="37"/>
      <c r="F300" s="206" t="s">
        <v>1539</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230</v>
      </c>
      <c r="AU300" s="18" t="s">
        <v>93</v>
      </c>
    </row>
    <row r="301" spans="1:65" s="2" customFormat="1" ht="14.45" customHeight="1">
      <c r="A301" s="35"/>
      <c r="B301" s="36"/>
      <c r="C301" s="192" t="s">
        <v>720</v>
      </c>
      <c r="D301" s="192" t="s">
        <v>223</v>
      </c>
      <c r="E301" s="193" t="s">
        <v>1541</v>
      </c>
      <c r="F301" s="194" t="s">
        <v>1542</v>
      </c>
      <c r="G301" s="195" t="s">
        <v>259</v>
      </c>
      <c r="H301" s="196">
        <v>2</v>
      </c>
      <c r="I301" s="197"/>
      <c r="J301" s="198">
        <f>ROUND(I301*H301,2)</f>
        <v>0</v>
      </c>
      <c r="K301" s="194" t="s">
        <v>1</v>
      </c>
      <c r="L301" s="40"/>
      <c r="M301" s="199" t="s">
        <v>1</v>
      </c>
      <c r="N301" s="200" t="s">
        <v>46</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317</v>
      </c>
      <c r="AT301" s="203" t="s">
        <v>223</v>
      </c>
      <c r="AU301" s="203" t="s">
        <v>93</v>
      </c>
      <c r="AY301" s="18" t="s">
        <v>220</v>
      </c>
      <c r="BE301" s="204">
        <f>IF(N301="základní",J301,0)</f>
        <v>0</v>
      </c>
      <c r="BF301" s="204">
        <f>IF(N301="snížená",J301,0)</f>
        <v>0</v>
      </c>
      <c r="BG301" s="204">
        <f>IF(N301="zákl. přenesená",J301,0)</f>
        <v>0</v>
      </c>
      <c r="BH301" s="204">
        <f>IF(N301="sníž. přenesená",J301,0)</f>
        <v>0</v>
      </c>
      <c r="BI301" s="204">
        <f>IF(N301="nulová",J301,0)</f>
        <v>0</v>
      </c>
      <c r="BJ301" s="18" t="s">
        <v>93</v>
      </c>
      <c r="BK301" s="204">
        <f>ROUND(I301*H301,2)</f>
        <v>0</v>
      </c>
      <c r="BL301" s="18" t="s">
        <v>317</v>
      </c>
      <c r="BM301" s="203" t="s">
        <v>1799</v>
      </c>
    </row>
    <row r="302" spans="1:65" s="2" customFormat="1" ht="11.25">
      <c r="A302" s="35"/>
      <c r="B302" s="36"/>
      <c r="C302" s="37"/>
      <c r="D302" s="205" t="s">
        <v>230</v>
      </c>
      <c r="E302" s="37"/>
      <c r="F302" s="206" t="s">
        <v>1542</v>
      </c>
      <c r="G302" s="37"/>
      <c r="H302" s="37"/>
      <c r="I302" s="207"/>
      <c r="J302" s="37"/>
      <c r="K302" s="37"/>
      <c r="L302" s="40"/>
      <c r="M302" s="257"/>
      <c r="N302" s="258"/>
      <c r="O302" s="259"/>
      <c r="P302" s="259"/>
      <c r="Q302" s="259"/>
      <c r="R302" s="259"/>
      <c r="S302" s="259"/>
      <c r="T302" s="260"/>
      <c r="U302" s="35"/>
      <c r="V302" s="35"/>
      <c r="W302" s="35"/>
      <c r="X302" s="35"/>
      <c r="Y302" s="35"/>
      <c r="Z302" s="35"/>
      <c r="AA302" s="35"/>
      <c r="AB302" s="35"/>
      <c r="AC302" s="35"/>
      <c r="AD302" s="35"/>
      <c r="AE302" s="35"/>
      <c r="AT302" s="18" t="s">
        <v>230</v>
      </c>
      <c r="AU302" s="18" t="s">
        <v>93</v>
      </c>
    </row>
    <row r="303" spans="1:65" s="2"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algorithmName="SHA-512" hashValue="RNOnFJ6f3gyOjzHJJeKz3DpvFB4bpM5r7SVVlcEmxwaUWLMkNiY+/VQGCA9HoxAU5Z5Ezv178NJ5+EiG2Pk8kA==" saltValue="JBJtOkWYFC5NoQYZvZC8xRizRiwwm2n8Cbna7yYFZhh+6EsqScHUd6ern2FAcZTjWb1i4OQcgxmoNFiQ4rfXSA==" spinCount="100000" sheet="1" objects="1" scenarios="1" formatColumns="0" formatRows="0" autoFilter="0"/>
  <autoFilter ref="C121:K302" xr:uid="{00000000-0009-0000-0000-00000D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132</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1580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1544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ROUND((SUM(BE126:BE147)),  2)</f>
        <v>0</v>
      </c>
      <c r="G35" s="35"/>
      <c r="H35" s="35"/>
      <c r="I35" s="131">
        <v>0.21</v>
      </c>
      <c r="J35" s="130">
        <f>ROUND(((SUM(BE126:BE147))*I35),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ROUND((SUM(BF126:BF147)),  2)</f>
        <v>0</v>
      </c>
      <c r="G36" s="35"/>
      <c r="H36" s="35"/>
      <c r="I36" s="131">
        <v>0.15</v>
      </c>
      <c r="J36" s="130">
        <f>ROUND(((SUM(BF126:BF147))*I36),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ROUND((SUM(BG126:BG147)),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ROUND((SUM(BH126:BH147)),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ROUND((SUM(BI126:BI147)),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1580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VRN - VRN a ostatní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1545</v>
      </c>
      <c r="E99" s="157"/>
      <c r="F99" s="157"/>
      <c r="G99" s="157"/>
      <c r="H99" s="157"/>
      <c r="I99" s="157"/>
      <c r="J99" s="158">
        <f>J127</f>
        <v>0</v>
      </c>
      <c r="K99" s="155"/>
      <c r="L99" s="159"/>
    </row>
    <row r="100" spans="1:47" s="10" customFormat="1" ht="19.899999999999999" customHeight="1">
      <c r="B100" s="160"/>
      <c r="C100" s="105"/>
      <c r="D100" s="161" t="s">
        <v>1546</v>
      </c>
      <c r="E100" s="162"/>
      <c r="F100" s="162"/>
      <c r="G100" s="162"/>
      <c r="H100" s="162"/>
      <c r="I100" s="162"/>
      <c r="J100" s="163">
        <f>J128</f>
        <v>0</v>
      </c>
      <c r="K100" s="105"/>
      <c r="L100" s="164"/>
    </row>
    <row r="101" spans="1:47" s="10" customFormat="1" ht="19.899999999999999" customHeight="1">
      <c r="B101" s="160"/>
      <c r="C101" s="105"/>
      <c r="D101" s="161" t="s">
        <v>1547</v>
      </c>
      <c r="E101" s="162"/>
      <c r="F101" s="162"/>
      <c r="G101" s="162"/>
      <c r="H101" s="162"/>
      <c r="I101" s="162"/>
      <c r="J101" s="163">
        <f>J133</f>
        <v>0</v>
      </c>
      <c r="K101" s="105"/>
      <c r="L101" s="164"/>
    </row>
    <row r="102" spans="1:47" s="10" customFormat="1" ht="19.899999999999999" customHeight="1">
      <c r="B102" s="160"/>
      <c r="C102" s="105"/>
      <c r="D102" s="161" t="s">
        <v>1548</v>
      </c>
      <c r="E102" s="162"/>
      <c r="F102" s="162"/>
      <c r="G102" s="162"/>
      <c r="H102" s="162"/>
      <c r="I102" s="162"/>
      <c r="J102" s="163">
        <f>J139</f>
        <v>0</v>
      </c>
      <c r="K102" s="105"/>
      <c r="L102" s="164"/>
    </row>
    <row r="103" spans="1:47" s="10" customFormat="1" ht="19.899999999999999" customHeight="1">
      <c r="B103" s="160"/>
      <c r="C103" s="105"/>
      <c r="D103" s="161" t="s">
        <v>1549</v>
      </c>
      <c r="E103" s="162"/>
      <c r="F103" s="162"/>
      <c r="G103" s="162"/>
      <c r="H103" s="162"/>
      <c r="I103" s="162"/>
      <c r="J103" s="163">
        <f>J143</f>
        <v>0</v>
      </c>
      <c r="K103" s="105"/>
      <c r="L103" s="164"/>
    </row>
    <row r="104" spans="1:47" s="10" customFormat="1" ht="19.899999999999999" customHeight="1">
      <c r="B104" s="160"/>
      <c r="C104" s="105"/>
      <c r="D104" s="161" t="s">
        <v>1550</v>
      </c>
      <c r="E104" s="162"/>
      <c r="F104" s="162"/>
      <c r="G104" s="162"/>
      <c r="H104" s="162"/>
      <c r="I104" s="162"/>
      <c r="J104" s="163">
        <f>J145</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205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7" t="str">
        <f>E7</f>
        <v>Podkrovní byty Táborská 378/44, 372/36, 375/38, 377/42, 376/40 Praha 4, k.ú. Nusle</v>
      </c>
      <c r="F114" s="328"/>
      <c r="G114" s="328"/>
      <c r="H114" s="328"/>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179</v>
      </c>
      <c r="D115" s="23"/>
      <c r="E115" s="23"/>
      <c r="F115" s="23"/>
      <c r="G115" s="23"/>
      <c r="H115" s="23"/>
      <c r="I115" s="23"/>
      <c r="J115" s="23"/>
      <c r="K115" s="23"/>
      <c r="L115" s="21"/>
    </row>
    <row r="116" spans="1:63" s="2" customFormat="1" ht="16.5" customHeight="1">
      <c r="A116" s="35"/>
      <c r="B116" s="36"/>
      <c r="C116" s="37"/>
      <c r="D116" s="37"/>
      <c r="E116" s="327" t="s">
        <v>1580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E11</f>
        <v>VRN - VRN a ostatní</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 xml:space="preserve"> </v>
      </c>
      <c r="G120" s="37"/>
      <c r="H120" s="37"/>
      <c r="I120" s="30" t="s">
        <v>22</v>
      </c>
      <c r="J120" s="67" t="str">
        <f>IF(J14="","",J14)</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E17</f>
        <v>Městská část Praha 4, Anatala Staška 2059/80b</v>
      </c>
      <c r="G122" s="37"/>
      <c r="H122" s="37"/>
      <c r="I122" s="30" t="s">
        <v>31</v>
      </c>
      <c r="J122" s="33" t="str">
        <f>E23</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IF(E20="","",E20)</f>
        <v>Vyplň údaj</v>
      </c>
      <c r="G123" s="37"/>
      <c r="H123" s="37"/>
      <c r="I123" s="30" t="s">
        <v>36</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115</v>
      </c>
      <c r="F127" s="179" t="s">
        <v>1551</v>
      </c>
      <c r="G127" s="177"/>
      <c r="H127" s="177"/>
      <c r="I127" s="180"/>
      <c r="J127" s="181">
        <f>BK127</f>
        <v>0</v>
      </c>
      <c r="K127" s="177"/>
      <c r="L127" s="182"/>
      <c r="M127" s="183"/>
      <c r="N127" s="184"/>
      <c r="O127" s="184"/>
      <c r="P127" s="185">
        <f>P128+P133+P139+P143+P145</f>
        <v>0</v>
      </c>
      <c r="Q127" s="184"/>
      <c r="R127" s="185">
        <f>R128+R133+R139+R143+R145</f>
        <v>0</v>
      </c>
      <c r="S127" s="184"/>
      <c r="T127" s="186">
        <f>T128+T133+T139+T143+T145</f>
        <v>0</v>
      </c>
      <c r="AR127" s="187" t="s">
        <v>256</v>
      </c>
      <c r="AT127" s="188" t="s">
        <v>79</v>
      </c>
      <c r="AU127" s="188" t="s">
        <v>80</v>
      </c>
      <c r="AY127" s="187" t="s">
        <v>220</v>
      </c>
      <c r="BK127" s="189">
        <f>BK128+BK133+BK139+BK143+BK145</f>
        <v>0</v>
      </c>
    </row>
    <row r="128" spans="1:63" s="12" customFormat="1" ht="22.9" customHeight="1">
      <c r="B128" s="176"/>
      <c r="C128" s="177"/>
      <c r="D128" s="178" t="s">
        <v>79</v>
      </c>
      <c r="E128" s="190" t="s">
        <v>1552</v>
      </c>
      <c r="F128" s="190" t="s">
        <v>1553</v>
      </c>
      <c r="G128" s="177"/>
      <c r="H128" s="177"/>
      <c r="I128" s="180"/>
      <c r="J128" s="191">
        <f>BK128</f>
        <v>0</v>
      </c>
      <c r="K128" s="177"/>
      <c r="L128" s="182"/>
      <c r="M128" s="183"/>
      <c r="N128" s="184"/>
      <c r="O128" s="184"/>
      <c r="P128" s="185">
        <f>SUM(P129:P132)</f>
        <v>0</v>
      </c>
      <c r="Q128" s="184"/>
      <c r="R128" s="185">
        <f>SUM(R129:R132)</f>
        <v>0</v>
      </c>
      <c r="S128" s="184"/>
      <c r="T128" s="186">
        <f>SUM(T129:T132)</f>
        <v>0</v>
      </c>
      <c r="AR128" s="187" t="s">
        <v>256</v>
      </c>
      <c r="AT128" s="188" t="s">
        <v>79</v>
      </c>
      <c r="AU128" s="188" t="s">
        <v>87</v>
      </c>
      <c r="AY128" s="187" t="s">
        <v>220</v>
      </c>
      <c r="BK128" s="189">
        <f>SUM(BK129:BK132)</f>
        <v>0</v>
      </c>
    </row>
    <row r="129" spans="1:65" s="2" customFormat="1" ht="14.45" customHeight="1">
      <c r="A129" s="35"/>
      <c r="B129" s="36"/>
      <c r="C129" s="192" t="s">
        <v>87</v>
      </c>
      <c r="D129" s="192" t="s">
        <v>223</v>
      </c>
      <c r="E129" s="193" t="s">
        <v>1554</v>
      </c>
      <c r="F129" s="194" t="s">
        <v>1001</v>
      </c>
      <c r="G129" s="195" t="s">
        <v>259</v>
      </c>
      <c r="H129" s="196">
        <v>1</v>
      </c>
      <c r="I129" s="197"/>
      <c r="J129" s="198">
        <f>ROUND(I129*H129,2)</f>
        <v>0</v>
      </c>
      <c r="K129" s="194" t="s">
        <v>227</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1555</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1555</v>
      </c>
      <c r="BM129" s="203" t="s">
        <v>1556</v>
      </c>
    </row>
    <row r="130" spans="1:65" s="2" customFormat="1" ht="11.25">
      <c r="A130" s="35"/>
      <c r="B130" s="36"/>
      <c r="C130" s="37"/>
      <c r="D130" s="205" t="s">
        <v>230</v>
      </c>
      <c r="E130" s="37"/>
      <c r="F130" s="206" t="s">
        <v>1001</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87</v>
      </c>
      <c r="G131" s="221"/>
      <c r="H131" s="224">
        <v>1</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1</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12" customFormat="1" ht="22.9" customHeight="1">
      <c r="B133" s="176"/>
      <c r="C133" s="177"/>
      <c r="D133" s="178" t="s">
        <v>79</v>
      </c>
      <c r="E133" s="190" t="s">
        <v>1557</v>
      </c>
      <c r="F133" s="190" t="s">
        <v>1558</v>
      </c>
      <c r="G133" s="177"/>
      <c r="H133" s="177"/>
      <c r="I133" s="180"/>
      <c r="J133" s="191">
        <f>BK133</f>
        <v>0</v>
      </c>
      <c r="K133" s="177"/>
      <c r="L133" s="182"/>
      <c r="M133" s="183"/>
      <c r="N133" s="184"/>
      <c r="O133" s="184"/>
      <c r="P133" s="185">
        <f>SUM(P134:P138)</f>
        <v>0</v>
      </c>
      <c r="Q133" s="184"/>
      <c r="R133" s="185">
        <f>SUM(R134:R138)</f>
        <v>0</v>
      </c>
      <c r="S133" s="184"/>
      <c r="T133" s="186">
        <f>SUM(T134:T138)</f>
        <v>0</v>
      </c>
      <c r="AR133" s="187" t="s">
        <v>256</v>
      </c>
      <c r="AT133" s="188" t="s">
        <v>79</v>
      </c>
      <c r="AU133" s="188" t="s">
        <v>87</v>
      </c>
      <c r="AY133" s="187" t="s">
        <v>220</v>
      </c>
      <c r="BK133" s="189">
        <f>SUM(BK134:BK138)</f>
        <v>0</v>
      </c>
    </row>
    <row r="134" spans="1:65" s="2" customFormat="1" ht="14.45" customHeight="1">
      <c r="A134" s="35"/>
      <c r="B134" s="36"/>
      <c r="C134" s="192" t="s">
        <v>93</v>
      </c>
      <c r="D134" s="192" t="s">
        <v>223</v>
      </c>
      <c r="E134" s="193" t="s">
        <v>1559</v>
      </c>
      <c r="F134" s="194" t="s">
        <v>1558</v>
      </c>
      <c r="G134" s="195" t="s">
        <v>259</v>
      </c>
      <c r="H134" s="196">
        <v>1</v>
      </c>
      <c r="I134" s="197"/>
      <c r="J134" s="198">
        <f>ROUND(I134*H134,2)</f>
        <v>0</v>
      </c>
      <c r="K134" s="194" t="s">
        <v>1</v>
      </c>
      <c r="L134" s="40"/>
      <c r="M134" s="199" t="s">
        <v>1</v>
      </c>
      <c r="N134" s="200" t="s">
        <v>45</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228</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228</v>
      </c>
      <c r="BM134" s="203" t="s">
        <v>1560</v>
      </c>
    </row>
    <row r="135" spans="1:65" s="2" customFormat="1" ht="14.45" customHeight="1">
      <c r="A135" s="35"/>
      <c r="B135" s="36"/>
      <c r="C135" s="192" t="s">
        <v>106</v>
      </c>
      <c r="D135" s="192" t="s">
        <v>223</v>
      </c>
      <c r="E135" s="193" t="s">
        <v>1561</v>
      </c>
      <c r="F135" s="194" t="s">
        <v>1562</v>
      </c>
      <c r="G135" s="195" t="s">
        <v>259</v>
      </c>
      <c r="H135" s="196">
        <v>1</v>
      </c>
      <c r="I135" s="197"/>
      <c r="J135" s="198">
        <f>ROUND(I135*H135,2)</f>
        <v>0</v>
      </c>
      <c r="K135" s="194" t="s">
        <v>1563</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1555</v>
      </c>
      <c r="AT135" s="203" t="s">
        <v>223</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1555</v>
      </c>
      <c r="BM135" s="203" t="s">
        <v>1564</v>
      </c>
    </row>
    <row r="136" spans="1:65" s="2" customFormat="1" ht="11.25">
      <c r="A136" s="35"/>
      <c r="B136" s="36"/>
      <c r="C136" s="37"/>
      <c r="D136" s="205" t="s">
        <v>230</v>
      </c>
      <c r="E136" s="37"/>
      <c r="F136" s="206" t="s">
        <v>1562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14" customFormat="1" ht="11.25">
      <c r="B137" s="220"/>
      <c r="C137" s="221"/>
      <c r="D137" s="205" t="s">
        <v>232</v>
      </c>
      <c r="E137" s="222" t="s">
        <v>1</v>
      </c>
      <c r="F137" s="223" t="s">
        <v>87</v>
      </c>
      <c r="G137" s="221"/>
      <c r="H137" s="224">
        <v>1</v>
      </c>
      <c r="I137" s="225"/>
      <c r="J137" s="221"/>
      <c r="K137" s="221"/>
      <c r="L137" s="226"/>
      <c r="M137" s="227"/>
      <c r="N137" s="228"/>
      <c r="O137" s="228"/>
      <c r="P137" s="228"/>
      <c r="Q137" s="228"/>
      <c r="R137" s="228"/>
      <c r="S137" s="228"/>
      <c r="T137" s="229"/>
      <c r="AT137" s="230" t="s">
        <v>232</v>
      </c>
      <c r="AU137" s="230" t="s">
        <v>93</v>
      </c>
      <c r="AV137" s="14" t="s">
        <v>93</v>
      </c>
      <c r="AW137" s="14" t="s">
        <v>35</v>
      </c>
      <c r="AX137" s="14" t="s">
        <v>80</v>
      </c>
      <c r="AY137" s="230" t="s">
        <v>220</v>
      </c>
    </row>
    <row r="138" spans="1:65" s="15" customFormat="1" ht="11.25">
      <c r="B138" s="231"/>
      <c r="C138" s="232"/>
      <c r="D138" s="205" t="s">
        <v>232</v>
      </c>
      <c r="E138" s="233" t="s">
        <v>1</v>
      </c>
      <c r="F138" s="234" t="s">
        <v>236</v>
      </c>
      <c r="G138" s="232"/>
      <c r="H138" s="235">
        <v>1</v>
      </c>
      <c r="I138" s="236"/>
      <c r="J138" s="232"/>
      <c r="K138" s="232"/>
      <c r="L138" s="237"/>
      <c r="M138" s="238"/>
      <c r="N138" s="239"/>
      <c r="O138" s="239"/>
      <c r="P138" s="239"/>
      <c r="Q138" s="239"/>
      <c r="R138" s="239"/>
      <c r="S138" s="239"/>
      <c r="T138" s="240"/>
      <c r="AT138" s="241" t="s">
        <v>232</v>
      </c>
      <c r="AU138" s="241" t="s">
        <v>93</v>
      </c>
      <c r="AV138" s="15" t="s">
        <v>228</v>
      </c>
      <c r="AW138" s="15" t="s">
        <v>35</v>
      </c>
      <c r="AX138" s="15" t="s">
        <v>87</v>
      </c>
      <c r="AY138" s="241" t="s">
        <v>220</v>
      </c>
    </row>
    <row r="139" spans="1:65" s="12" customFormat="1" ht="22.9" customHeight="1">
      <c r="B139" s="176"/>
      <c r="C139" s="177"/>
      <c r="D139" s="178" t="s">
        <v>79</v>
      </c>
      <c r="E139" s="190" t="s">
        <v>1565</v>
      </c>
      <c r="F139" s="190" t="s">
        <v>1566</v>
      </c>
      <c r="G139" s="177"/>
      <c r="H139" s="177"/>
      <c r="I139" s="180"/>
      <c r="J139" s="191">
        <f>BK139</f>
        <v>0</v>
      </c>
      <c r="K139" s="177"/>
      <c r="L139" s="182"/>
      <c r="M139" s="183"/>
      <c r="N139" s="184"/>
      <c r="O139" s="184"/>
      <c r="P139" s="185">
        <f>SUM(P140:P142)</f>
        <v>0</v>
      </c>
      <c r="Q139" s="184"/>
      <c r="R139" s="185">
        <f>SUM(R140:R142)</f>
        <v>0</v>
      </c>
      <c r="S139" s="184"/>
      <c r="T139" s="186">
        <f>SUM(T140:T142)</f>
        <v>0</v>
      </c>
      <c r="AR139" s="187" t="s">
        <v>256</v>
      </c>
      <c r="AT139" s="188" t="s">
        <v>79</v>
      </c>
      <c r="AU139" s="188" t="s">
        <v>87</v>
      </c>
      <c r="AY139" s="187" t="s">
        <v>220</v>
      </c>
      <c r="BK139" s="189">
        <f>SUM(BK140:BK142)</f>
        <v>0</v>
      </c>
    </row>
    <row r="140" spans="1:65" s="2" customFormat="1" ht="14.45" customHeight="1">
      <c r="A140" s="35"/>
      <c r="B140" s="36"/>
      <c r="C140" s="192" t="s">
        <v>228</v>
      </c>
      <c r="D140" s="192" t="s">
        <v>223</v>
      </c>
      <c r="E140" s="193" t="s">
        <v>1567</v>
      </c>
      <c r="F140" s="194" t="s">
        <v>1568</v>
      </c>
      <c r="G140" s="195" t="s">
        <v>259</v>
      </c>
      <c r="H140" s="196">
        <v>1</v>
      </c>
      <c r="I140" s="197"/>
      <c r="J140" s="198">
        <f>ROUND(I140*H140,2)</f>
        <v>0</v>
      </c>
      <c r="K140" s="194" t="s">
        <v>1563</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1555</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1555</v>
      </c>
      <c r="BM140" s="203" t="s">
        <v>1569</v>
      </c>
    </row>
    <row r="141" spans="1:65" s="2" customFormat="1" ht="11.25">
      <c r="A141" s="35"/>
      <c r="B141" s="36"/>
      <c r="C141" s="37"/>
      <c r="D141" s="205" t="s">
        <v>230</v>
      </c>
      <c r="E141" s="37"/>
      <c r="F141" s="206" t="s">
        <v>1568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4" customFormat="1" ht="11.25">
      <c r="B142" s="220"/>
      <c r="C142" s="221"/>
      <c r="D142" s="205" t="s">
        <v>232</v>
      </c>
      <c r="E142" s="222" t="s">
        <v>1</v>
      </c>
      <c r="F142" s="223" t="s">
        <v>87</v>
      </c>
      <c r="G142" s="221"/>
      <c r="H142" s="224">
        <v>1</v>
      </c>
      <c r="I142" s="225"/>
      <c r="J142" s="221"/>
      <c r="K142" s="221"/>
      <c r="L142" s="226"/>
      <c r="M142" s="227"/>
      <c r="N142" s="228"/>
      <c r="O142" s="228"/>
      <c r="P142" s="228"/>
      <c r="Q142" s="228"/>
      <c r="R142" s="228"/>
      <c r="S142" s="228"/>
      <c r="T142" s="229"/>
      <c r="AT142" s="230" t="s">
        <v>232</v>
      </c>
      <c r="AU142" s="230" t="s">
        <v>93</v>
      </c>
      <c r="AV142" s="14" t="s">
        <v>93</v>
      </c>
      <c r="AW142" s="14" t="s">
        <v>35</v>
      </c>
      <c r="AX142" s="14" t="s">
        <v>87</v>
      </c>
      <c r="AY142" s="230" t="s">
        <v>220</v>
      </c>
    </row>
    <row r="143" spans="1:65" s="12" customFormat="1" ht="22.9" customHeight="1">
      <c r="B143" s="176"/>
      <c r="C143" s="177"/>
      <c r="D143" s="178" t="s">
        <v>79</v>
      </c>
      <c r="E143" s="190" t="s">
        <v>1570</v>
      </c>
      <c r="F143" s="190" t="s">
        <v>1571</v>
      </c>
      <c r="G143" s="177"/>
      <c r="H143" s="177"/>
      <c r="I143" s="180"/>
      <c r="J143" s="191">
        <f>BK143</f>
        <v>0</v>
      </c>
      <c r="K143" s="177"/>
      <c r="L143" s="182"/>
      <c r="M143" s="183"/>
      <c r="N143" s="184"/>
      <c r="O143" s="184"/>
      <c r="P143" s="185">
        <f>P144</f>
        <v>0</v>
      </c>
      <c r="Q143" s="184"/>
      <c r="R143" s="185">
        <f>R144</f>
        <v>0</v>
      </c>
      <c r="S143" s="184"/>
      <c r="T143" s="186">
        <f>T144</f>
        <v>0</v>
      </c>
      <c r="AR143" s="187" t="s">
        <v>256</v>
      </c>
      <c r="AT143" s="188" t="s">
        <v>79</v>
      </c>
      <c r="AU143" s="188" t="s">
        <v>87</v>
      </c>
      <c r="AY143" s="187" t="s">
        <v>220</v>
      </c>
      <c r="BK143" s="189">
        <f>BK144</f>
        <v>0</v>
      </c>
    </row>
    <row r="144" spans="1:65" s="2" customFormat="1" ht="14.45" customHeight="1">
      <c r="A144" s="35"/>
      <c r="B144" s="36"/>
      <c r="C144" s="192" t="s">
        <v>256</v>
      </c>
      <c r="D144" s="192" t="s">
        <v>223</v>
      </c>
      <c r="E144" s="193" t="s">
        <v>1572</v>
      </c>
      <c r="F144" s="194" t="s">
        <v>1573</v>
      </c>
      <c r="G144" s="195" t="s">
        <v>259</v>
      </c>
      <c r="H144" s="196">
        <v>1</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1574</v>
      </c>
    </row>
    <row r="145" spans="1:65" s="12" customFormat="1" ht="22.9" customHeight="1">
      <c r="B145" s="176"/>
      <c r="C145" s="177"/>
      <c r="D145" s="178" t="s">
        <v>79</v>
      </c>
      <c r="E145" s="190" t="s">
        <v>1575</v>
      </c>
      <c r="F145" s="190" t="s">
        <v>1576</v>
      </c>
      <c r="G145" s="177"/>
      <c r="H145" s="177"/>
      <c r="I145" s="180"/>
      <c r="J145" s="191">
        <f>BK145</f>
        <v>0</v>
      </c>
      <c r="K145" s="177"/>
      <c r="L145" s="182"/>
      <c r="M145" s="183"/>
      <c r="N145" s="184"/>
      <c r="O145" s="184"/>
      <c r="P145" s="185">
        <f>SUM(P146:P147)</f>
        <v>0</v>
      </c>
      <c r="Q145" s="184"/>
      <c r="R145" s="185">
        <f>SUM(R146:R147)</f>
        <v>0</v>
      </c>
      <c r="S145" s="184"/>
      <c r="T145" s="186">
        <f>SUM(T146:T147)</f>
        <v>0</v>
      </c>
      <c r="AR145" s="187" t="s">
        <v>256</v>
      </c>
      <c r="AT145" s="188" t="s">
        <v>79</v>
      </c>
      <c r="AU145" s="188" t="s">
        <v>87</v>
      </c>
      <c r="AY145" s="187" t="s">
        <v>220</v>
      </c>
      <c r="BK145" s="189">
        <f>SUM(BK146:BK147)</f>
        <v>0</v>
      </c>
    </row>
    <row r="146" spans="1:65" s="2" customFormat="1" ht="14.45" customHeight="1">
      <c r="A146" s="35"/>
      <c r="B146" s="36"/>
      <c r="C146" s="192" t="s">
        <v>221</v>
      </c>
      <c r="D146" s="192" t="s">
        <v>223</v>
      </c>
      <c r="E146" s="193" t="s">
        <v>1577</v>
      </c>
      <c r="F146" s="194" t="s">
        <v>1578</v>
      </c>
      <c r="G146" s="195" t="s">
        <v>259</v>
      </c>
      <c r="H146" s="196">
        <v>1</v>
      </c>
      <c r="I146" s="197"/>
      <c r="J146" s="198">
        <f>ROUND(I146*H146,2)</f>
        <v>0</v>
      </c>
      <c r="K146" s="194" t="s">
        <v>227</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1555</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1555</v>
      </c>
      <c r="BM146" s="203" t="s">
        <v>1579</v>
      </c>
    </row>
    <row r="147" spans="1:65" s="2" customFormat="1" ht="11.25">
      <c r="A147" s="35"/>
      <c r="B147" s="36"/>
      <c r="C147" s="37"/>
      <c r="D147" s="205" t="s">
        <v>230</v>
      </c>
      <c r="E147" s="37"/>
      <c r="F147" s="206" t="s">
        <v>1578</v>
      </c>
      <c r="G147" s="37"/>
      <c r="H147" s="37"/>
      <c r="I147" s="207"/>
      <c r="J147" s="37"/>
      <c r="K147" s="37"/>
      <c r="L147" s="40"/>
      <c r="M147" s="257"/>
      <c r="N147" s="258"/>
      <c r="O147" s="259"/>
      <c r="P147" s="259"/>
      <c r="Q147" s="259"/>
      <c r="R147" s="259"/>
      <c r="S147" s="259"/>
      <c r="T147" s="260"/>
      <c r="U147" s="35"/>
      <c r="V147" s="35"/>
      <c r="W147" s="35"/>
      <c r="X147" s="35"/>
      <c r="Y147" s="35"/>
      <c r="Z147" s="35"/>
      <c r="AA147" s="35"/>
      <c r="AB147" s="35"/>
      <c r="AC147" s="35"/>
      <c r="AD147" s="35"/>
      <c r="AE147" s="35"/>
      <c r="AT147" s="18" t="s">
        <v>230</v>
      </c>
      <c r="AU147" s="18" t="s">
        <v>93</v>
      </c>
    </row>
    <row r="148" spans="1:65" s="2" customFormat="1" ht="6.95" customHeight="1">
      <c r="A148" s="35"/>
      <c r="B148" s="55"/>
      <c r="C148" s="56"/>
      <c r="D148" s="56"/>
      <c r="E148" s="56"/>
      <c r="F148" s="56"/>
      <c r="G148" s="56"/>
      <c r="H148" s="56"/>
      <c r="I148" s="56"/>
      <c r="J148" s="56"/>
      <c r="K148" s="56"/>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gQ4mOkSINeW7wDK2bRosOuH8YeU3/8E6bTVwkXaPa4POBFnylfvrRALxyXr7itT7nr0PThokSGrVvi/lT3LViw==" saltValue="4PN0Ek6t0BdmkTm8/QECGep0qJM2fDNvK6+dl2ufz0tYG2RXNK+vqrf0ROCmPsFIeJI0bh7zd1VKWNSIx7vHHg==" spinCount="100000" sheet="1" objects="1" scenarios="1" formatColumns="0" formatRows="0" autoFilter="0"/>
  <autoFilter ref="C125:K147" xr:uid="{00000000-0009-0000-0000-00000E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6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136</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182</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ROUND((SUM(BE136:BE630)),  2)</f>
        <v>0</v>
      </c>
      <c r="G35" s="35"/>
      <c r="H35" s="35"/>
      <c r="I35" s="131">
        <v>0.21</v>
      </c>
      <c r="J35" s="130">
        <f>ROUND(((SUM(BE136:BE630))*I35),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ROUND((SUM(BF136:BF630)),  2)</f>
        <v>0</v>
      </c>
      <c r="G36" s="35"/>
      <c r="H36" s="35"/>
      <c r="I36" s="131">
        <v>0.15</v>
      </c>
      <c r="J36" s="130">
        <f>ROUND(((SUM(BF136:BF630))*I36),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ROUND((SUM(BG136:BG630)),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ROUND((SUM(BH136:BH630)),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ROUND((SUM(BI136:BI630)),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D.1.1 - Architektonicko-stavební řešení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Praha</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J136</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188</v>
      </c>
      <c r="E99" s="157"/>
      <c r="F99" s="157"/>
      <c r="G99" s="157"/>
      <c r="H99" s="157"/>
      <c r="I99" s="157"/>
      <c r="J99" s="158">
        <f>J137</f>
        <v>0</v>
      </c>
      <c r="K99" s="155"/>
      <c r="L99" s="159"/>
    </row>
    <row r="100" spans="1:47" s="10" customFormat="1" ht="19.899999999999999" customHeight="1">
      <c r="B100" s="160"/>
      <c r="C100" s="105"/>
      <c r="D100" s="161" t="s">
        <v>189</v>
      </c>
      <c r="E100" s="162"/>
      <c r="F100" s="162"/>
      <c r="G100" s="162"/>
      <c r="H100" s="162"/>
      <c r="I100" s="162"/>
      <c r="J100" s="163">
        <f>J138</f>
        <v>0</v>
      </c>
      <c r="K100" s="105"/>
      <c r="L100" s="164"/>
    </row>
    <row r="101" spans="1:47" s="10" customFormat="1" ht="19.899999999999999" customHeight="1">
      <c r="B101" s="160"/>
      <c r="C101" s="105"/>
      <c r="D101" s="161" t="s">
        <v>190</v>
      </c>
      <c r="E101" s="162"/>
      <c r="F101" s="162"/>
      <c r="G101" s="162"/>
      <c r="H101" s="162"/>
      <c r="I101" s="162"/>
      <c r="J101" s="163">
        <f>J169</f>
        <v>0</v>
      </c>
      <c r="K101" s="105"/>
      <c r="L101" s="164"/>
    </row>
    <row r="102" spans="1:47" s="10" customFormat="1" ht="19.899999999999999" customHeight="1">
      <c r="B102" s="160"/>
      <c r="C102" s="105"/>
      <c r="D102" s="161" t="s">
        <v>191</v>
      </c>
      <c r="E102" s="162"/>
      <c r="F102" s="162"/>
      <c r="G102" s="162"/>
      <c r="H102" s="162"/>
      <c r="I102" s="162"/>
      <c r="J102" s="163">
        <f>J204</f>
        <v>0</v>
      </c>
      <c r="K102" s="105"/>
      <c r="L102" s="164"/>
    </row>
    <row r="103" spans="1:47" s="10" customFormat="1" ht="19.899999999999999" customHeight="1">
      <c r="B103" s="160"/>
      <c r="C103" s="105"/>
      <c r="D103" s="161" t="s">
        <v>192</v>
      </c>
      <c r="E103" s="162"/>
      <c r="F103" s="162"/>
      <c r="G103" s="162"/>
      <c r="H103" s="162"/>
      <c r="I103" s="162"/>
      <c r="J103" s="163">
        <f>J210</f>
        <v>0</v>
      </c>
      <c r="K103" s="105"/>
      <c r="L103" s="164"/>
    </row>
    <row r="104" spans="1:47" s="9" customFormat="1" ht="24.95" customHeight="1">
      <c r="B104" s="154"/>
      <c r="C104" s="155"/>
      <c r="D104" s="156" t="s">
        <v>193</v>
      </c>
      <c r="E104" s="157"/>
      <c r="F104" s="157"/>
      <c r="G104" s="157"/>
      <c r="H104" s="157"/>
      <c r="I104" s="157"/>
      <c r="J104" s="158">
        <f>J213</f>
        <v>0</v>
      </c>
      <c r="K104" s="155"/>
      <c r="L104" s="159"/>
    </row>
    <row r="105" spans="1:47" s="10" customFormat="1" ht="19.899999999999999" customHeight="1">
      <c r="B105" s="160"/>
      <c r="C105" s="105"/>
      <c r="D105" s="161" t="s">
        <v>194</v>
      </c>
      <c r="E105" s="162"/>
      <c r="F105" s="162"/>
      <c r="G105" s="162"/>
      <c r="H105" s="162"/>
      <c r="I105" s="162"/>
      <c r="J105" s="163">
        <f>J214</f>
        <v>0</v>
      </c>
      <c r="K105" s="105"/>
      <c r="L105" s="164"/>
    </row>
    <row r="106" spans="1:47" s="10" customFormat="1" ht="19.899999999999999" customHeight="1">
      <c r="B106" s="160"/>
      <c r="C106" s="105"/>
      <c r="D106" s="161" t="s">
        <v>195</v>
      </c>
      <c r="E106" s="162"/>
      <c r="F106" s="162"/>
      <c r="G106" s="162"/>
      <c r="H106" s="162"/>
      <c r="I106" s="162"/>
      <c r="J106" s="163">
        <f>J242</f>
        <v>0</v>
      </c>
      <c r="K106" s="105"/>
      <c r="L106" s="164"/>
    </row>
    <row r="107" spans="1:47" s="10" customFormat="1" ht="19.899999999999999" customHeight="1">
      <c r="B107" s="160"/>
      <c r="C107" s="105"/>
      <c r="D107" s="161" t="s">
        <v>196</v>
      </c>
      <c r="E107" s="162"/>
      <c r="F107" s="162"/>
      <c r="G107" s="162"/>
      <c r="H107" s="162"/>
      <c r="I107" s="162"/>
      <c r="J107" s="163">
        <f>J247</f>
        <v>0</v>
      </c>
      <c r="K107" s="105"/>
      <c r="L107" s="164"/>
    </row>
    <row r="108" spans="1:47" s="10" customFormat="1" ht="19.899999999999999" customHeight="1">
      <c r="B108" s="160"/>
      <c r="C108" s="105"/>
      <c r="D108" s="161" t="s">
        <v>197</v>
      </c>
      <c r="E108" s="162"/>
      <c r="F108" s="162"/>
      <c r="G108" s="162"/>
      <c r="H108" s="162"/>
      <c r="I108" s="162"/>
      <c r="J108" s="163">
        <f>J281</f>
        <v>0</v>
      </c>
      <c r="K108" s="105"/>
      <c r="L108" s="164"/>
    </row>
    <row r="109" spans="1:47" s="10" customFormat="1" ht="19.899999999999999" customHeight="1">
      <c r="B109" s="160"/>
      <c r="C109" s="105"/>
      <c r="D109" s="161" t="s">
        <v>198</v>
      </c>
      <c r="E109" s="162"/>
      <c r="F109" s="162"/>
      <c r="G109" s="162"/>
      <c r="H109" s="162"/>
      <c r="I109" s="162"/>
      <c r="J109" s="163">
        <f>J452</f>
        <v>0</v>
      </c>
      <c r="K109" s="105"/>
      <c r="L109" s="164"/>
    </row>
    <row r="110" spans="1:47" s="10" customFormat="1" ht="19.899999999999999" customHeight="1">
      <c r="B110" s="160"/>
      <c r="C110" s="105"/>
      <c r="D110" s="161" t="s">
        <v>199</v>
      </c>
      <c r="E110" s="162"/>
      <c r="F110" s="162"/>
      <c r="G110" s="162"/>
      <c r="H110" s="162"/>
      <c r="I110" s="162"/>
      <c r="J110" s="163">
        <f>J468</f>
        <v>0</v>
      </c>
      <c r="K110" s="105"/>
      <c r="L110" s="164"/>
    </row>
    <row r="111" spans="1:47" s="10" customFormat="1" ht="19.899999999999999" customHeight="1">
      <c r="B111" s="160"/>
      <c r="C111" s="105"/>
      <c r="D111" s="161" t="s">
        <v>201</v>
      </c>
      <c r="E111" s="162"/>
      <c r="F111" s="162"/>
      <c r="G111" s="162"/>
      <c r="H111" s="162"/>
      <c r="I111" s="162"/>
      <c r="J111" s="163">
        <f>J489</f>
        <v>0</v>
      </c>
      <c r="K111" s="105"/>
      <c r="L111" s="164"/>
    </row>
    <row r="112" spans="1:47" s="10" customFormat="1" ht="19.899999999999999" customHeight="1">
      <c r="B112" s="160"/>
      <c r="C112" s="105"/>
      <c r="D112" s="161" t="s">
        <v>202</v>
      </c>
      <c r="E112" s="162"/>
      <c r="F112" s="162"/>
      <c r="G112" s="162"/>
      <c r="H112" s="162"/>
      <c r="I112" s="162"/>
      <c r="J112" s="163">
        <f>J522</f>
        <v>0</v>
      </c>
      <c r="K112" s="105"/>
      <c r="L112" s="164"/>
    </row>
    <row r="113" spans="1:31" s="10" customFormat="1" ht="19.899999999999999" customHeight="1">
      <c r="B113" s="160"/>
      <c r="C113" s="105"/>
      <c r="D113" s="161" t="s">
        <v>203</v>
      </c>
      <c r="E113" s="162"/>
      <c r="F113" s="162"/>
      <c r="G113" s="162"/>
      <c r="H113" s="162"/>
      <c r="I113" s="162"/>
      <c r="J113" s="163">
        <f>J541</f>
        <v>0</v>
      </c>
      <c r="K113" s="105"/>
      <c r="L113" s="164"/>
    </row>
    <row r="114" spans="1:31" s="10" customFormat="1" ht="19.899999999999999" customHeight="1">
      <c r="B114" s="160"/>
      <c r="C114" s="105"/>
      <c r="D114" s="161" t="s">
        <v>204</v>
      </c>
      <c r="E114" s="162"/>
      <c r="F114" s="162"/>
      <c r="G114" s="162"/>
      <c r="H114" s="162"/>
      <c r="I114" s="162"/>
      <c r="J114" s="163">
        <f>J581</f>
        <v>0</v>
      </c>
      <c r="K114" s="105"/>
      <c r="L114" s="164"/>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205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27" t="str">
        <f>E7</f>
        <v>Podkrovní byty Táborská 378/44, 372/36, 375/38, 377/42, 376/40 Praha 4, k.ú. Nusle</v>
      </c>
      <c r="F124" s="328"/>
      <c r="G124" s="328"/>
      <c r="H124" s="328"/>
      <c r="I124" s="37"/>
      <c r="J124" s="37"/>
      <c r="K124" s="37"/>
      <c r="L124" s="52"/>
      <c r="S124" s="35"/>
      <c r="T124" s="35"/>
      <c r="U124" s="35"/>
      <c r="V124" s="35"/>
      <c r="W124" s="35"/>
      <c r="X124" s="35"/>
      <c r="Y124" s="35"/>
      <c r="Z124" s="35"/>
      <c r="AA124" s="35"/>
      <c r="AB124" s="35"/>
      <c r="AC124" s="35"/>
      <c r="AD124" s="35"/>
      <c r="AE124" s="35"/>
    </row>
    <row r="125" spans="1:31" s="1" customFormat="1" ht="12" customHeight="1">
      <c r="B125" s="22"/>
      <c r="C125" s="30" t="s">
        <v>179</v>
      </c>
      <c r="D125" s="23"/>
      <c r="E125" s="23"/>
      <c r="F125" s="23"/>
      <c r="G125" s="23"/>
      <c r="H125" s="23"/>
      <c r="I125" s="23"/>
      <c r="J125" s="23"/>
      <c r="K125" s="23"/>
      <c r="L125" s="21"/>
    </row>
    <row r="126" spans="1:31" s="2" customFormat="1" ht="16.5" customHeight="1">
      <c r="A126" s="35"/>
      <c r="B126" s="36"/>
      <c r="C126" s="37"/>
      <c r="D126" s="37"/>
      <c r="E126" s="327" t="s">
        <v>1800</v>
      </c>
      <c r="F126" s="329"/>
      <c r="G126" s="329"/>
      <c r="H126" s="329"/>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181</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300" t="str">
        <f>E11</f>
        <v>D.1.1 - Architektonicko-stavební řešení</v>
      </c>
      <c r="F128" s="329"/>
      <c r="G128" s="329"/>
      <c r="H128" s="329"/>
      <c r="I128" s="37"/>
      <c r="J128" s="37"/>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2" customHeight="1">
      <c r="A130" s="35"/>
      <c r="B130" s="36"/>
      <c r="C130" s="30" t="s">
        <v>20</v>
      </c>
      <c r="D130" s="37"/>
      <c r="E130" s="37"/>
      <c r="F130" s="28" t="str">
        <f>F14</f>
        <v>Praha</v>
      </c>
      <c r="G130" s="37"/>
      <c r="H130" s="37"/>
      <c r="I130" s="30" t="s">
        <v>22</v>
      </c>
      <c r="J130" s="67" t="str">
        <f>IF(J14="","",J14)</f>
        <v>19. 5. 2020</v>
      </c>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25.7" customHeight="1">
      <c r="A132" s="35"/>
      <c r="B132" s="36"/>
      <c r="C132" s="30" t="s">
        <v>24</v>
      </c>
      <c r="D132" s="37"/>
      <c r="E132" s="37"/>
      <c r="F132" s="28" t="str">
        <f>E17</f>
        <v>Městská část Praha 4, Anatala Staška 2059/80b</v>
      </c>
      <c r="G132" s="37"/>
      <c r="H132" s="37"/>
      <c r="I132" s="30" t="s">
        <v>31</v>
      </c>
      <c r="J132" s="33" t="str">
        <f>E23</f>
        <v>SUNCAD, s.r.o., Špotzova 6, Praha 6</v>
      </c>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29</v>
      </c>
      <c r="D133" s="37"/>
      <c r="E133" s="37"/>
      <c r="F133" s="28" t="str">
        <f>IF(E20="","",E20)</f>
        <v>Vyplň údaj</v>
      </c>
      <c r="G133" s="37"/>
      <c r="H133" s="37"/>
      <c r="I133" s="30" t="s">
        <v>36</v>
      </c>
      <c r="J133" s="33" t="str">
        <f>E26</f>
        <v xml:space="preserve"> </v>
      </c>
      <c r="K133" s="37"/>
      <c r="L133" s="52"/>
      <c r="S133" s="35"/>
      <c r="T133" s="35"/>
      <c r="U133" s="35"/>
      <c r="V133" s="35"/>
      <c r="W133" s="35"/>
      <c r="X133" s="35"/>
      <c r="Y133" s="35"/>
      <c r="Z133" s="35"/>
      <c r="AA133" s="35"/>
      <c r="AB133" s="35"/>
      <c r="AC133" s="35"/>
      <c r="AD133" s="35"/>
      <c r="AE133" s="35"/>
    </row>
    <row r="134" spans="1:65" s="2" customFormat="1" ht="10.35" customHeight="1">
      <c r="A134" s="35"/>
      <c r="B134" s="36"/>
      <c r="C134" s="37"/>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5" s="11" customFormat="1" ht="29.25" customHeight="1">
      <c r="A135" s="165"/>
      <c r="B135" s="166"/>
      <c r="C135" s="167" t="s">
        <v>206</v>
      </c>
      <c r="D135" s="168" t="s">
        <v>65</v>
      </c>
      <c r="E135" s="168" t="s">
        <v>61</v>
      </c>
      <c r="F135" s="168" t="s">
        <v>62</v>
      </c>
      <c r="G135" s="168" t="s">
        <v>207</v>
      </c>
      <c r="H135" s="168" t="s">
        <v>208</v>
      </c>
      <c r="I135" s="168" t="s">
        <v>209</v>
      </c>
      <c r="J135" s="168" t="s">
        <v>185</v>
      </c>
      <c r="K135" s="169" t="s">
        <v>210</v>
      </c>
      <c r="L135" s="170"/>
      <c r="M135" s="76" t="s">
        <v>1</v>
      </c>
      <c r="N135" s="77" t="s">
        <v>44</v>
      </c>
      <c r="O135" s="77" t="s">
        <v>211</v>
      </c>
      <c r="P135" s="77" t="s">
        <v>212</v>
      </c>
      <c r="Q135" s="77" t="s">
        <v>213</v>
      </c>
      <c r="R135" s="77" t="s">
        <v>214</v>
      </c>
      <c r="S135" s="77" t="s">
        <v>215</v>
      </c>
      <c r="T135" s="78" t="s">
        <v>216</v>
      </c>
      <c r="U135" s="165"/>
      <c r="V135" s="165"/>
      <c r="W135" s="165"/>
      <c r="X135" s="165"/>
      <c r="Y135" s="165"/>
      <c r="Z135" s="165"/>
      <c r="AA135" s="165"/>
      <c r="AB135" s="165"/>
      <c r="AC135" s="165"/>
      <c r="AD135" s="165"/>
      <c r="AE135" s="165"/>
    </row>
    <row r="136" spans="1:65" s="2" customFormat="1" ht="22.9" customHeight="1">
      <c r="A136" s="35"/>
      <c r="B136" s="36"/>
      <c r="C136" s="83" t="s">
        <v>217</v>
      </c>
      <c r="D136" s="37"/>
      <c r="E136" s="37"/>
      <c r="F136" s="37"/>
      <c r="G136" s="37"/>
      <c r="H136" s="37"/>
      <c r="I136" s="37"/>
      <c r="J136" s="171">
        <f>BK136</f>
        <v>0</v>
      </c>
      <c r="K136" s="37"/>
      <c r="L136" s="40"/>
      <c r="M136" s="79"/>
      <c r="N136" s="172"/>
      <c r="O136" s="80"/>
      <c r="P136" s="173">
        <f>P137+P213</f>
        <v>0</v>
      </c>
      <c r="Q136" s="80"/>
      <c r="R136" s="173">
        <f>R137+R213</f>
        <v>28.741560830000001</v>
      </c>
      <c r="S136" s="80"/>
      <c r="T136" s="174">
        <f>T137+T213</f>
        <v>11.076030920000001</v>
      </c>
      <c r="U136" s="35"/>
      <c r="V136" s="35"/>
      <c r="W136" s="35"/>
      <c r="X136" s="35"/>
      <c r="Y136" s="35"/>
      <c r="Z136" s="35"/>
      <c r="AA136" s="35"/>
      <c r="AB136" s="35"/>
      <c r="AC136" s="35"/>
      <c r="AD136" s="35"/>
      <c r="AE136" s="35"/>
      <c r="AT136" s="18" t="s">
        <v>79</v>
      </c>
      <c r="AU136" s="18" t="s">
        <v>187</v>
      </c>
      <c r="BK136" s="175">
        <f>BK137+BK213</f>
        <v>0</v>
      </c>
    </row>
    <row r="137" spans="1:65" s="12" customFormat="1" ht="25.9" customHeight="1">
      <c r="B137" s="176"/>
      <c r="C137" s="177"/>
      <c r="D137" s="178" t="s">
        <v>79</v>
      </c>
      <c r="E137" s="179" t="s">
        <v>218</v>
      </c>
      <c r="F137" s="179" t="s">
        <v>219</v>
      </c>
      <c r="G137" s="177"/>
      <c r="H137" s="177"/>
      <c r="I137" s="180"/>
      <c r="J137" s="181">
        <f>BK137</f>
        <v>0</v>
      </c>
      <c r="K137" s="177"/>
      <c r="L137" s="182"/>
      <c r="M137" s="183"/>
      <c r="N137" s="184"/>
      <c r="O137" s="184"/>
      <c r="P137" s="185">
        <f>P138+P169+P204+P210</f>
        <v>0</v>
      </c>
      <c r="Q137" s="184"/>
      <c r="R137" s="185">
        <f>R138+R169+R204+R210</f>
        <v>4.9798738</v>
      </c>
      <c r="S137" s="184"/>
      <c r="T137" s="186">
        <f>T138+T169+T204+T210</f>
        <v>7.4105999999999996</v>
      </c>
      <c r="AR137" s="187" t="s">
        <v>87</v>
      </c>
      <c r="AT137" s="188" t="s">
        <v>79</v>
      </c>
      <c r="AU137" s="188" t="s">
        <v>80</v>
      </c>
      <c r="AY137" s="187" t="s">
        <v>220</v>
      </c>
      <c r="BK137" s="189">
        <f>BK138+BK169+BK204+BK210</f>
        <v>0</v>
      </c>
    </row>
    <row r="138" spans="1:65" s="12" customFormat="1" ht="22.9" customHeight="1">
      <c r="B138" s="176"/>
      <c r="C138" s="177"/>
      <c r="D138" s="178" t="s">
        <v>79</v>
      </c>
      <c r="E138" s="190" t="s">
        <v>221</v>
      </c>
      <c r="F138" s="190" t="s">
        <v>222</v>
      </c>
      <c r="G138" s="177"/>
      <c r="H138" s="177"/>
      <c r="I138" s="180"/>
      <c r="J138" s="191">
        <f>BK138</f>
        <v>0</v>
      </c>
      <c r="K138" s="177"/>
      <c r="L138" s="182"/>
      <c r="M138" s="183"/>
      <c r="N138" s="184"/>
      <c r="O138" s="184"/>
      <c r="P138" s="185">
        <f>SUM(P139:P168)</f>
        <v>0</v>
      </c>
      <c r="Q138" s="184"/>
      <c r="R138" s="185">
        <f>SUM(R139:R168)</f>
        <v>4.9580149000000002</v>
      </c>
      <c r="S138" s="184"/>
      <c r="T138" s="186">
        <f>SUM(T139:T168)</f>
        <v>0</v>
      </c>
      <c r="AR138" s="187" t="s">
        <v>87</v>
      </c>
      <c r="AT138" s="188" t="s">
        <v>79</v>
      </c>
      <c r="AU138" s="188" t="s">
        <v>87</v>
      </c>
      <c r="AY138" s="187" t="s">
        <v>220</v>
      </c>
      <c r="BK138" s="189">
        <f>SUM(BK139:BK168)</f>
        <v>0</v>
      </c>
    </row>
    <row r="139" spans="1:65" s="2" customFormat="1" ht="14.45" customHeight="1">
      <c r="A139" s="35"/>
      <c r="B139" s="36"/>
      <c r="C139" s="192" t="s">
        <v>87</v>
      </c>
      <c r="D139" s="192" t="s">
        <v>223</v>
      </c>
      <c r="E139" s="193" t="s">
        <v>224</v>
      </c>
      <c r="F139" s="194" t="s">
        <v>225</v>
      </c>
      <c r="G139" s="195" t="s">
        <v>226</v>
      </c>
      <c r="H139" s="196">
        <v>11.72</v>
      </c>
      <c r="I139" s="197"/>
      <c r="J139" s="198">
        <f>ROUND(I139*H139,2)</f>
        <v>0</v>
      </c>
      <c r="K139" s="194" t="s">
        <v>227</v>
      </c>
      <c r="L139" s="40"/>
      <c r="M139" s="199" t="s">
        <v>1</v>
      </c>
      <c r="N139" s="200" t="s">
        <v>46</v>
      </c>
      <c r="O139" s="72"/>
      <c r="P139" s="201">
        <f>O139*H139</f>
        <v>0</v>
      </c>
      <c r="Q139" s="201">
        <v>1.575E-2</v>
      </c>
      <c r="R139" s="201">
        <f>Q139*H139</f>
        <v>0.18459</v>
      </c>
      <c r="S139" s="201">
        <v>0</v>
      </c>
      <c r="T139" s="202">
        <f>S139*H139</f>
        <v>0</v>
      </c>
      <c r="U139" s="35"/>
      <c r="V139" s="35"/>
      <c r="W139" s="35"/>
      <c r="X139" s="35"/>
      <c r="Y139" s="35"/>
      <c r="Z139" s="35"/>
      <c r="AA139" s="35"/>
      <c r="AB139" s="35"/>
      <c r="AC139" s="35"/>
      <c r="AD139" s="35"/>
      <c r="AE139" s="35"/>
      <c r="AR139" s="203" t="s">
        <v>228</v>
      </c>
      <c r="AT139" s="203" t="s">
        <v>223</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228</v>
      </c>
      <c r="BM139" s="203" t="s">
        <v>229</v>
      </c>
    </row>
    <row r="140" spans="1:65" s="2" customFormat="1" ht="11.25">
      <c r="A140" s="35"/>
      <c r="B140" s="36"/>
      <c r="C140" s="37"/>
      <c r="D140" s="205" t="s">
        <v>230</v>
      </c>
      <c r="E140" s="37"/>
      <c r="F140" s="206" t="s">
        <v>231</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13" customFormat="1" ht="11.25">
      <c r="B141" s="210"/>
      <c r="C141" s="211"/>
      <c r="D141" s="205" t="s">
        <v>232</v>
      </c>
      <c r="E141" s="212" t="s">
        <v>1</v>
      </c>
      <c r="F141" s="213" t="s">
        <v>233</v>
      </c>
      <c r="G141" s="211"/>
      <c r="H141" s="212" t="s">
        <v>1</v>
      </c>
      <c r="I141" s="214"/>
      <c r="J141" s="211"/>
      <c r="K141" s="211"/>
      <c r="L141" s="215"/>
      <c r="M141" s="216"/>
      <c r="N141" s="217"/>
      <c r="O141" s="217"/>
      <c r="P141" s="217"/>
      <c r="Q141" s="217"/>
      <c r="R141" s="217"/>
      <c r="S141" s="217"/>
      <c r="T141" s="218"/>
      <c r="AT141" s="219" t="s">
        <v>232</v>
      </c>
      <c r="AU141" s="219" t="s">
        <v>93</v>
      </c>
      <c r="AV141" s="13" t="s">
        <v>87</v>
      </c>
      <c r="AW141" s="13" t="s">
        <v>35</v>
      </c>
      <c r="AX141" s="13" t="s">
        <v>80</v>
      </c>
      <c r="AY141" s="219" t="s">
        <v>220</v>
      </c>
    </row>
    <row r="142" spans="1:65" s="14" customFormat="1" ht="11.25">
      <c r="B142" s="220"/>
      <c r="C142" s="221"/>
      <c r="D142" s="205" t="s">
        <v>232</v>
      </c>
      <c r="E142" s="222" t="s">
        <v>1</v>
      </c>
      <c r="F142" s="223" t="s">
        <v>1801</v>
      </c>
      <c r="G142" s="221"/>
      <c r="H142" s="224">
        <v>8.08</v>
      </c>
      <c r="I142" s="225"/>
      <c r="J142" s="221"/>
      <c r="K142" s="221"/>
      <c r="L142" s="226"/>
      <c r="M142" s="227"/>
      <c r="N142" s="228"/>
      <c r="O142" s="228"/>
      <c r="P142" s="228"/>
      <c r="Q142" s="228"/>
      <c r="R142" s="228"/>
      <c r="S142" s="228"/>
      <c r="T142" s="229"/>
      <c r="AT142" s="230" t="s">
        <v>232</v>
      </c>
      <c r="AU142" s="230" t="s">
        <v>93</v>
      </c>
      <c r="AV142" s="14" t="s">
        <v>93</v>
      </c>
      <c r="AW142" s="14" t="s">
        <v>35</v>
      </c>
      <c r="AX142" s="14" t="s">
        <v>80</v>
      </c>
      <c r="AY142" s="230" t="s">
        <v>220</v>
      </c>
    </row>
    <row r="143" spans="1:65" s="14" customFormat="1" ht="11.25">
      <c r="B143" s="220"/>
      <c r="C143" s="221"/>
      <c r="D143" s="205" t="s">
        <v>232</v>
      </c>
      <c r="E143" s="222" t="s">
        <v>1</v>
      </c>
      <c r="F143" s="223" t="s">
        <v>1802</v>
      </c>
      <c r="G143" s="221"/>
      <c r="H143" s="224">
        <v>3.64</v>
      </c>
      <c r="I143" s="225"/>
      <c r="J143" s="221"/>
      <c r="K143" s="221"/>
      <c r="L143" s="226"/>
      <c r="M143" s="227"/>
      <c r="N143" s="228"/>
      <c r="O143" s="228"/>
      <c r="P143" s="228"/>
      <c r="Q143" s="228"/>
      <c r="R143" s="228"/>
      <c r="S143" s="228"/>
      <c r="T143" s="229"/>
      <c r="AT143" s="230" t="s">
        <v>232</v>
      </c>
      <c r="AU143" s="230" t="s">
        <v>93</v>
      </c>
      <c r="AV143" s="14" t="s">
        <v>93</v>
      </c>
      <c r="AW143" s="14" t="s">
        <v>35</v>
      </c>
      <c r="AX143" s="14" t="s">
        <v>80</v>
      </c>
      <c r="AY143" s="230" t="s">
        <v>220</v>
      </c>
    </row>
    <row r="144" spans="1:65" s="15" customFormat="1" ht="11.25">
      <c r="B144" s="231"/>
      <c r="C144" s="232"/>
      <c r="D144" s="205" t="s">
        <v>232</v>
      </c>
      <c r="E144" s="233" t="s">
        <v>1</v>
      </c>
      <c r="F144" s="234" t="s">
        <v>236</v>
      </c>
      <c r="G144" s="232"/>
      <c r="H144" s="235">
        <v>11.72</v>
      </c>
      <c r="I144" s="236"/>
      <c r="J144" s="232"/>
      <c r="K144" s="232"/>
      <c r="L144" s="237"/>
      <c r="M144" s="238"/>
      <c r="N144" s="239"/>
      <c r="O144" s="239"/>
      <c r="P144" s="239"/>
      <c r="Q144" s="239"/>
      <c r="R144" s="239"/>
      <c r="S144" s="239"/>
      <c r="T144" s="240"/>
      <c r="AT144" s="241" t="s">
        <v>232</v>
      </c>
      <c r="AU144" s="241" t="s">
        <v>93</v>
      </c>
      <c r="AV144" s="15" t="s">
        <v>228</v>
      </c>
      <c r="AW144" s="15" t="s">
        <v>35</v>
      </c>
      <c r="AX144" s="15" t="s">
        <v>87</v>
      </c>
      <c r="AY144" s="241" t="s">
        <v>220</v>
      </c>
    </row>
    <row r="145" spans="1:65" s="2" customFormat="1" ht="14.45" customHeight="1">
      <c r="A145" s="35"/>
      <c r="B145" s="36"/>
      <c r="C145" s="192" t="s">
        <v>93</v>
      </c>
      <c r="D145" s="192" t="s">
        <v>223</v>
      </c>
      <c r="E145" s="193" t="s">
        <v>237</v>
      </c>
      <c r="F145" s="194" t="s">
        <v>238</v>
      </c>
      <c r="G145" s="195" t="s">
        <v>226</v>
      </c>
      <c r="H145" s="196">
        <v>246.86</v>
      </c>
      <c r="I145" s="197"/>
      <c r="J145" s="198">
        <f>ROUND(I145*H145,2)</f>
        <v>0</v>
      </c>
      <c r="K145" s="194" t="s">
        <v>227</v>
      </c>
      <c r="L145" s="40"/>
      <c r="M145" s="199" t="s">
        <v>1</v>
      </c>
      <c r="N145" s="200" t="s">
        <v>46</v>
      </c>
      <c r="O145" s="72"/>
      <c r="P145" s="201">
        <f>O145*H145</f>
        <v>0</v>
      </c>
      <c r="Q145" s="201">
        <v>1.8380000000000001E-2</v>
      </c>
      <c r="R145" s="201">
        <f>Q145*H145</f>
        <v>4.5372868000000004</v>
      </c>
      <c r="S145" s="201">
        <v>0</v>
      </c>
      <c r="T145" s="202">
        <f>S145*H145</f>
        <v>0</v>
      </c>
      <c r="U145" s="35"/>
      <c r="V145" s="35"/>
      <c r="W145" s="35"/>
      <c r="X145" s="35"/>
      <c r="Y145" s="35"/>
      <c r="Z145" s="35"/>
      <c r="AA145" s="35"/>
      <c r="AB145" s="35"/>
      <c r="AC145" s="35"/>
      <c r="AD145" s="35"/>
      <c r="AE145" s="35"/>
      <c r="AR145" s="203" t="s">
        <v>228</v>
      </c>
      <c r="AT145" s="203" t="s">
        <v>223</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228</v>
      </c>
      <c r="BM145" s="203" t="s">
        <v>239</v>
      </c>
    </row>
    <row r="146" spans="1:65" s="2" customFormat="1" ht="19.5">
      <c r="A146" s="35"/>
      <c r="B146" s="36"/>
      <c r="C146" s="37"/>
      <c r="D146" s="205" t="s">
        <v>230</v>
      </c>
      <c r="E146" s="37"/>
      <c r="F146" s="206" t="s">
        <v>240</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2" customFormat="1" ht="19.5">
      <c r="A147" s="35"/>
      <c r="B147" s="36"/>
      <c r="C147" s="37"/>
      <c r="D147" s="205" t="s">
        <v>241</v>
      </c>
      <c r="E147" s="37"/>
      <c r="F147" s="242" t="s">
        <v>242</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241</v>
      </c>
      <c r="AU147" s="18" t="s">
        <v>93</v>
      </c>
    </row>
    <row r="148" spans="1:65" s="13" customFormat="1" ht="11.25">
      <c r="B148" s="210"/>
      <c r="C148" s="211"/>
      <c r="D148" s="205" t="s">
        <v>232</v>
      </c>
      <c r="E148" s="212" t="s">
        <v>1</v>
      </c>
      <c r="F148" s="213" t="s">
        <v>243</v>
      </c>
      <c r="G148" s="211"/>
      <c r="H148" s="212" t="s">
        <v>1</v>
      </c>
      <c r="I148" s="214"/>
      <c r="J148" s="211"/>
      <c r="K148" s="211"/>
      <c r="L148" s="215"/>
      <c r="M148" s="216"/>
      <c r="N148" s="217"/>
      <c r="O148" s="217"/>
      <c r="P148" s="217"/>
      <c r="Q148" s="217"/>
      <c r="R148" s="217"/>
      <c r="S148" s="217"/>
      <c r="T148" s="218"/>
      <c r="AT148" s="219" t="s">
        <v>232</v>
      </c>
      <c r="AU148" s="219" t="s">
        <v>93</v>
      </c>
      <c r="AV148" s="13" t="s">
        <v>87</v>
      </c>
      <c r="AW148" s="13" t="s">
        <v>35</v>
      </c>
      <c r="AX148" s="13" t="s">
        <v>80</v>
      </c>
      <c r="AY148" s="219" t="s">
        <v>220</v>
      </c>
    </row>
    <row r="149" spans="1:65" s="14" customFormat="1" ht="11.25">
      <c r="B149" s="220"/>
      <c r="C149" s="221"/>
      <c r="D149" s="205" t="s">
        <v>232</v>
      </c>
      <c r="E149" s="222" t="s">
        <v>1</v>
      </c>
      <c r="F149" s="223" t="s">
        <v>1803</v>
      </c>
      <c r="G149" s="221"/>
      <c r="H149" s="224">
        <v>148.22999999999999</v>
      </c>
      <c r="I149" s="225"/>
      <c r="J149" s="221"/>
      <c r="K149" s="221"/>
      <c r="L149" s="226"/>
      <c r="M149" s="227"/>
      <c r="N149" s="228"/>
      <c r="O149" s="228"/>
      <c r="P149" s="228"/>
      <c r="Q149" s="228"/>
      <c r="R149" s="228"/>
      <c r="S149" s="228"/>
      <c r="T149" s="229"/>
      <c r="AT149" s="230" t="s">
        <v>232</v>
      </c>
      <c r="AU149" s="230" t="s">
        <v>93</v>
      </c>
      <c r="AV149" s="14" t="s">
        <v>93</v>
      </c>
      <c r="AW149" s="14" t="s">
        <v>35</v>
      </c>
      <c r="AX149" s="14" t="s">
        <v>80</v>
      </c>
      <c r="AY149" s="230" t="s">
        <v>220</v>
      </c>
    </row>
    <row r="150" spans="1:65" s="14" customFormat="1" ht="11.25">
      <c r="B150" s="220"/>
      <c r="C150" s="221"/>
      <c r="D150" s="205" t="s">
        <v>232</v>
      </c>
      <c r="E150" s="222" t="s">
        <v>1</v>
      </c>
      <c r="F150" s="223" t="s">
        <v>1804</v>
      </c>
      <c r="G150" s="221"/>
      <c r="H150" s="224">
        <v>98.63</v>
      </c>
      <c r="I150" s="225"/>
      <c r="J150" s="221"/>
      <c r="K150" s="221"/>
      <c r="L150" s="226"/>
      <c r="M150" s="227"/>
      <c r="N150" s="228"/>
      <c r="O150" s="228"/>
      <c r="P150" s="228"/>
      <c r="Q150" s="228"/>
      <c r="R150" s="228"/>
      <c r="S150" s="228"/>
      <c r="T150" s="229"/>
      <c r="AT150" s="230" t="s">
        <v>232</v>
      </c>
      <c r="AU150" s="230" t="s">
        <v>93</v>
      </c>
      <c r="AV150" s="14" t="s">
        <v>93</v>
      </c>
      <c r="AW150" s="14" t="s">
        <v>35</v>
      </c>
      <c r="AX150" s="14" t="s">
        <v>80</v>
      </c>
      <c r="AY150" s="230" t="s">
        <v>220</v>
      </c>
    </row>
    <row r="151" spans="1:65" s="15" customFormat="1" ht="11.25">
      <c r="B151" s="231"/>
      <c r="C151" s="232"/>
      <c r="D151" s="205" t="s">
        <v>232</v>
      </c>
      <c r="E151" s="233" t="s">
        <v>1</v>
      </c>
      <c r="F151" s="234" t="s">
        <v>236</v>
      </c>
      <c r="G151" s="232"/>
      <c r="H151" s="235">
        <v>246.85999999999999</v>
      </c>
      <c r="I151" s="236"/>
      <c r="J151" s="232"/>
      <c r="K151" s="232"/>
      <c r="L151" s="237"/>
      <c r="M151" s="238"/>
      <c r="N151" s="239"/>
      <c r="O151" s="239"/>
      <c r="P151" s="239"/>
      <c r="Q151" s="239"/>
      <c r="R151" s="239"/>
      <c r="S151" s="239"/>
      <c r="T151" s="240"/>
      <c r="AT151" s="241" t="s">
        <v>232</v>
      </c>
      <c r="AU151" s="241" t="s">
        <v>93</v>
      </c>
      <c r="AV151" s="15" t="s">
        <v>228</v>
      </c>
      <c r="AW151" s="15" t="s">
        <v>35</v>
      </c>
      <c r="AX151" s="15" t="s">
        <v>87</v>
      </c>
      <c r="AY151" s="241" t="s">
        <v>220</v>
      </c>
    </row>
    <row r="152" spans="1:65" s="2" customFormat="1" ht="14.45" customHeight="1">
      <c r="A152" s="35"/>
      <c r="B152" s="36"/>
      <c r="C152" s="192" t="s">
        <v>106</v>
      </c>
      <c r="D152" s="192" t="s">
        <v>223</v>
      </c>
      <c r="E152" s="193" t="s">
        <v>246</v>
      </c>
      <c r="F152" s="194" t="s">
        <v>247</v>
      </c>
      <c r="G152" s="195" t="s">
        <v>226</v>
      </c>
      <c r="H152" s="196">
        <v>4.2</v>
      </c>
      <c r="I152" s="197"/>
      <c r="J152" s="198">
        <f>ROUND(I152*H152,2)</f>
        <v>0</v>
      </c>
      <c r="K152" s="194" t="s">
        <v>227</v>
      </c>
      <c r="L152" s="40"/>
      <c r="M152" s="199" t="s">
        <v>1</v>
      </c>
      <c r="N152" s="200" t="s">
        <v>46</v>
      </c>
      <c r="O152" s="72"/>
      <c r="P152" s="201">
        <f>O152*H152</f>
        <v>0</v>
      </c>
      <c r="Q152" s="201">
        <v>3.3579999999999999E-2</v>
      </c>
      <c r="R152" s="201">
        <f>Q152*H152</f>
        <v>0.14103599999999999</v>
      </c>
      <c r="S152" s="201">
        <v>0</v>
      </c>
      <c r="T152" s="202">
        <f>S152*H152</f>
        <v>0</v>
      </c>
      <c r="U152" s="35"/>
      <c r="V152" s="35"/>
      <c r="W152" s="35"/>
      <c r="X152" s="35"/>
      <c r="Y152" s="35"/>
      <c r="Z152" s="35"/>
      <c r="AA152" s="35"/>
      <c r="AB152" s="35"/>
      <c r="AC152" s="35"/>
      <c r="AD152" s="35"/>
      <c r="AE152" s="35"/>
      <c r="AR152" s="203" t="s">
        <v>228</v>
      </c>
      <c r="AT152" s="203" t="s">
        <v>223</v>
      </c>
      <c r="AU152" s="203" t="s">
        <v>93</v>
      </c>
      <c r="AY152" s="18" t="s">
        <v>220</v>
      </c>
      <c r="BE152" s="204">
        <f>IF(N152="základní",J152,0)</f>
        <v>0</v>
      </c>
      <c r="BF152" s="204">
        <f>IF(N152="snížená",J152,0)</f>
        <v>0</v>
      </c>
      <c r="BG152" s="204">
        <f>IF(N152="zákl. přenesená",J152,0)</f>
        <v>0</v>
      </c>
      <c r="BH152" s="204">
        <f>IF(N152="sníž. přenesená",J152,0)</f>
        <v>0</v>
      </c>
      <c r="BI152" s="204">
        <f>IF(N152="nulová",J152,0)</f>
        <v>0</v>
      </c>
      <c r="BJ152" s="18" t="s">
        <v>93</v>
      </c>
      <c r="BK152" s="204">
        <f>ROUND(I152*H152,2)</f>
        <v>0</v>
      </c>
      <c r="BL152" s="18" t="s">
        <v>228</v>
      </c>
      <c r="BM152" s="203" t="s">
        <v>248</v>
      </c>
    </row>
    <row r="153" spans="1:65" s="2" customFormat="1" ht="11.25">
      <c r="A153" s="35"/>
      <c r="B153" s="36"/>
      <c r="C153" s="37"/>
      <c r="D153" s="205" t="s">
        <v>230</v>
      </c>
      <c r="E153" s="37"/>
      <c r="F153" s="206" t="s">
        <v>249</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93</v>
      </c>
    </row>
    <row r="154" spans="1:65" s="13" customFormat="1" ht="11.25">
      <c r="B154" s="210"/>
      <c r="C154" s="211"/>
      <c r="D154" s="205" t="s">
        <v>232</v>
      </c>
      <c r="E154" s="212" t="s">
        <v>1</v>
      </c>
      <c r="F154" s="213" t="s">
        <v>243</v>
      </c>
      <c r="G154" s="211"/>
      <c r="H154" s="212" t="s">
        <v>1</v>
      </c>
      <c r="I154" s="214"/>
      <c r="J154" s="211"/>
      <c r="K154" s="211"/>
      <c r="L154" s="215"/>
      <c r="M154" s="216"/>
      <c r="N154" s="217"/>
      <c r="O154" s="217"/>
      <c r="P154" s="217"/>
      <c r="Q154" s="217"/>
      <c r="R154" s="217"/>
      <c r="S154" s="217"/>
      <c r="T154" s="218"/>
      <c r="AT154" s="219" t="s">
        <v>232</v>
      </c>
      <c r="AU154" s="219" t="s">
        <v>93</v>
      </c>
      <c r="AV154" s="13" t="s">
        <v>87</v>
      </c>
      <c r="AW154" s="13" t="s">
        <v>35</v>
      </c>
      <c r="AX154" s="13" t="s">
        <v>80</v>
      </c>
      <c r="AY154" s="219" t="s">
        <v>220</v>
      </c>
    </row>
    <row r="155" spans="1:65" s="14" customFormat="1" ht="11.25">
      <c r="B155" s="220"/>
      <c r="C155" s="221"/>
      <c r="D155" s="205" t="s">
        <v>232</v>
      </c>
      <c r="E155" s="222" t="s">
        <v>1</v>
      </c>
      <c r="F155" s="223" t="s">
        <v>1805</v>
      </c>
      <c r="G155" s="221"/>
      <c r="H155" s="224">
        <v>4.2</v>
      </c>
      <c r="I155" s="225"/>
      <c r="J155" s="221"/>
      <c r="K155" s="221"/>
      <c r="L155" s="226"/>
      <c r="M155" s="227"/>
      <c r="N155" s="228"/>
      <c r="O155" s="228"/>
      <c r="P155" s="228"/>
      <c r="Q155" s="228"/>
      <c r="R155" s="228"/>
      <c r="S155" s="228"/>
      <c r="T155" s="229"/>
      <c r="AT155" s="230" t="s">
        <v>232</v>
      </c>
      <c r="AU155" s="230" t="s">
        <v>93</v>
      </c>
      <c r="AV155" s="14" t="s">
        <v>93</v>
      </c>
      <c r="AW155" s="14" t="s">
        <v>35</v>
      </c>
      <c r="AX155" s="14" t="s">
        <v>87</v>
      </c>
      <c r="AY155" s="230" t="s">
        <v>220</v>
      </c>
    </row>
    <row r="156" spans="1:65" s="2" customFormat="1" ht="14.45" customHeight="1">
      <c r="A156" s="35"/>
      <c r="B156" s="36"/>
      <c r="C156" s="192" t="s">
        <v>228</v>
      </c>
      <c r="D156" s="192" t="s">
        <v>223</v>
      </c>
      <c r="E156" s="193" t="s">
        <v>251</v>
      </c>
      <c r="F156" s="194" t="s">
        <v>252</v>
      </c>
      <c r="G156" s="195" t="s">
        <v>226</v>
      </c>
      <c r="H156" s="196">
        <v>145.52000000000001</v>
      </c>
      <c r="I156" s="197"/>
      <c r="J156" s="198">
        <f>ROUND(I156*H156,2)</f>
        <v>0</v>
      </c>
      <c r="K156" s="194" t="s">
        <v>227</v>
      </c>
      <c r="L156" s="40"/>
      <c r="M156" s="199" t="s">
        <v>1</v>
      </c>
      <c r="N156" s="200" t="s">
        <v>46</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93</v>
      </c>
      <c r="AY156" s="18" t="s">
        <v>220</v>
      </c>
      <c r="BE156" s="204">
        <f>IF(N156="základní",J156,0)</f>
        <v>0</v>
      </c>
      <c r="BF156" s="204">
        <f>IF(N156="snížená",J156,0)</f>
        <v>0</v>
      </c>
      <c r="BG156" s="204">
        <f>IF(N156="zákl. přenesená",J156,0)</f>
        <v>0</v>
      </c>
      <c r="BH156" s="204">
        <f>IF(N156="sníž. přenesená",J156,0)</f>
        <v>0</v>
      </c>
      <c r="BI156" s="204">
        <f>IF(N156="nulová",J156,0)</f>
        <v>0</v>
      </c>
      <c r="BJ156" s="18" t="s">
        <v>93</v>
      </c>
      <c r="BK156" s="204">
        <f>ROUND(I156*H156,2)</f>
        <v>0</v>
      </c>
      <c r="BL156" s="18" t="s">
        <v>228</v>
      </c>
      <c r="BM156" s="203" t="s">
        <v>1806</v>
      </c>
    </row>
    <row r="157" spans="1:65" s="2" customFormat="1" ht="11.25">
      <c r="A157" s="35"/>
      <c r="B157" s="36"/>
      <c r="C157" s="37"/>
      <c r="D157" s="205" t="s">
        <v>230</v>
      </c>
      <c r="E157" s="37"/>
      <c r="F157" s="206" t="s">
        <v>254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93</v>
      </c>
    </row>
    <row r="158" spans="1:65" s="15" customFormat="1" ht="11.25">
      <c r="B158" s="231"/>
      <c r="C158" s="232"/>
      <c r="D158" s="205" t="s">
        <v>232</v>
      </c>
      <c r="E158" s="233" t="s">
        <v>1</v>
      </c>
      <c r="F158" s="234" t="s">
        <v>236</v>
      </c>
      <c r="G158" s="232"/>
      <c r="H158" s="235">
        <v>145.52000000000001</v>
      </c>
      <c r="I158" s="236"/>
      <c r="J158" s="232"/>
      <c r="K158" s="232"/>
      <c r="L158" s="237"/>
      <c r="M158" s="238"/>
      <c r="N158" s="239"/>
      <c r="O158" s="239"/>
      <c r="P158" s="239"/>
      <c r="Q158" s="239"/>
      <c r="R158" s="239"/>
      <c r="S158" s="239"/>
      <c r="T158" s="240"/>
      <c r="AT158" s="241" t="s">
        <v>232</v>
      </c>
      <c r="AU158" s="241" t="s">
        <v>93</v>
      </c>
      <c r="AV158" s="15" t="s">
        <v>228</v>
      </c>
      <c r="AW158" s="15" t="s">
        <v>35</v>
      </c>
      <c r="AX158" s="15" t="s">
        <v>80</v>
      </c>
      <c r="AY158" s="241" t="s">
        <v>220</v>
      </c>
    </row>
    <row r="159" spans="1:65" s="2" customFormat="1" ht="14.45" customHeight="1">
      <c r="A159" s="35"/>
      <c r="B159" s="36"/>
      <c r="C159" s="192" t="s">
        <v>256</v>
      </c>
      <c r="D159" s="192" t="s">
        <v>223</v>
      </c>
      <c r="E159" s="193" t="s">
        <v>257</v>
      </c>
      <c r="F159" s="194" t="s">
        <v>258</v>
      </c>
      <c r="G159" s="195" t="s">
        <v>259</v>
      </c>
      <c r="H159" s="196">
        <v>2</v>
      </c>
      <c r="I159" s="197"/>
      <c r="J159" s="198">
        <f>ROUND(I159*H159,2)</f>
        <v>0</v>
      </c>
      <c r="K159" s="194" t="s">
        <v>227</v>
      </c>
      <c r="L159" s="40"/>
      <c r="M159" s="199" t="s">
        <v>1</v>
      </c>
      <c r="N159" s="200" t="s">
        <v>46</v>
      </c>
      <c r="O159" s="72"/>
      <c r="P159" s="201">
        <f>O159*H159</f>
        <v>0</v>
      </c>
      <c r="Q159" s="201">
        <v>2.622E-2</v>
      </c>
      <c r="R159" s="201">
        <f>Q159*H159</f>
        <v>5.2440000000000001E-2</v>
      </c>
      <c r="S159" s="201">
        <v>0</v>
      </c>
      <c r="T159" s="202">
        <f>S159*H159</f>
        <v>0</v>
      </c>
      <c r="U159" s="35"/>
      <c r="V159" s="35"/>
      <c r="W159" s="35"/>
      <c r="X159" s="35"/>
      <c r="Y159" s="35"/>
      <c r="Z159" s="35"/>
      <c r="AA159" s="35"/>
      <c r="AB159" s="35"/>
      <c r="AC159" s="35"/>
      <c r="AD159" s="35"/>
      <c r="AE159" s="35"/>
      <c r="AR159" s="203" t="s">
        <v>228</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228</v>
      </c>
      <c r="BM159" s="203" t="s">
        <v>1807</v>
      </c>
    </row>
    <row r="160" spans="1:65" s="2" customFormat="1" ht="19.5">
      <c r="A160" s="35"/>
      <c r="B160" s="36"/>
      <c r="C160" s="37"/>
      <c r="D160" s="205" t="s">
        <v>230</v>
      </c>
      <c r="E160" s="37"/>
      <c r="F160" s="206" t="s">
        <v>261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192" t="s">
        <v>221</v>
      </c>
      <c r="D161" s="192" t="s">
        <v>223</v>
      </c>
      <c r="E161" s="193" t="s">
        <v>262</v>
      </c>
      <c r="F161" s="194" t="s">
        <v>263</v>
      </c>
      <c r="G161" s="195" t="s">
        <v>226</v>
      </c>
      <c r="H161" s="196">
        <v>5</v>
      </c>
      <c r="I161" s="197"/>
      <c r="J161" s="198">
        <f>ROUND(I161*H161,2)</f>
        <v>0</v>
      </c>
      <c r="K161" s="194" t="s">
        <v>227</v>
      </c>
      <c r="L161" s="40"/>
      <c r="M161" s="199" t="s">
        <v>1</v>
      </c>
      <c r="N161" s="200" t="s">
        <v>46</v>
      </c>
      <c r="O161" s="72"/>
      <c r="P161" s="201">
        <f>O161*H161</f>
        <v>0</v>
      </c>
      <c r="Q161" s="201">
        <v>3.8999999999999999E-4</v>
      </c>
      <c r="R161" s="201">
        <f>Q161*H161</f>
        <v>1.9499999999999999E-3</v>
      </c>
      <c r="S161" s="201">
        <v>0</v>
      </c>
      <c r="T161" s="202">
        <f>S161*H161</f>
        <v>0</v>
      </c>
      <c r="U161" s="35"/>
      <c r="V161" s="35"/>
      <c r="W161" s="35"/>
      <c r="X161" s="35"/>
      <c r="Y161" s="35"/>
      <c r="Z161" s="35"/>
      <c r="AA161" s="35"/>
      <c r="AB161" s="35"/>
      <c r="AC161" s="35"/>
      <c r="AD161" s="35"/>
      <c r="AE161" s="35"/>
      <c r="AR161" s="203" t="s">
        <v>228</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228</v>
      </c>
      <c r="BM161" s="203" t="s">
        <v>1808</v>
      </c>
    </row>
    <row r="162" spans="1:65" s="2" customFormat="1" ht="19.5">
      <c r="A162" s="35"/>
      <c r="B162" s="36"/>
      <c r="C162" s="37"/>
      <c r="D162" s="205" t="s">
        <v>230</v>
      </c>
      <c r="E162" s="37"/>
      <c r="F162" s="206" t="s">
        <v>265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266</v>
      </c>
      <c r="D163" s="192" t="s">
        <v>223</v>
      </c>
      <c r="E163" s="193" t="s">
        <v>267</v>
      </c>
      <c r="F163" s="194" t="s">
        <v>268</v>
      </c>
      <c r="G163" s="195" t="s">
        <v>226</v>
      </c>
      <c r="H163" s="196">
        <v>123.37</v>
      </c>
      <c r="I163" s="197"/>
      <c r="J163" s="198">
        <f>ROUND(I163*H163,2)</f>
        <v>0</v>
      </c>
      <c r="K163" s="194" t="s">
        <v>227</v>
      </c>
      <c r="L163" s="40"/>
      <c r="M163" s="199" t="s">
        <v>1</v>
      </c>
      <c r="N163" s="200" t="s">
        <v>46</v>
      </c>
      <c r="O163" s="72"/>
      <c r="P163" s="201">
        <f>O163*H163</f>
        <v>0</v>
      </c>
      <c r="Q163" s="201">
        <v>3.3E-4</v>
      </c>
      <c r="R163" s="201">
        <f>Q163*H163</f>
        <v>4.0712100000000001E-2</v>
      </c>
      <c r="S163" s="201">
        <v>0</v>
      </c>
      <c r="T163" s="202">
        <f>S163*H163</f>
        <v>0</v>
      </c>
      <c r="U163" s="35"/>
      <c r="V163" s="35"/>
      <c r="W163" s="35"/>
      <c r="X163" s="35"/>
      <c r="Y163" s="35"/>
      <c r="Z163" s="35"/>
      <c r="AA163" s="35"/>
      <c r="AB163" s="35"/>
      <c r="AC163" s="35"/>
      <c r="AD163" s="35"/>
      <c r="AE163" s="35"/>
      <c r="AR163" s="203" t="s">
        <v>228</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228</v>
      </c>
      <c r="BM163" s="203" t="s">
        <v>269</v>
      </c>
    </row>
    <row r="164" spans="1:65" s="2" customFormat="1" ht="11.25">
      <c r="A164" s="35"/>
      <c r="B164" s="36"/>
      <c r="C164" s="37"/>
      <c r="D164" s="205" t="s">
        <v>230</v>
      </c>
      <c r="E164" s="37"/>
      <c r="F164" s="206" t="s">
        <v>270</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13" customFormat="1" ht="11.25">
      <c r="B165" s="210"/>
      <c r="C165" s="211"/>
      <c r="D165" s="205" t="s">
        <v>232</v>
      </c>
      <c r="E165" s="212" t="s">
        <v>1</v>
      </c>
      <c r="F165" s="213" t="s">
        <v>271</v>
      </c>
      <c r="G165" s="211"/>
      <c r="H165" s="212" t="s">
        <v>1</v>
      </c>
      <c r="I165" s="214"/>
      <c r="J165" s="211"/>
      <c r="K165" s="211"/>
      <c r="L165" s="215"/>
      <c r="M165" s="216"/>
      <c r="N165" s="217"/>
      <c r="O165" s="217"/>
      <c r="P165" s="217"/>
      <c r="Q165" s="217"/>
      <c r="R165" s="217"/>
      <c r="S165" s="217"/>
      <c r="T165" s="218"/>
      <c r="AT165" s="219" t="s">
        <v>232</v>
      </c>
      <c r="AU165" s="219" t="s">
        <v>93</v>
      </c>
      <c r="AV165" s="13" t="s">
        <v>87</v>
      </c>
      <c r="AW165" s="13" t="s">
        <v>35</v>
      </c>
      <c r="AX165" s="13" t="s">
        <v>80</v>
      </c>
      <c r="AY165" s="219" t="s">
        <v>220</v>
      </c>
    </row>
    <row r="166" spans="1:65" s="14" customFormat="1" ht="11.25">
      <c r="B166" s="220"/>
      <c r="C166" s="221"/>
      <c r="D166" s="205" t="s">
        <v>232</v>
      </c>
      <c r="E166" s="222" t="s">
        <v>1</v>
      </c>
      <c r="F166" s="223" t="s">
        <v>1809</v>
      </c>
      <c r="G166" s="221"/>
      <c r="H166" s="224">
        <v>69.91</v>
      </c>
      <c r="I166" s="225"/>
      <c r="J166" s="221"/>
      <c r="K166" s="221"/>
      <c r="L166" s="226"/>
      <c r="M166" s="227"/>
      <c r="N166" s="228"/>
      <c r="O166" s="228"/>
      <c r="P166" s="228"/>
      <c r="Q166" s="228"/>
      <c r="R166" s="228"/>
      <c r="S166" s="228"/>
      <c r="T166" s="229"/>
      <c r="AT166" s="230" t="s">
        <v>232</v>
      </c>
      <c r="AU166" s="230" t="s">
        <v>93</v>
      </c>
      <c r="AV166" s="14" t="s">
        <v>93</v>
      </c>
      <c r="AW166" s="14" t="s">
        <v>35</v>
      </c>
      <c r="AX166" s="14" t="s">
        <v>80</v>
      </c>
      <c r="AY166" s="230" t="s">
        <v>220</v>
      </c>
    </row>
    <row r="167" spans="1:65" s="14" customFormat="1" ht="11.25">
      <c r="B167" s="220"/>
      <c r="C167" s="221"/>
      <c r="D167" s="205" t="s">
        <v>232</v>
      </c>
      <c r="E167" s="222" t="s">
        <v>1</v>
      </c>
      <c r="F167" s="223" t="s">
        <v>1810</v>
      </c>
      <c r="G167" s="221"/>
      <c r="H167" s="224">
        <v>53.46</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5" customFormat="1" ht="11.25">
      <c r="B168" s="231"/>
      <c r="C168" s="232"/>
      <c r="D168" s="205" t="s">
        <v>232</v>
      </c>
      <c r="E168" s="233" t="s">
        <v>1</v>
      </c>
      <c r="F168" s="234" t="s">
        <v>236</v>
      </c>
      <c r="G168" s="232"/>
      <c r="H168" s="235">
        <v>123.37</v>
      </c>
      <c r="I168" s="236"/>
      <c r="J168" s="232"/>
      <c r="K168" s="232"/>
      <c r="L168" s="237"/>
      <c r="M168" s="238"/>
      <c r="N168" s="239"/>
      <c r="O168" s="239"/>
      <c r="P168" s="239"/>
      <c r="Q168" s="239"/>
      <c r="R168" s="239"/>
      <c r="S168" s="239"/>
      <c r="T168" s="240"/>
      <c r="AT168" s="241" t="s">
        <v>232</v>
      </c>
      <c r="AU168" s="241" t="s">
        <v>93</v>
      </c>
      <c r="AV168" s="15" t="s">
        <v>228</v>
      </c>
      <c r="AW168" s="15" t="s">
        <v>35</v>
      </c>
      <c r="AX168" s="15" t="s">
        <v>87</v>
      </c>
      <c r="AY168" s="241" t="s">
        <v>220</v>
      </c>
    </row>
    <row r="169" spans="1:65" s="12" customFormat="1" ht="22.9" customHeight="1">
      <c r="B169" s="176"/>
      <c r="C169" s="177"/>
      <c r="D169" s="178" t="s">
        <v>79</v>
      </c>
      <c r="E169" s="190" t="s">
        <v>274</v>
      </c>
      <c r="F169" s="190" t="s">
        <v>275</v>
      </c>
      <c r="G169" s="177"/>
      <c r="H169" s="177"/>
      <c r="I169" s="180"/>
      <c r="J169" s="191">
        <f>BK169</f>
        <v>0</v>
      </c>
      <c r="K169" s="177"/>
      <c r="L169" s="182"/>
      <c r="M169" s="183"/>
      <c r="N169" s="184"/>
      <c r="O169" s="184"/>
      <c r="P169" s="185">
        <f>SUM(P170:P203)</f>
        <v>0</v>
      </c>
      <c r="Q169" s="184"/>
      <c r="R169" s="185">
        <f>SUM(R170:R203)</f>
        <v>2.1858900000000001E-2</v>
      </c>
      <c r="S169" s="184"/>
      <c r="T169" s="186">
        <f>SUM(T170:T203)</f>
        <v>7.4105999999999996</v>
      </c>
      <c r="AR169" s="187" t="s">
        <v>87</v>
      </c>
      <c r="AT169" s="188" t="s">
        <v>79</v>
      </c>
      <c r="AU169" s="188" t="s">
        <v>87</v>
      </c>
      <c r="AY169" s="187" t="s">
        <v>220</v>
      </c>
      <c r="BK169" s="189">
        <f>SUM(BK170:BK203)</f>
        <v>0</v>
      </c>
    </row>
    <row r="170" spans="1:65" s="2" customFormat="1" ht="14.45" customHeight="1">
      <c r="A170" s="35"/>
      <c r="B170" s="36"/>
      <c r="C170" s="192" t="s">
        <v>276</v>
      </c>
      <c r="D170" s="192" t="s">
        <v>223</v>
      </c>
      <c r="E170" s="193" t="s">
        <v>277</v>
      </c>
      <c r="F170" s="194" t="s">
        <v>278</v>
      </c>
      <c r="G170" s="195" t="s">
        <v>226</v>
      </c>
      <c r="H170" s="196">
        <v>123.37</v>
      </c>
      <c r="I170" s="197"/>
      <c r="J170" s="198">
        <f>ROUND(I170*H170,2)</f>
        <v>0</v>
      </c>
      <c r="K170" s="194" t="s">
        <v>227</v>
      </c>
      <c r="L170" s="40"/>
      <c r="M170" s="199" t="s">
        <v>1</v>
      </c>
      <c r="N170" s="200" t="s">
        <v>46</v>
      </c>
      <c r="O170" s="72"/>
      <c r="P170" s="201">
        <f>O170*H170</f>
        <v>0</v>
      </c>
      <c r="Q170" s="201">
        <v>1.2999999999999999E-4</v>
      </c>
      <c r="R170" s="201">
        <f>Q170*H170</f>
        <v>1.60381E-2</v>
      </c>
      <c r="S170" s="201">
        <v>0</v>
      </c>
      <c r="T170" s="202">
        <f>S170*H170</f>
        <v>0</v>
      </c>
      <c r="U170" s="35"/>
      <c r="V170" s="35"/>
      <c r="W170" s="35"/>
      <c r="X170" s="35"/>
      <c r="Y170" s="35"/>
      <c r="Z170" s="35"/>
      <c r="AA170" s="35"/>
      <c r="AB170" s="35"/>
      <c r="AC170" s="35"/>
      <c r="AD170" s="35"/>
      <c r="AE170" s="35"/>
      <c r="AR170" s="203" t="s">
        <v>228</v>
      </c>
      <c r="AT170" s="203" t="s">
        <v>223</v>
      </c>
      <c r="AU170" s="203" t="s">
        <v>93</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228</v>
      </c>
      <c r="BM170" s="203" t="s">
        <v>279</v>
      </c>
    </row>
    <row r="171" spans="1:65" s="2" customFormat="1" ht="11.25">
      <c r="A171" s="35"/>
      <c r="B171" s="36"/>
      <c r="C171" s="37"/>
      <c r="D171" s="205" t="s">
        <v>230</v>
      </c>
      <c r="E171" s="37"/>
      <c r="F171" s="206" t="s">
        <v>280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93</v>
      </c>
    </row>
    <row r="172" spans="1:65" s="13" customFormat="1" ht="11.25">
      <c r="B172" s="210"/>
      <c r="C172" s="211"/>
      <c r="D172" s="205" t="s">
        <v>232</v>
      </c>
      <c r="E172" s="212" t="s">
        <v>1</v>
      </c>
      <c r="F172" s="213" t="s">
        <v>271</v>
      </c>
      <c r="G172" s="211"/>
      <c r="H172" s="212" t="s">
        <v>1</v>
      </c>
      <c r="I172" s="214"/>
      <c r="J172" s="211"/>
      <c r="K172" s="211"/>
      <c r="L172" s="215"/>
      <c r="M172" s="216"/>
      <c r="N172" s="217"/>
      <c r="O172" s="217"/>
      <c r="P172" s="217"/>
      <c r="Q172" s="217"/>
      <c r="R172" s="217"/>
      <c r="S172" s="217"/>
      <c r="T172" s="218"/>
      <c r="AT172" s="219" t="s">
        <v>232</v>
      </c>
      <c r="AU172" s="219" t="s">
        <v>93</v>
      </c>
      <c r="AV172" s="13" t="s">
        <v>87</v>
      </c>
      <c r="AW172" s="13" t="s">
        <v>35</v>
      </c>
      <c r="AX172" s="13" t="s">
        <v>80</v>
      </c>
      <c r="AY172" s="219" t="s">
        <v>220</v>
      </c>
    </row>
    <row r="173" spans="1:65" s="14" customFormat="1" ht="11.25">
      <c r="B173" s="220"/>
      <c r="C173" s="221"/>
      <c r="D173" s="205" t="s">
        <v>232</v>
      </c>
      <c r="E173" s="222" t="s">
        <v>1</v>
      </c>
      <c r="F173" s="223" t="s">
        <v>1809</v>
      </c>
      <c r="G173" s="221"/>
      <c r="H173" s="224">
        <v>69.91</v>
      </c>
      <c r="I173" s="225"/>
      <c r="J173" s="221"/>
      <c r="K173" s="221"/>
      <c r="L173" s="226"/>
      <c r="M173" s="227"/>
      <c r="N173" s="228"/>
      <c r="O173" s="228"/>
      <c r="P173" s="228"/>
      <c r="Q173" s="228"/>
      <c r="R173" s="228"/>
      <c r="S173" s="228"/>
      <c r="T173" s="229"/>
      <c r="AT173" s="230" t="s">
        <v>232</v>
      </c>
      <c r="AU173" s="230" t="s">
        <v>93</v>
      </c>
      <c r="AV173" s="14" t="s">
        <v>93</v>
      </c>
      <c r="AW173" s="14" t="s">
        <v>35</v>
      </c>
      <c r="AX173" s="14" t="s">
        <v>80</v>
      </c>
      <c r="AY173" s="230" t="s">
        <v>220</v>
      </c>
    </row>
    <row r="174" spans="1:65" s="14" customFormat="1" ht="11.25">
      <c r="B174" s="220"/>
      <c r="C174" s="221"/>
      <c r="D174" s="205" t="s">
        <v>232</v>
      </c>
      <c r="E174" s="222" t="s">
        <v>1</v>
      </c>
      <c r="F174" s="223" t="s">
        <v>1810</v>
      </c>
      <c r="G174" s="221"/>
      <c r="H174" s="224">
        <v>53.46</v>
      </c>
      <c r="I174" s="225"/>
      <c r="J174" s="221"/>
      <c r="K174" s="221"/>
      <c r="L174" s="226"/>
      <c r="M174" s="227"/>
      <c r="N174" s="228"/>
      <c r="O174" s="228"/>
      <c r="P174" s="228"/>
      <c r="Q174" s="228"/>
      <c r="R174" s="228"/>
      <c r="S174" s="228"/>
      <c r="T174" s="229"/>
      <c r="AT174" s="230" t="s">
        <v>232</v>
      </c>
      <c r="AU174" s="230" t="s">
        <v>93</v>
      </c>
      <c r="AV174" s="14" t="s">
        <v>93</v>
      </c>
      <c r="AW174" s="14" t="s">
        <v>35</v>
      </c>
      <c r="AX174" s="14" t="s">
        <v>80</v>
      </c>
      <c r="AY174" s="230" t="s">
        <v>220</v>
      </c>
    </row>
    <row r="175" spans="1:65" s="15" customFormat="1" ht="11.25">
      <c r="B175" s="231"/>
      <c r="C175" s="232"/>
      <c r="D175" s="205" t="s">
        <v>232</v>
      </c>
      <c r="E175" s="233" t="s">
        <v>1</v>
      </c>
      <c r="F175" s="234" t="s">
        <v>236</v>
      </c>
      <c r="G175" s="232"/>
      <c r="H175" s="235">
        <v>123.37</v>
      </c>
      <c r="I175" s="236"/>
      <c r="J175" s="232"/>
      <c r="K175" s="232"/>
      <c r="L175" s="237"/>
      <c r="M175" s="238"/>
      <c r="N175" s="239"/>
      <c r="O175" s="239"/>
      <c r="P175" s="239"/>
      <c r="Q175" s="239"/>
      <c r="R175" s="239"/>
      <c r="S175" s="239"/>
      <c r="T175" s="240"/>
      <c r="AT175" s="241" t="s">
        <v>232</v>
      </c>
      <c r="AU175" s="241" t="s">
        <v>93</v>
      </c>
      <c r="AV175" s="15" t="s">
        <v>228</v>
      </c>
      <c r="AW175" s="15" t="s">
        <v>35</v>
      </c>
      <c r="AX175" s="15" t="s">
        <v>87</v>
      </c>
      <c r="AY175" s="241" t="s">
        <v>220</v>
      </c>
    </row>
    <row r="176" spans="1:65" s="2" customFormat="1" ht="14.45" customHeight="1">
      <c r="A176" s="35"/>
      <c r="B176" s="36"/>
      <c r="C176" s="192" t="s">
        <v>274</v>
      </c>
      <c r="D176" s="192" t="s">
        <v>223</v>
      </c>
      <c r="E176" s="193" t="s">
        <v>281</v>
      </c>
      <c r="F176" s="194" t="s">
        <v>282</v>
      </c>
      <c r="G176" s="195" t="s">
        <v>226</v>
      </c>
      <c r="H176" s="196">
        <v>145.52000000000001</v>
      </c>
      <c r="I176" s="197"/>
      <c r="J176" s="198">
        <f>ROUND(I176*H176,2)</f>
        <v>0</v>
      </c>
      <c r="K176" s="194" t="s">
        <v>227</v>
      </c>
      <c r="L176" s="40"/>
      <c r="M176" s="199" t="s">
        <v>1</v>
      </c>
      <c r="N176" s="200" t="s">
        <v>46</v>
      </c>
      <c r="O176" s="72"/>
      <c r="P176" s="201">
        <f>O176*H176</f>
        <v>0</v>
      </c>
      <c r="Q176" s="201">
        <v>4.0000000000000003E-5</v>
      </c>
      <c r="R176" s="201">
        <f>Q176*H176</f>
        <v>5.820800000000001E-3</v>
      </c>
      <c r="S176" s="201">
        <v>0</v>
      </c>
      <c r="T176" s="202">
        <f>S176*H176</f>
        <v>0</v>
      </c>
      <c r="U176" s="35"/>
      <c r="V176" s="35"/>
      <c r="W176" s="35"/>
      <c r="X176" s="35"/>
      <c r="Y176" s="35"/>
      <c r="Z176" s="35"/>
      <c r="AA176" s="35"/>
      <c r="AB176" s="35"/>
      <c r="AC176" s="35"/>
      <c r="AD176" s="35"/>
      <c r="AE176" s="35"/>
      <c r="AR176" s="203" t="s">
        <v>228</v>
      </c>
      <c r="AT176" s="203" t="s">
        <v>223</v>
      </c>
      <c r="AU176" s="203" t="s">
        <v>93</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228</v>
      </c>
      <c r="BM176" s="203" t="s">
        <v>1811</v>
      </c>
    </row>
    <row r="177" spans="1:65" s="2" customFormat="1" ht="11.25">
      <c r="A177" s="35"/>
      <c r="B177" s="36"/>
      <c r="C177" s="37"/>
      <c r="D177" s="205" t="s">
        <v>230</v>
      </c>
      <c r="E177" s="37"/>
      <c r="F177" s="206" t="s">
        <v>284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93</v>
      </c>
    </row>
    <row r="178" spans="1:65" s="13" customFormat="1" ht="11.25">
      <c r="B178" s="210"/>
      <c r="C178" s="211"/>
      <c r="D178" s="205" t="s">
        <v>232</v>
      </c>
      <c r="E178" s="212" t="s">
        <v>1</v>
      </c>
      <c r="F178" s="213" t="s">
        <v>271</v>
      </c>
      <c r="G178" s="211"/>
      <c r="H178" s="212" t="s">
        <v>1</v>
      </c>
      <c r="I178" s="214"/>
      <c r="J178" s="211"/>
      <c r="K178" s="211"/>
      <c r="L178" s="215"/>
      <c r="M178" s="216"/>
      <c r="N178" s="217"/>
      <c r="O178" s="217"/>
      <c r="P178" s="217"/>
      <c r="Q178" s="217"/>
      <c r="R178" s="217"/>
      <c r="S178" s="217"/>
      <c r="T178" s="218"/>
      <c r="AT178" s="219" t="s">
        <v>232</v>
      </c>
      <c r="AU178" s="219" t="s">
        <v>93</v>
      </c>
      <c r="AV178" s="13" t="s">
        <v>87</v>
      </c>
      <c r="AW178" s="13" t="s">
        <v>35</v>
      </c>
      <c r="AX178" s="13" t="s">
        <v>80</v>
      </c>
      <c r="AY178" s="219" t="s">
        <v>220</v>
      </c>
    </row>
    <row r="179" spans="1:65" s="14" customFormat="1" ht="11.25">
      <c r="B179" s="220"/>
      <c r="C179" s="221"/>
      <c r="D179" s="205" t="s">
        <v>232</v>
      </c>
      <c r="E179" s="222" t="s">
        <v>1</v>
      </c>
      <c r="F179" s="223" t="s">
        <v>1812</v>
      </c>
      <c r="G179" s="221"/>
      <c r="H179" s="224">
        <v>22.15</v>
      </c>
      <c r="I179" s="225"/>
      <c r="J179" s="221"/>
      <c r="K179" s="221"/>
      <c r="L179" s="226"/>
      <c r="M179" s="227"/>
      <c r="N179" s="228"/>
      <c r="O179" s="228"/>
      <c r="P179" s="228"/>
      <c r="Q179" s="228"/>
      <c r="R179" s="228"/>
      <c r="S179" s="228"/>
      <c r="T179" s="229"/>
      <c r="AT179" s="230" t="s">
        <v>232</v>
      </c>
      <c r="AU179" s="230" t="s">
        <v>93</v>
      </c>
      <c r="AV179" s="14" t="s">
        <v>93</v>
      </c>
      <c r="AW179" s="14" t="s">
        <v>35</v>
      </c>
      <c r="AX179" s="14" t="s">
        <v>80</v>
      </c>
      <c r="AY179" s="230" t="s">
        <v>220</v>
      </c>
    </row>
    <row r="180" spans="1:65" s="14" customFormat="1" ht="11.25">
      <c r="B180" s="220"/>
      <c r="C180" s="221"/>
      <c r="D180" s="205" t="s">
        <v>232</v>
      </c>
      <c r="E180" s="222" t="s">
        <v>1</v>
      </c>
      <c r="F180" s="223" t="s">
        <v>1809</v>
      </c>
      <c r="G180" s="221"/>
      <c r="H180" s="224">
        <v>69.91</v>
      </c>
      <c r="I180" s="225"/>
      <c r="J180" s="221"/>
      <c r="K180" s="221"/>
      <c r="L180" s="226"/>
      <c r="M180" s="227"/>
      <c r="N180" s="228"/>
      <c r="O180" s="228"/>
      <c r="P180" s="228"/>
      <c r="Q180" s="228"/>
      <c r="R180" s="228"/>
      <c r="S180" s="228"/>
      <c r="T180" s="229"/>
      <c r="AT180" s="230" t="s">
        <v>232</v>
      </c>
      <c r="AU180" s="230" t="s">
        <v>93</v>
      </c>
      <c r="AV180" s="14" t="s">
        <v>93</v>
      </c>
      <c r="AW180" s="14" t="s">
        <v>35</v>
      </c>
      <c r="AX180" s="14" t="s">
        <v>80</v>
      </c>
      <c r="AY180" s="230" t="s">
        <v>220</v>
      </c>
    </row>
    <row r="181" spans="1:65" s="14" customFormat="1" ht="11.25">
      <c r="B181" s="220"/>
      <c r="C181" s="221"/>
      <c r="D181" s="205" t="s">
        <v>232</v>
      </c>
      <c r="E181" s="222" t="s">
        <v>1</v>
      </c>
      <c r="F181" s="223" t="s">
        <v>1810</v>
      </c>
      <c r="G181" s="221"/>
      <c r="H181" s="224">
        <v>53.46</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5" customFormat="1" ht="11.25">
      <c r="B182" s="231"/>
      <c r="C182" s="232"/>
      <c r="D182" s="205" t="s">
        <v>232</v>
      </c>
      <c r="E182" s="233" t="s">
        <v>1</v>
      </c>
      <c r="F182" s="234" t="s">
        <v>236</v>
      </c>
      <c r="G182" s="232"/>
      <c r="H182" s="235">
        <v>145.52000000000001</v>
      </c>
      <c r="I182" s="236"/>
      <c r="J182" s="232"/>
      <c r="K182" s="232"/>
      <c r="L182" s="237"/>
      <c r="M182" s="238"/>
      <c r="N182" s="239"/>
      <c r="O182" s="239"/>
      <c r="P182" s="239"/>
      <c r="Q182" s="239"/>
      <c r="R182" s="239"/>
      <c r="S182" s="239"/>
      <c r="T182" s="240"/>
      <c r="AT182" s="241" t="s">
        <v>232</v>
      </c>
      <c r="AU182" s="241" t="s">
        <v>93</v>
      </c>
      <c r="AV182" s="15" t="s">
        <v>228</v>
      </c>
      <c r="AW182" s="15" t="s">
        <v>35</v>
      </c>
      <c r="AX182" s="15" t="s">
        <v>87</v>
      </c>
      <c r="AY182" s="241" t="s">
        <v>220</v>
      </c>
    </row>
    <row r="183" spans="1:65" s="2" customFormat="1" ht="14.45" customHeight="1">
      <c r="A183" s="35"/>
      <c r="B183" s="36"/>
      <c r="C183" s="192" t="s">
        <v>286</v>
      </c>
      <c r="D183" s="192" t="s">
        <v>223</v>
      </c>
      <c r="E183" s="193" t="s">
        <v>287</v>
      </c>
      <c r="F183" s="194" t="s">
        <v>288</v>
      </c>
      <c r="G183" s="195" t="s">
        <v>226</v>
      </c>
      <c r="H183" s="196">
        <v>161.1</v>
      </c>
      <c r="I183" s="197"/>
      <c r="J183" s="198">
        <f>ROUND(I183*H183,2)</f>
        <v>0</v>
      </c>
      <c r="K183" s="194" t="s">
        <v>227</v>
      </c>
      <c r="L183" s="40"/>
      <c r="M183" s="199" t="s">
        <v>1</v>
      </c>
      <c r="N183" s="200" t="s">
        <v>46</v>
      </c>
      <c r="O183" s="72"/>
      <c r="P183" s="201">
        <f>O183*H183</f>
        <v>0</v>
      </c>
      <c r="Q183" s="201">
        <v>0</v>
      </c>
      <c r="R183" s="201">
        <f>Q183*H183</f>
        <v>0</v>
      </c>
      <c r="S183" s="201">
        <v>4.5999999999999999E-2</v>
      </c>
      <c r="T183" s="202">
        <f>S183*H183</f>
        <v>7.4105999999999996</v>
      </c>
      <c r="U183" s="35"/>
      <c r="V183" s="35"/>
      <c r="W183" s="35"/>
      <c r="X183" s="35"/>
      <c r="Y183" s="35"/>
      <c r="Z183" s="35"/>
      <c r="AA183" s="35"/>
      <c r="AB183" s="35"/>
      <c r="AC183" s="35"/>
      <c r="AD183" s="35"/>
      <c r="AE183" s="35"/>
      <c r="AR183" s="203" t="s">
        <v>228</v>
      </c>
      <c r="AT183" s="203" t="s">
        <v>223</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228</v>
      </c>
      <c r="BM183" s="203" t="s">
        <v>289</v>
      </c>
    </row>
    <row r="184" spans="1:65" s="2" customFormat="1" ht="19.5">
      <c r="A184" s="35"/>
      <c r="B184" s="36"/>
      <c r="C184" s="37"/>
      <c r="D184" s="205" t="s">
        <v>230</v>
      </c>
      <c r="E184" s="37"/>
      <c r="F184" s="206" t="s">
        <v>290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13" customFormat="1" ht="11.25">
      <c r="B185" s="210"/>
      <c r="C185" s="211"/>
      <c r="D185" s="205" t="s">
        <v>232</v>
      </c>
      <c r="E185" s="212" t="s">
        <v>1</v>
      </c>
      <c r="F185" s="213" t="s">
        <v>243</v>
      </c>
      <c r="G185" s="211"/>
      <c r="H185" s="212" t="s">
        <v>1</v>
      </c>
      <c r="I185" s="214"/>
      <c r="J185" s="211"/>
      <c r="K185" s="211"/>
      <c r="L185" s="215"/>
      <c r="M185" s="216"/>
      <c r="N185" s="217"/>
      <c r="O185" s="217"/>
      <c r="P185" s="217"/>
      <c r="Q185" s="217"/>
      <c r="R185" s="217"/>
      <c r="S185" s="217"/>
      <c r="T185" s="218"/>
      <c r="AT185" s="219" t="s">
        <v>232</v>
      </c>
      <c r="AU185" s="219" t="s">
        <v>93</v>
      </c>
      <c r="AV185" s="13" t="s">
        <v>87</v>
      </c>
      <c r="AW185" s="13" t="s">
        <v>35</v>
      </c>
      <c r="AX185" s="13" t="s">
        <v>80</v>
      </c>
      <c r="AY185" s="219" t="s">
        <v>220</v>
      </c>
    </row>
    <row r="186" spans="1:65" s="14" customFormat="1" ht="11.25">
      <c r="B186" s="220"/>
      <c r="C186" s="221"/>
      <c r="D186" s="205" t="s">
        <v>232</v>
      </c>
      <c r="E186" s="222" t="s">
        <v>1</v>
      </c>
      <c r="F186" s="223" t="s">
        <v>1813</v>
      </c>
      <c r="G186" s="221"/>
      <c r="H186" s="224">
        <v>93.45</v>
      </c>
      <c r="I186" s="225"/>
      <c r="J186" s="221"/>
      <c r="K186" s="221"/>
      <c r="L186" s="226"/>
      <c r="M186" s="227"/>
      <c r="N186" s="228"/>
      <c r="O186" s="228"/>
      <c r="P186" s="228"/>
      <c r="Q186" s="228"/>
      <c r="R186" s="228"/>
      <c r="S186" s="228"/>
      <c r="T186" s="229"/>
      <c r="AT186" s="230" t="s">
        <v>232</v>
      </c>
      <c r="AU186" s="230" t="s">
        <v>93</v>
      </c>
      <c r="AV186" s="14" t="s">
        <v>93</v>
      </c>
      <c r="AW186" s="14" t="s">
        <v>35</v>
      </c>
      <c r="AX186" s="14" t="s">
        <v>80</v>
      </c>
      <c r="AY186" s="230" t="s">
        <v>220</v>
      </c>
    </row>
    <row r="187" spans="1:65" s="14" customFormat="1" ht="11.25">
      <c r="B187" s="220"/>
      <c r="C187" s="221"/>
      <c r="D187" s="205" t="s">
        <v>232</v>
      </c>
      <c r="E187" s="222" t="s">
        <v>1</v>
      </c>
      <c r="F187" s="223" t="s">
        <v>1814</v>
      </c>
      <c r="G187" s="221"/>
      <c r="H187" s="224">
        <v>67.650000000000006</v>
      </c>
      <c r="I187" s="225"/>
      <c r="J187" s="221"/>
      <c r="K187" s="221"/>
      <c r="L187" s="226"/>
      <c r="M187" s="227"/>
      <c r="N187" s="228"/>
      <c r="O187" s="228"/>
      <c r="P187" s="228"/>
      <c r="Q187" s="228"/>
      <c r="R187" s="228"/>
      <c r="S187" s="228"/>
      <c r="T187" s="229"/>
      <c r="AT187" s="230" t="s">
        <v>232</v>
      </c>
      <c r="AU187" s="230" t="s">
        <v>93</v>
      </c>
      <c r="AV187" s="14" t="s">
        <v>93</v>
      </c>
      <c r="AW187" s="14" t="s">
        <v>35</v>
      </c>
      <c r="AX187" s="14" t="s">
        <v>80</v>
      </c>
      <c r="AY187" s="230" t="s">
        <v>220</v>
      </c>
    </row>
    <row r="188" spans="1:65" s="15" customFormat="1" ht="11.25">
      <c r="B188" s="231"/>
      <c r="C188" s="232"/>
      <c r="D188" s="205" t="s">
        <v>232</v>
      </c>
      <c r="E188" s="233" t="s">
        <v>1</v>
      </c>
      <c r="F188" s="234" t="s">
        <v>236</v>
      </c>
      <c r="G188" s="232"/>
      <c r="H188" s="235">
        <v>161.10000000000002</v>
      </c>
      <c r="I188" s="236"/>
      <c r="J188" s="232"/>
      <c r="K188" s="232"/>
      <c r="L188" s="237"/>
      <c r="M188" s="238"/>
      <c r="N188" s="239"/>
      <c r="O188" s="239"/>
      <c r="P188" s="239"/>
      <c r="Q188" s="239"/>
      <c r="R188" s="239"/>
      <c r="S188" s="239"/>
      <c r="T188" s="240"/>
      <c r="AT188" s="241" t="s">
        <v>232</v>
      </c>
      <c r="AU188" s="241" t="s">
        <v>93</v>
      </c>
      <c r="AV188" s="15" t="s">
        <v>228</v>
      </c>
      <c r="AW188" s="15" t="s">
        <v>35</v>
      </c>
      <c r="AX188" s="15" t="s">
        <v>87</v>
      </c>
      <c r="AY188" s="241" t="s">
        <v>220</v>
      </c>
    </row>
    <row r="189" spans="1:65" s="2" customFormat="1" ht="14.45" customHeight="1">
      <c r="A189" s="35"/>
      <c r="B189" s="36"/>
      <c r="C189" s="192" t="s">
        <v>293</v>
      </c>
      <c r="D189" s="192" t="s">
        <v>223</v>
      </c>
      <c r="E189" s="193" t="s">
        <v>294</v>
      </c>
      <c r="F189" s="194" t="s">
        <v>295</v>
      </c>
      <c r="G189" s="195" t="s">
        <v>226</v>
      </c>
      <c r="H189" s="196">
        <v>161.1</v>
      </c>
      <c r="I189" s="197"/>
      <c r="J189" s="198">
        <f>ROUND(I189*H189,2)</f>
        <v>0</v>
      </c>
      <c r="K189" s="194" t="s">
        <v>1</v>
      </c>
      <c r="L189" s="40"/>
      <c r="M189" s="199" t="s">
        <v>1</v>
      </c>
      <c r="N189" s="200"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228</v>
      </c>
      <c r="BM189" s="203" t="s">
        <v>1815</v>
      </c>
    </row>
    <row r="190" spans="1:65" s="2" customFormat="1" ht="11.25">
      <c r="A190" s="35"/>
      <c r="B190" s="36"/>
      <c r="C190" s="37"/>
      <c r="D190" s="205" t="s">
        <v>230</v>
      </c>
      <c r="E190" s="37"/>
      <c r="F190" s="206" t="s">
        <v>297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13" customFormat="1" ht="11.25">
      <c r="B191" s="210"/>
      <c r="C191" s="211"/>
      <c r="D191" s="205" t="s">
        <v>232</v>
      </c>
      <c r="E191" s="212" t="s">
        <v>1</v>
      </c>
      <c r="F191" s="213" t="s">
        <v>243</v>
      </c>
      <c r="G191" s="211"/>
      <c r="H191" s="212" t="s">
        <v>1</v>
      </c>
      <c r="I191" s="214"/>
      <c r="J191" s="211"/>
      <c r="K191" s="211"/>
      <c r="L191" s="215"/>
      <c r="M191" s="216"/>
      <c r="N191" s="217"/>
      <c r="O191" s="217"/>
      <c r="P191" s="217"/>
      <c r="Q191" s="217"/>
      <c r="R191" s="217"/>
      <c r="S191" s="217"/>
      <c r="T191" s="218"/>
      <c r="AT191" s="219" t="s">
        <v>232</v>
      </c>
      <c r="AU191" s="219" t="s">
        <v>93</v>
      </c>
      <c r="AV191" s="13" t="s">
        <v>87</v>
      </c>
      <c r="AW191" s="13" t="s">
        <v>35</v>
      </c>
      <c r="AX191" s="13" t="s">
        <v>80</v>
      </c>
      <c r="AY191" s="219" t="s">
        <v>220</v>
      </c>
    </row>
    <row r="192" spans="1:65" s="14" customFormat="1" ht="11.25">
      <c r="B192" s="220"/>
      <c r="C192" s="221"/>
      <c r="D192" s="205" t="s">
        <v>232</v>
      </c>
      <c r="E192" s="222" t="s">
        <v>1</v>
      </c>
      <c r="F192" s="223" t="s">
        <v>1813</v>
      </c>
      <c r="G192" s="221"/>
      <c r="H192" s="224">
        <v>93.45</v>
      </c>
      <c r="I192" s="225"/>
      <c r="J192" s="221"/>
      <c r="K192" s="221"/>
      <c r="L192" s="226"/>
      <c r="M192" s="227"/>
      <c r="N192" s="228"/>
      <c r="O192" s="228"/>
      <c r="P192" s="228"/>
      <c r="Q192" s="228"/>
      <c r="R192" s="228"/>
      <c r="S192" s="228"/>
      <c r="T192" s="229"/>
      <c r="AT192" s="230" t="s">
        <v>232</v>
      </c>
      <c r="AU192" s="230" t="s">
        <v>93</v>
      </c>
      <c r="AV192" s="14" t="s">
        <v>93</v>
      </c>
      <c r="AW192" s="14" t="s">
        <v>35</v>
      </c>
      <c r="AX192" s="14" t="s">
        <v>80</v>
      </c>
      <c r="AY192" s="230" t="s">
        <v>220</v>
      </c>
    </row>
    <row r="193" spans="1:65" s="14" customFormat="1" ht="11.25">
      <c r="B193" s="220"/>
      <c r="C193" s="221"/>
      <c r="D193" s="205" t="s">
        <v>232</v>
      </c>
      <c r="E193" s="222" t="s">
        <v>1</v>
      </c>
      <c r="F193" s="223" t="s">
        <v>1814</v>
      </c>
      <c r="G193" s="221"/>
      <c r="H193" s="224">
        <v>67.650000000000006</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5" customFormat="1" ht="11.25">
      <c r="B194" s="231"/>
      <c r="C194" s="232"/>
      <c r="D194" s="205" t="s">
        <v>232</v>
      </c>
      <c r="E194" s="233" t="s">
        <v>1</v>
      </c>
      <c r="F194" s="234" t="s">
        <v>236</v>
      </c>
      <c r="G194" s="232"/>
      <c r="H194" s="235">
        <v>161.10000000000002</v>
      </c>
      <c r="I194" s="236"/>
      <c r="J194" s="232"/>
      <c r="K194" s="232"/>
      <c r="L194" s="237"/>
      <c r="M194" s="238"/>
      <c r="N194" s="239"/>
      <c r="O194" s="239"/>
      <c r="P194" s="239"/>
      <c r="Q194" s="239"/>
      <c r="R194" s="239"/>
      <c r="S194" s="239"/>
      <c r="T194" s="240"/>
      <c r="AT194" s="241" t="s">
        <v>232</v>
      </c>
      <c r="AU194" s="241" t="s">
        <v>93</v>
      </c>
      <c r="AV194" s="15" t="s">
        <v>228</v>
      </c>
      <c r="AW194" s="15" t="s">
        <v>35</v>
      </c>
      <c r="AX194" s="15" t="s">
        <v>87</v>
      </c>
      <c r="AY194" s="241" t="s">
        <v>220</v>
      </c>
    </row>
    <row r="195" spans="1:65" s="2" customFormat="1" ht="14.45" customHeight="1">
      <c r="A195" s="35"/>
      <c r="B195" s="36"/>
      <c r="C195" s="192" t="s">
        <v>298</v>
      </c>
      <c r="D195" s="192" t="s">
        <v>223</v>
      </c>
      <c r="E195" s="193" t="s">
        <v>299</v>
      </c>
      <c r="F195" s="194" t="s">
        <v>300</v>
      </c>
      <c r="G195" s="195" t="s">
        <v>301</v>
      </c>
      <c r="H195" s="196">
        <v>1</v>
      </c>
      <c r="I195" s="197"/>
      <c r="J195" s="198">
        <f>ROUND(I195*H195,2)</f>
        <v>0</v>
      </c>
      <c r="K195" s="194" t="s">
        <v>1</v>
      </c>
      <c r="L195" s="40"/>
      <c r="M195" s="199" t="s">
        <v>1</v>
      </c>
      <c r="N195" s="200"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228</v>
      </c>
      <c r="BM195" s="203" t="s">
        <v>302</v>
      </c>
    </row>
    <row r="196" spans="1:65" s="2" customFormat="1" ht="11.25">
      <c r="A196" s="35"/>
      <c r="B196" s="36"/>
      <c r="C196" s="37"/>
      <c r="D196" s="205" t="s">
        <v>230</v>
      </c>
      <c r="E196" s="37"/>
      <c r="F196" s="206" t="s">
        <v>300</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39">
      <c r="A197" s="35"/>
      <c r="B197" s="36"/>
      <c r="C197" s="37"/>
      <c r="D197" s="205" t="s">
        <v>241</v>
      </c>
      <c r="E197" s="37"/>
      <c r="F197" s="242" t="s">
        <v>303</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241</v>
      </c>
      <c r="AU197" s="18" t="s">
        <v>93</v>
      </c>
    </row>
    <row r="198" spans="1:65" s="2" customFormat="1" ht="14.45" customHeight="1">
      <c r="A198" s="35"/>
      <c r="B198" s="36"/>
      <c r="C198" s="192" t="s">
        <v>304</v>
      </c>
      <c r="D198" s="192" t="s">
        <v>223</v>
      </c>
      <c r="E198" s="193" t="s">
        <v>305</v>
      </c>
      <c r="F198" s="194" t="s">
        <v>306</v>
      </c>
      <c r="G198" s="195" t="s">
        <v>259</v>
      </c>
      <c r="H198" s="196">
        <v>4</v>
      </c>
      <c r="I198" s="197"/>
      <c r="J198" s="198">
        <f>ROUND(I198*H198,2)</f>
        <v>0</v>
      </c>
      <c r="K198" s="194" t="s">
        <v>1</v>
      </c>
      <c r="L198" s="40"/>
      <c r="M198" s="199" t="s">
        <v>1</v>
      </c>
      <c r="N198" s="200" t="s">
        <v>46</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228</v>
      </c>
      <c r="AT198" s="203" t="s">
        <v>223</v>
      </c>
      <c r="AU198" s="203" t="s">
        <v>93</v>
      </c>
      <c r="AY198" s="18" t="s">
        <v>220</v>
      </c>
      <c r="BE198" s="204">
        <f>IF(N198="základní",J198,0)</f>
        <v>0</v>
      </c>
      <c r="BF198" s="204">
        <f>IF(N198="snížená",J198,0)</f>
        <v>0</v>
      </c>
      <c r="BG198" s="204">
        <f>IF(N198="zákl. přenesená",J198,0)</f>
        <v>0</v>
      </c>
      <c r="BH198" s="204">
        <f>IF(N198="sníž. přenesená",J198,0)</f>
        <v>0</v>
      </c>
      <c r="BI198" s="204">
        <f>IF(N198="nulová",J198,0)</f>
        <v>0</v>
      </c>
      <c r="BJ198" s="18" t="s">
        <v>93</v>
      </c>
      <c r="BK198" s="204">
        <f>ROUND(I198*H198,2)</f>
        <v>0</v>
      </c>
      <c r="BL198" s="18" t="s">
        <v>228</v>
      </c>
      <c r="BM198" s="203" t="s">
        <v>1816</v>
      </c>
    </row>
    <row r="199" spans="1:65" s="2" customFormat="1" ht="11.25">
      <c r="A199" s="35"/>
      <c r="B199" s="36"/>
      <c r="C199" s="37"/>
      <c r="D199" s="205" t="s">
        <v>230</v>
      </c>
      <c r="E199" s="37"/>
      <c r="F199" s="206" t="s">
        <v>306</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230</v>
      </c>
      <c r="AU199" s="18" t="s">
        <v>93</v>
      </c>
    </row>
    <row r="200" spans="1:65" s="2" customFormat="1" ht="14.45" customHeight="1">
      <c r="A200" s="35"/>
      <c r="B200" s="36"/>
      <c r="C200" s="192" t="s">
        <v>308</v>
      </c>
      <c r="D200" s="192" t="s">
        <v>223</v>
      </c>
      <c r="E200" s="193" t="s">
        <v>309</v>
      </c>
      <c r="F200" s="194" t="s">
        <v>310</v>
      </c>
      <c r="G200" s="195" t="s">
        <v>259</v>
      </c>
      <c r="H200" s="196">
        <v>2</v>
      </c>
      <c r="I200" s="197"/>
      <c r="J200" s="198">
        <f>ROUND(I200*H200,2)</f>
        <v>0</v>
      </c>
      <c r="K200" s="194" t="s">
        <v>1</v>
      </c>
      <c r="L200" s="40"/>
      <c r="M200" s="199" t="s">
        <v>1</v>
      </c>
      <c r="N200" s="200" t="s">
        <v>46</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228</v>
      </c>
      <c r="AT200" s="203" t="s">
        <v>223</v>
      </c>
      <c r="AU200" s="203" t="s">
        <v>93</v>
      </c>
      <c r="AY200" s="18" t="s">
        <v>220</v>
      </c>
      <c r="BE200" s="204">
        <f>IF(N200="základní",J200,0)</f>
        <v>0</v>
      </c>
      <c r="BF200" s="204">
        <f>IF(N200="snížená",J200,0)</f>
        <v>0</v>
      </c>
      <c r="BG200" s="204">
        <f>IF(N200="zákl. přenesená",J200,0)</f>
        <v>0</v>
      </c>
      <c r="BH200" s="204">
        <f>IF(N200="sníž. přenesená",J200,0)</f>
        <v>0</v>
      </c>
      <c r="BI200" s="204">
        <f>IF(N200="nulová",J200,0)</f>
        <v>0</v>
      </c>
      <c r="BJ200" s="18" t="s">
        <v>93</v>
      </c>
      <c r="BK200" s="204">
        <f>ROUND(I200*H200,2)</f>
        <v>0</v>
      </c>
      <c r="BL200" s="18" t="s">
        <v>228</v>
      </c>
      <c r="BM200" s="203" t="s">
        <v>1817</v>
      </c>
    </row>
    <row r="201" spans="1:65" s="2" customFormat="1" ht="11.25">
      <c r="A201" s="35"/>
      <c r="B201" s="36"/>
      <c r="C201" s="37"/>
      <c r="D201" s="205" t="s">
        <v>230</v>
      </c>
      <c r="E201" s="37"/>
      <c r="F201" s="206" t="s">
        <v>310</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93</v>
      </c>
    </row>
    <row r="202" spans="1:65" s="2" customFormat="1" ht="14.45" customHeight="1">
      <c r="A202" s="35"/>
      <c r="B202" s="36"/>
      <c r="C202" s="192" t="s">
        <v>8</v>
      </c>
      <c r="D202" s="192" t="s">
        <v>223</v>
      </c>
      <c r="E202" s="193" t="s">
        <v>312</v>
      </c>
      <c r="F202" s="194" t="s">
        <v>313</v>
      </c>
      <c r="G202" s="195" t="s">
        <v>259</v>
      </c>
      <c r="H202" s="196">
        <v>2</v>
      </c>
      <c r="I202" s="197"/>
      <c r="J202" s="198">
        <f>ROUND(I202*H202,2)</f>
        <v>0</v>
      </c>
      <c r="K202" s="194" t="s">
        <v>1</v>
      </c>
      <c r="L202" s="40"/>
      <c r="M202" s="199" t="s">
        <v>1</v>
      </c>
      <c r="N202" s="200" t="s">
        <v>46</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93</v>
      </c>
      <c r="AY202" s="18" t="s">
        <v>220</v>
      </c>
      <c r="BE202" s="204">
        <f>IF(N202="základní",J202,0)</f>
        <v>0</v>
      </c>
      <c r="BF202" s="204">
        <f>IF(N202="snížená",J202,0)</f>
        <v>0</v>
      </c>
      <c r="BG202" s="204">
        <f>IF(N202="zákl. přenesená",J202,0)</f>
        <v>0</v>
      </c>
      <c r="BH202" s="204">
        <f>IF(N202="sníž. přenesená",J202,0)</f>
        <v>0</v>
      </c>
      <c r="BI202" s="204">
        <f>IF(N202="nulová",J202,0)</f>
        <v>0</v>
      </c>
      <c r="BJ202" s="18" t="s">
        <v>93</v>
      </c>
      <c r="BK202" s="204">
        <f>ROUND(I202*H202,2)</f>
        <v>0</v>
      </c>
      <c r="BL202" s="18" t="s">
        <v>228</v>
      </c>
      <c r="BM202" s="203" t="s">
        <v>1818</v>
      </c>
    </row>
    <row r="203" spans="1:65" s="2" customFormat="1" ht="11.25">
      <c r="A203" s="35"/>
      <c r="B203" s="36"/>
      <c r="C203" s="37"/>
      <c r="D203" s="205" t="s">
        <v>230</v>
      </c>
      <c r="E203" s="37"/>
      <c r="F203" s="206" t="s">
        <v>313</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93</v>
      </c>
    </row>
    <row r="204" spans="1:65" s="12" customFormat="1" ht="22.9" customHeight="1">
      <c r="B204" s="176"/>
      <c r="C204" s="177"/>
      <c r="D204" s="178" t="s">
        <v>79</v>
      </c>
      <c r="E204" s="190" t="s">
        <v>315</v>
      </c>
      <c r="F204" s="190" t="s">
        <v>316</v>
      </c>
      <c r="G204" s="177"/>
      <c r="H204" s="177"/>
      <c r="I204" s="180"/>
      <c r="J204" s="191">
        <f>BK204</f>
        <v>0</v>
      </c>
      <c r="K204" s="177"/>
      <c r="L204" s="182"/>
      <c r="M204" s="183"/>
      <c r="N204" s="184"/>
      <c r="O204" s="184"/>
      <c r="P204" s="185">
        <f>SUM(P205:P209)</f>
        <v>0</v>
      </c>
      <c r="Q204" s="184"/>
      <c r="R204" s="185">
        <f>SUM(R205:R209)</f>
        <v>0</v>
      </c>
      <c r="S204" s="184"/>
      <c r="T204" s="186">
        <f>SUM(T205:T209)</f>
        <v>0</v>
      </c>
      <c r="AR204" s="187" t="s">
        <v>87</v>
      </c>
      <c r="AT204" s="188" t="s">
        <v>79</v>
      </c>
      <c r="AU204" s="188" t="s">
        <v>87</v>
      </c>
      <c r="AY204" s="187" t="s">
        <v>220</v>
      </c>
      <c r="BK204" s="189">
        <f>SUM(BK205:BK209)</f>
        <v>0</v>
      </c>
    </row>
    <row r="205" spans="1:65" s="2" customFormat="1" ht="14.45" customHeight="1">
      <c r="A205" s="35"/>
      <c r="B205" s="36"/>
      <c r="C205" s="192" t="s">
        <v>317</v>
      </c>
      <c r="D205" s="192" t="s">
        <v>223</v>
      </c>
      <c r="E205" s="193" t="s">
        <v>318</v>
      </c>
      <c r="F205" s="194" t="s">
        <v>319</v>
      </c>
      <c r="G205" s="195" t="s">
        <v>320</v>
      </c>
      <c r="H205" s="196">
        <v>11.076000000000001</v>
      </c>
      <c r="I205" s="197"/>
      <c r="J205" s="198">
        <f>ROUND(I205*H205,2)</f>
        <v>0</v>
      </c>
      <c r="K205" s="194" t="s">
        <v>227</v>
      </c>
      <c r="L205" s="40"/>
      <c r="M205" s="199" t="s">
        <v>1</v>
      </c>
      <c r="N205" s="200"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228</v>
      </c>
      <c r="AT205" s="203" t="s">
        <v>223</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228</v>
      </c>
      <c r="BM205" s="203" t="s">
        <v>321</v>
      </c>
    </row>
    <row r="206" spans="1:65" s="2" customFormat="1" ht="11.25">
      <c r="A206" s="35"/>
      <c r="B206" s="36"/>
      <c r="C206" s="37"/>
      <c r="D206" s="205" t="s">
        <v>230</v>
      </c>
      <c r="E206" s="37"/>
      <c r="F206" s="206" t="s">
        <v>322</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24.2" customHeight="1">
      <c r="A207" s="35"/>
      <c r="B207" s="36"/>
      <c r="C207" s="192" t="s">
        <v>323</v>
      </c>
      <c r="D207" s="192" t="s">
        <v>223</v>
      </c>
      <c r="E207" s="193" t="s">
        <v>324</v>
      </c>
      <c r="F207" s="194" t="s">
        <v>325</v>
      </c>
      <c r="G207" s="195" t="s">
        <v>320</v>
      </c>
      <c r="H207" s="196">
        <v>11.076000000000001</v>
      </c>
      <c r="I207" s="197"/>
      <c r="J207" s="198">
        <f>ROUND(I207*H207,2)</f>
        <v>0</v>
      </c>
      <c r="K207" s="194" t="s">
        <v>1</v>
      </c>
      <c r="L207" s="40"/>
      <c r="M207" s="199" t="s">
        <v>1</v>
      </c>
      <c r="N207" s="200"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228</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228</v>
      </c>
      <c r="BM207" s="203" t="s">
        <v>326</v>
      </c>
    </row>
    <row r="208" spans="1:65" s="2" customFormat="1" ht="14.45" customHeight="1">
      <c r="A208" s="35"/>
      <c r="B208" s="36"/>
      <c r="C208" s="192" t="s">
        <v>327</v>
      </c>
      <c r="D208" s="192" t="s">
        <v>223</v>
      </c>
      <c r="E208" s="193" t="s">
        <v>328</v>
      </c>
      <c r="F208" s="194" t="s">
        <v>329</v>
      </c>
      <c r="G208" s="195" t="s">
        <v>320</v>
      </c>
      <c r="H208" s="196">
        <v>11.076000000000001</v>
      </c>
      <c r="I208" s="197"/>
      <c r="J208" s="198">
        <f>ROUND(I208*H208,2)</f>
        <v>0</v>
      </c>
      <c r="K208" s="194" t="s">
        <v>227</v>
      </c>
      <c r="L208" s="40"/>
      <c r="M208" s="199" t="s">
        <v>1</v>
      </c>
      <c r="N208" s="200" t="s">
        <v>46</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93</v>
      </c>
      <c r="AY208" s="18" t="s">
        <v>220</v>
      </c>
      <c r="BE208" s="204">
        <f>IF(N208="základní",J208,0)</f>
        <v>0</v>
      </c>
      <c r="BF208" s="204">
        <f>IF(N208="snížená",J208,0)</f>
        <v>0</v>
      </c>
      <c r="BG208" s="204">
        <f>IF(N208="zákl. přenesená",J208,0)</f>
        <v>0</v>
      </c>
      <c r="BH208" s="204">
        <f>IF(N208="sníž. přenesená",J208,0)</f>
        <v>0</v>
      </c>
      <c r="BI208" s="204">
        <f>IF(N208="nulová",J208,0)</f>
        <v>0</v>
      </c>
      <c r="BJ208" s="18" t="s">
        <v>93</v>
      </c>
      <c r="BK208" s="204">
        <f>ROUND(I208*H208,2)</f>
        <v>0</v>
      </c>
      <c r="BL208" s="18" t="s">
        <v>228</v>
      </c>
      <c r="BM208" s="203" t="s">
        <v>330</v>
      </c>
    </row>
    <row r="209" spans="1:65" s="2" customFormat="1" ht="19.5">
      <c r="A209" s="35"/>
      <c r="B209" s="36"/>
      <c r="C209" s="37"/>
      <c r="D209" s="205" t="s">
        <v>230</v>
      </c>
      <c r="E209" s="37"/>
      <c r="F209" s="206" t="s">
        <v>331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93</v>
      </c>
    </row>
    <row r="210" spans="1:65" s="12" customFormat="1" ht="22.9" customHeight="1">
      <c r="B210" s="176"/>
      <c r="C210" s="177"/>
      <c r="D210" s="178" t="s">
        <v>79</v>
      </c>
      <c r="E210" s="190" t="s">
        <v>332</v>
      </c>
      <c r="F210" s="190" t="s">
        <v>333</v>
      </c>
      <c r="G210" s="177"/>
      <c r="H210" s="177"/>
      <c r="I210" s="180"/>
      <c r="J210" s="191">
        <f>BK210</f>
        <v>0</v>
      </c>
      <c r="K210" s="177"/>
      <c r="L210" s="182"/>
      <c r="M210" s="183"/>
      <c r="N210" s="184"/>
      <c r="O210" s="184"/>
      <c r="P210" s="185">
        <f>SUM(P211:P212)</f>
        <v>0</v>
      </c>
      <c r="Q210" s="184"/>
      <c r="R210" s="185">
        <f>SUM(R211:R212)</f>
        <v>0</v>
      </c>
      <c r="S210" s="184"/>
      <c r="T210" s="186">
        <f>SUM(T211:T212)</f>
        <v>0</v>
      </c>
      <c r="AR210" s="187" t="s">
        <v>87</v>
      </c>
      <c r="AT210" s="188" t="s">
        <v>79</v>
      </c>
      <c r="AU210" s="188" t="s">
        <v>87</v>
      </c>
      <c r="AY210" s="187" t="s">
        <v>220</v>
      </c>
      <c r="BK210" s="189">
        <f>SUM(BK211:BK212)</f>
        <v>0</v>
      </c>
    </row>
    <row r="211" spans="1:65" s="2" customFormat="1" ht="14.45" customHeight="1">
      <c r="A211" s="35"/>
      <c r="B211" s="36"/>
      <c r="C211" s="192" t="s">
        <v>334</v>
      </c>
      <c r="D211" s="192" t="s">
        <v>223</v>
      </c>
      <c r="E211" s="193" t="s">
        <v>335</v>
      </c>
      <c r="F211" s="194" t="s">
        <v>336</v>
      </c>
      <c r="G211" s="195" t="s">
        <v>320</v>
      </c>
      <c r="H211" s="196">
        <v>4.9800000000000004</v>
      </c>
      <c r="I211" s="197"/>
      <c r="J211" s="198">
        <f>ROUND(I211*H211,2)</f>
        <v>0</v>
      </c>
      <c r="K211" s="194" t="s">
        <v>227</v>
      </c>
      <c r="L211" s="40"/>
      <c r="M211" s="199" t="s">
        <v>1</v>
      </c>
      <c r="N211" s="200" t="s">
        <v>46</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228</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228</v>
      </c>
      <c r="BM211" s="203" t="s">
        <v>1819</v>
      </c>
    </row>
    <row r="212" spans="1:65" s="2" customFormat="1" ht="19.5">
      <c r="A212" s="35"/>
      <c r="B212" s="36"/>
      <c r="C212" s="37"/>
      <c r="D212" s="205" t="s">
        <v>230</v>
      </c>
      <c r="E212" s="37"/>
      <c r="F212" s="206" t="s">
        <v>338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12" customFormat="1" ht="25.9" customHeight="1">
      <c r="B213" s="176"/>
      <c r="C213" s="177"/>
      <c r="D213" s="178" t="s">
        <v>79</v>
      </c>
      <c r="E213" s="179" t="s">
        <v>339</v>
      </c>
      <c r="F213" s="179" t="s">
        <v>340</v>
      </c>
      <c r="G213" s="177"/>
      <c r="H213" s="177"/>
      <c r="I213" s="180"/>
      <c r="J213" s="181">
        <f>BK213</f>
        <v>0</v>
      </c>
      <c r="K213" s="177"/>
      <c r="L213" s="182"/>
      <c r="M213" s="183"/>
      <c r="N213" s="184"/>
      <c r="O213" s="184"/>
      <c r="P213" s="185">
        <f>P214+P242+P247+P281+P452+P468+P489+P522+P541+P581</f>
        <v>0</v>
      </c>
      <c r="Q213" s="184"/>
      <c r="R213" s="185">
        <f>R214+R242+R247+R281+R452+R468+R489+R522+R541+R581</f>
        <v>23.761687030000001</v>
      </c>
      <c r="S213" s="184"/>
      <c r="T213" s="186">
        <f>T214+T242+T247+T281+T452+T468+T489+T522+T541+T581</f>
        <v>3.6654309200000004</v>
      </c>
      <c r="AR213" s="187" t="s">
        <v>93</v>
      </c>
      <c r="AT213" s="188" t="s">
        <v>79</v>
      </c>
      <c r="AU213" s="188" t="s">
        <v>80</v>
      </c>
      <c r="AY213" s="187" t="s">
        <v>220</v>
      </c>
      <c r="BK213" s="189">
        <f>BK214+BK242+BK247+BK281+BK452+BK468+BK489+BK522+BK541+BK581</f>
        <v>0</v>
      </c>
    </row>
    <row r="214" spans="1:65" s="12" customFormat="1" ht="22.9" customHeight="1">
      <c r="B214" s="176"/>
      <c r="C214" s="177"/>
      <c r="D214" s="178" t="s">
        <v>79</v>
      </c>
      <c r="E214" s="190" t="s">
        <v>341</v>
      </c>
      <c r="F214" s="190" t="s">
        <v>342</v>
      </c>
      <c r="G214" s="177"/>
      <c r="H214" s="177"/>
      <c r="I214" s="180"/>
      <c r="J214" s="191">
        <f>BK214</f>
        <v>0</v>
      </c>
      <c r="K214" s="177"/>
      <c r="L214" s="182"/>
      <c r="M214" s="183"/>
      <c r="N214" s="184"/>
      <c r="O214" s="184"/>
      <c r="P214" s="185">
        <f>SUM(P215:P241)</f>
        <v>0</v>
      </c>
      <c r="Q214" s="184"/>
      <c r="R214" s="185">
        <f>SUM(R215:R241)</f>
        <v>0.29192644000000001</v>
      </c>
      <c r="S214" s="184"/>
      <c r="T214" s="186">
        <f>SUM(T215:T241)</f>
        <v>2.3442880000000001</v>
      </c>
      <c r="AR214" s="187" t="s">
        <v>93</v>
      </c>
      <c r="AT214" s="188" t="s">
        <v>79</v>
      </c>
      <c r="AU214" s="188" t="s">
        <v>87</v>
      </c>
      <c r="AY214" s="187" t="s">
        <v>220</v>
      </c>
      <c r="BK214" s="189">
        <f>SUM(BK215:BK241)</f>
        <v>0</v>
      </c>
    </row>
    <row r="215" spans="1:65" s="2" customFormat="1" ht="14.45" customHeight="1">
      <c r="A215" s="35"/>
      <c r="B215" s="36"/>
      <c r="C215" s="192" t="s">
        <v>343</v>
      </c>
      <c r="D215" s="192" t="s">
        <v>223</v>
      </c>
      <c r="E215" s="193" t="s">
        <v>344</v>
      </c>
      <c r="F215" s="194" t="s">
        <v>345</v>
      </c>
      <c r="G215" s="195" t="s">
        <v>226</v>
      </c>
      <c r="H215" s="196">
        <v>129.21</v>
      </c>
      <c r="I215" s="197"/>
      <c r="J215" s="198">
        <f>ROUND(I215*H215,2)</f>
        <v>0</v>
      </c>
      <c r="K215" s="194" t="s">
        <v>227</v>
      </c>
      <c r="L215" s="40"/>
      <c r="M215" s="199" t="s">
        <v>1</v>
      </c>
      <c r="N215" s="200" t="s">
        <v>46</v>
      </c>
      <c r="O215" s="72"/>
      <c r="P215" s="201">
        <f>O215*H215</f>
        <v>0</v>
      </c>
      <c r="Q215" s="201">
        <v>0</v>
      </c>
      <c r="R215" s="201">
        <f>Q215*H215</f>
        <v>0</v>
      </c>
      <c r="S215" s="201">
        <v>1.7999999999999999E-2</v>
      </c>
      <c r="T215" s="202">
        <f>S215*H215</f>
        <v>2.32578</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346</v>
      </c>
    </row>
    <row r="216" spans="1:65" s="2" customFormat="1" ht="19.5">
      <c r="A216" s="35"/>
      <c r="B216" s="36"/>
      <c r="C216" s="37"/>
      <c r="D216" s="205" t="s">
        <v>230</v>
      </c>
      <c r="E216" s="37"/>
      <c r="F216" s="206" t="s">
        <v>347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13" customFormat="1" ht="11.25">
      <c r="B217" s="210"/>
      <c r="C217" s="211"/>
      <c r="D217" s="205" t="s">
        <v>232</v>
      </c>
      <c r="E217" s="212" t="s">
        <v>1</v>
      </c>
      <c r="F217" s="213" t="s">
        <v>348</v>
      </c>
      <c r="G217" s="211"/>
      <c r="H217" s="212" t="s">
        <v>1</v>
      </c>
      <c r="I217" s="214"/>
      <c r="J217" s="211"/>
      <c r="K217" s="211"/>
      <c r="L217" s="215"/>
      <c r="M217" s="216"/>
      <c r="N217" s="217"/>
      <c r="O217" s="217"/>
      <c r="P217" s="217"/>
      <c r="Q217" s="217"/>
      <c r="R217" s="217"/>
      <c r="S217" s="217"/>
      <c r="T217" s="218"/>
      <c r="AT217" s="219" t="s">
        <v>232</v>
      </c>
      <c r="AU217" s="219" t="s">
        <v>93</v>
      </c>
      <c r="AV217" s="13" t="s">
        <v>87</v>
      </c>
      <c r="AW217" s="13" t="s">
        <v>35</v>
      </c>
      <c r="AX217" s="13" t="s">
        <v>80</v>
      </c>
      <c r="AY217" s="219" t="s">
        <v>220</v>
      </c>
    </row>
    <row r="218" spans="1:65" s="14" customFormat="1" ht="11.25">
      <c r="B218" s="220"/>
      <c r="C218" s="221"/>
      <c r="D218" s="205" t="s">
        <v>232</v>
      </c>
      <c r="E218" s="222" t="s">
        <v>1</v>
      </c>
      <c r="F218" s="223" t="s">
        <v>1820</v>
      </c>
      <c r="G218" s="221"/>
      <c r="H218" s="224">
        <v>72.959999999999994</v>
      </c>
      <c r="I218" s="225"/>
      <c r="J218" s="221"/>
      <c r="K218" s="221"/>
      <c r="L218" s="226"/>
      <c r="M218" s="227"/>
      <c r="N218" s="228"/>
      <c r="O218" s="228"/>
      <c r="P218" s="228"/>
      <c r="Q218" s="228"/>
      <c r="R218" s="228"/>
      <c r="S218" s="228"/>
      <c r="T218" s="229"/>
      <c r="AT218" s="230" t="s">
        <v>232</v>
      </c>
      <c r="AU218" s="230" t="s">
        <v>93</v>
      </c>
      <c r="AV218" s="14" t="s">
        <v>93</v>
      </c>
      <c r="AW218" s="14" t="s">
        <v>35</v>
      </c>
      <c r="AX218" s="14" t="s">
        <v>80</v>
      </c>
      <c r="AY218" s="230" t="s">
        <v>220</v>
      </c>
    </row>
    <row r="219" spans="1:65" s="14" customFormat="1" ht="11.25">
      <c r="B219" s="220"/>
      <c r="C219" s="221"/>
      <c r="D219" s="205" t="s">
        <v>232</v>
      </c>
      <c r="E219" s="222" t="s">
        <v>1</v>
      </c>
      <c r="F219" s="223" t="s">
        <v>1821</v>
      </c>
      <c r="G219" s="221"/>
      <c r="H219" s="224">
        <v>56.25</v>
      </c>
      <c r="I219" s="225"/>
      <c r="J219" s="221"/>
      <c r="K219" s="221"/>
      <c r="L219" s="226"/>
      <c r="M219" s="227"/>
      <c r="N219" s="228"/>
      <c r="O219" s="228"/>
      <c r="P219" s="228"/>
      <c r="Q219" s="228"/>
      <c r="R219" s="228"/>
      <c r="S219" s="228"/>
      <c r="T219" s="229"/>
      <c r="AT219" s="230" t="s">
        <v>232</v>
      </c>
      <c r="AU219" s="230" t="s">
        <v>93</v>
      </c>
      <c r="AV219" s="14" t="s">
        <v>93</v>
      </c>
      <c r="AW219" s="14" t="s">
        <v>35</v>
      </c>
      <c r="AX219" s="14" t="s">
        <v>80</v>
      </c>
      <c r="AY219" s="230" t="s">
        <v>220</v>
      </c>
    </row>
    <row r="220" spans="1:65" s="15" customFormat="1" ht="11.25">
      <c r="B220" s="231"/>
      <c r="C220" s="232"/>
      <c r="D220" s="205" t="s">
        <v>232</v>
      </c>
      <c r="E220" s="233" t="s">
        <v>1</v>
      </c>
      <c r="F220" s="234" t="s">
        <v>236</v>
      </c>
      <c r="G220" s="232"/>
      <c r="H220" s="235">
        <v>129.20999999999998</v>
      </c>
      <c r="I220" s="236"/>
      <c r="J220" s="232"/>
      <c r="K220" s="232"/>
      <c r="L220" s="237"/>
      <c r="M220" s="238"/>
      <c r="N220" s="239"/>
      <c r="O220" s="239"/>
      <c r="P220" s="239"/>
      <c r="Q220" s="239"/>
      <c r="R220" s="239"/>
      <c r="S220" s="239"/>
      <c r="T220" s="240"/>
      <c r="AT220" s="241" t="s">
        <v>232</v>
      </c>
      <c r="AU220" s="241" t="s">
        <v>93</v>
      </c>
      <c r="AV220" s="15" t="s">
        <v>228</v>
      </c>
      <c r="AW220" s="15" t="s">
        <v>35</v>
      </c>
      <c r="AX220" s="15" t="s">
        <v>87</v>
      </c>
      <c r="AY220" s="241" t="s">
        <v>220</v>
      </c>
    </row>
    <row r="221" spans="1:65" s="2" customFormat="1" ht="14.45" customHeight="1">
      <c r="A221" s="35"/>
      <c r="B221" s="36"/>
      <c r="C221" s="192" t="s">
        <v>7</v>
      </c>
      <c r="D221" s="192" t="s">
        <v>223</v>
      </c>
      <c r="E221" s="193" t="s">
        <v>351</v>
      </c>
      <c r="F221" s="194" t="s">
        <v>352</v>
      </c>
      <c r="G221" s="195" t="s">
        <v>353</v>
      </c>
      <c r="H221" s="196">
        <v>148.12</v>
      </c>
      <c r="I221" s="197"/>
      <c r="J221" s="198">
        <f>ROUND(I221*H221,2)</f>
        <v>0</v>
      </c>
      <c r="K221" s="194" t="s">
        <v>227</v>
      </c>
      <c r="L221" s="40"/>
      <c r="M221" s="199" t="s">
        <v>1</v>
      </c>
      <c r="N221" s="200" t="s">
        <v>46</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317</v>
      </c>
      <c r="AT221" s="203" t="s">
        <v>223</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93</v>
      </c>
      <c r="BK221" s="204">
        <f>ROUND(I221*H221,2)</f>
        <v>0</v>
      </c>
      <c r="BL221" s="18" t="s">
        <v>317</v>
      </c>
      <c r="BM221" s="203" t="s">
        <v>354</v>
      </c>
    </row>
    <row r="222" spans="1:65" s="2" customFormat="1" ht="11.25">
      <c r="A222" s="35"/>
      <c r="B222" s="36"/>
      <c r="C222" s="37"/>
      <c r="D222" s="205" t="s">
        <v>230</v>
      </c>
      <c r="E222" s="37"/>
      <c r="F222" s="206" t="s">
        <v>355</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13" customFormat="1" ht="11.25">
      <c r="B223" s="210"/>
      <c r="C223" s="211"/>
      <c r="D223" s="205" t="s">
        <v>232</v>
      </c>
      <c r="E223" s="212" t="s">
        <v>1</v>
      </c>
      <c r="F223" s="213" t="s">
        <v>271</v>
      </c>
      <c r="G223" s="211"/>
      <c r="H223" s="212" t="s">
        <v>1</v>
      </c>
      <c r="I223" s="214"/>
      <c r="J223" s="211"/>
      <c r="K223" s="211"/>
      <c r="L223" s="215"/>
      <c r="M223" s="216"/>
      <c r="N223" s="217"/>
      <c r="O223" s="217"/>
      <c r="P223" s="217"/>
      <c r="Q223" s="217"/>
      <c r="R223" s="217"/>
      <c r="S223" s="217"/>
      <c r="T223" s="218"/>
      <c r="AT223" s="219" t="s">
        <v>232</v>
      </c>
      <c r="AU223" s="219" t="s">
        <v>93</v>
      </c>
      <c r="AV223" s="13" t="s">
        <v>87</v>
      </c>
      <c r="AW223" s="13" t="s">
        <v>35</v>
      </c>
      <c r="AX223" s="13" t="s">
        <v>80</v>
      </c>
      <c r="AY223" s="219" t="s">
        <v>220</v>
      </c>
    </row>
    <row r="224" spans="1:65" s="14" customFormat="1" ht="11.25">
      <c r="B224" s="220"/>
      <c r="C224" s="221"/>
      <c r="D224" s="205" t="s">
        <v>232</v>
      </c>
      <c r="E224" s="222" t="s">
        <v>1</v>
      </c>
      <c r="F224" s="223" t="s">
        <v>1822</v>
      </c>
      <c r="G224" s="221"/>
      <c r="H224" s="224">
        <v>85.36</v>
      </c>
      <c r="I224" s="225"/>
      <c r="J224" s="221"/>
      <c r="K224" s="221"/>
      <c r="L224" s="226"/>
      <c r="M224" s="227"/>
      <c r="N224" s="228"/>
      <c r="O224" s="228"/>
      <c r="P224" s="228"/>
      <c r="Q224" s="228"/>
      <c r="R224" s="228"/>
      <c r="S224" s="228"/>
      <c r="T224" s="229"/>
      <c r="AT224" s="230" t="s">
        <v>232</v>
      </c>
      <c r="AU224" s="230" t="s">
        <v>93</v>
      </c>
      <c r="AV224" s="14" t="s">
        <v>93</v>
      </c>
      <c r="AW224" s="14" t="s">
        <v>35</v>
      </c>
      <c r="AX224" s="14" t="s">
        <v>80</v>
      </c>
      <c r="AY224" s="230" t="s">
        <v>220</v>
      </c>
    </row>
    <row r="225" spans="1:65" s="14" customFormat="1" ht="11.25">
      <c r="B225" s="220"/>
      <c r="C225" s="221"/>
      <c r="D225" s="205" t="s">
        <v>232</v>
      </c>
      <c r="E225" s="222" t="s">
        <v>1</v>
      </c>
      <c r="F225" s="223" t="s">
        <v>1823</v>
      </c>
      <c r="G225" s="221"/>
      <c r="H225" s="224">
        <v>62.76</v>
      </c>
      <c r="I225" s="225"/>
      <c r="J225" s="221"/>
      <c r="K225" s="221"/>
      <c r="L225" s="226"/>
      <c r="M225" s="227"/>
      <c r="N225" s="228"/>
      <c r="O225" s="228"/>
      <c r="P225" s="228"/>
      <c r="Q225" s="228"/>
      <c r="R225" s="228"/>
      <c r="S225" s="228"/>
      <c r="T225" s="229"/>
      <c r="AT225" s="230" t="s">
        <v>232</v>
      </c>
      <c r="AU225" s="230" t="s">
        <v>93</v>
      </c>
      <c r="AV225" s="14" t="s">
        <v>93</v>
      </c>
      <c r="AW225" s="14" t="s">
        <v>35</v>
      </c>
      <c r="AX225" s="14" t="s">
        <v>80</v>
      </c>
      <c r="AY225" s="230" t="s">
        <v>220</v>
      </c>
    </row>
    <row r="226" spans="1:65" s="15" customFormat="1" ht="11.25">
      <c r="B226" s="231"/>
      <c r="C226" s="232"/>
      <c r="D226" s="205" t="s">
        <v>232</v>
      </c>
      <c r="E226" s="233" t="s">
        <v>1</v>
      </c>
      <c r="F226" s="234" t="s">
        <v>236</v>
      </c>
      <c r="G226" s="232"/>
      <c r="H226" s="235">
        <v>148.12</v>
      </c>
      <c r="I226" s="236"/>
      <c r="J226" s="232"/>
      <c r="K226" s="232"/>
      <c r="L226" s="237"/>
      <c r="M226" s="238"/>
      <c r="N226" s="239"/>
      <c r="O226" s="239"/>
      <c r="P226" s="239"/>
      <c r="Q226" s="239"/>
      <c r="R226" s="239"/>
      <c r="S226" s="239"/>
      <c r="T226" s="240"/>
      <c r="AT226" s="241" t="s">
        <v>232</v>
      </c>
      <c r="AU226" s="241" t="s">
        <v>93</v>
      </c>
      <c r="AV226" s="15" t="s">
        <v>228</v>
      </c>
      <c r="AW226" s="15" t="s">
        <v>35</v>
      </c>
      <c r="AX226" s="15" t="s">
        <v>87</v>
      </c>
      <c r="AY226" s="241" t="s">
        <v>220</v>
      </c>
    </row>
    <row r="227" spans="1:65" s="2" customFormat="1" ht="14.45" customHeight="1">
      <c r="A227" s="35"/>
      <c r="B227" s="36"/>
      <c r="C227" s="243" t="s">
        <v>358</v>
      </c>
      <c r="D227" s="243" t="s">
        <v>359</v>
      </c>
      <c r="E227" s="244" t="s">
        <v>360</v>
      </c>
      <c r="F227" s="245" t="s">
        <v>361</v>
      </c>
      <c r="G227" s="246" t="s">
        <v>353</v>
      </c>
      <c r="H227" s="247">
        <v>148.12</v>
      </c>
      <c r="I227" s="248"/>
      <c r="J227" s="249">
        <f>ROUND(I227*H227,2)</f>
        <v>0</v>
      </c>
      <c r="K227" s="245" t="s">
        <v>1</v>
      </c>
      <c r="L227" s="250"/>
      <c r="M227" s="251" t="s">
        <v>1</v>
      </c>
      <c r="N227" s="252" t="s">
        <v>46</v>
      </c>
      <c r="O227" s="72"/>
      <c r="P227" s="201">
        <f>O227*H227</f>
        <v>0</v>
      </c>
      <c r="Q227" s="201">
        <v>2.9999999999999997E-4</v>
      </c>
      <c r="R227" s="201">
        <f>Q227*H227</f>
        <v>4.4435999999999996E-2</v>
      </c>
      <c r="S227" s="201">
        <v>0</v>
      </c>
      <c r="T227" s="202">
        <f>S227*H227</f>
        <v>0</v>
      </c>
      <c r="U227" s="35"/>
      <c r="V227" s="35"/>
      <c r="W227" s="35"/>
      <c r="X227" s="35"/>
      <c r="Y227" s="35"/>
      <c r="Z227" s="35"/>
      <c r="AA227" s="35"/>
      <c r="AB227" s="35"/>
      <c r="AC227" s="35"/>
      <c r="AD227" s="35"/>
      <c r="AE227" s="35"/>
      <c r="AR227" s="203" t="s">
        <v>362</v>
      </c>
      <c r="AT227" s="203" t="s">
        <v>359</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93</v>
      </c>
      <c r="BK227" s="204">
        <f>ROUND(I227*H227,2)</f>
        <v>0</v>
      </c>
      <c r="BL227" s="18" t="s">
        <v>317</v>
      </c>
      <c r="BM227" s="203" t="s">
        <v>363</v>
      </c>
    </row>
    <row r="228" spans="1:65" s="2" customFormat="1" ht="14.45" customHeight="1">
      <c r="A228" s="35"/>
      <c r="B228" s="36"/>
      <c r="C228" s="192" t="s">
        <v>364</v>
      </c>
      <c r="D228" s="192" t="s">
        <v>223</v>
      </c>
      <c r="E228" s="193" t="s">
        <v>365</v>
      </c>
      <c r="F228" s="194" t="s">
        <v>366</v>
      </c>
      <c r="G228" s="195" t="s">
        <v>226</v>
      </c>
      <c r="H228" s="196">
        <v>10.576000000000001</v>
      </c>
      <c r="I228" s="197"/>
      <c r="J228" s="198">
        <f>ROUND(I228*H228,2)</f>
        <v>0</v>
      </c>
      <c r="K228" s="194" t="s">
        <v>227</v>
      </c>
      <c r="L228" s="40"/>
      <c r="M228" s="199" t="s">
        <v>1</v>
      </c>
      <c r="N228" s="200" t="s">
        <v>46</v>
      </c>
      <c r="O228" s="72"/>
      <c r="P228" s="201">
        <f>O228*H228</f>
        <v>0</v>
      </c>
      <c r="Q228" s="201">
        <v>0</v>
      </c>
      <c r="R228" s="201">
        <f>Q228*H228</f>
        <v>0</v>
      </c>
      <c r="S228" s="201">
        <v>1.75E-3</v>
      </c>
      <c r="T228" s="202">
        <f>S228*H228</f>
        <v>1.8508E-2</v>
      </c>
      <c r="U228" s="35"/>
      <c r="V228" s="35"/>
      <c r="W228" s="35"/>
      <c r="X228" s="35"/>
      <c r="Y228" s="35"/>
      <c r="Z228" s="35"/>
      <c r="AA228" s="35"/>
      <c r="AB228" s="35"/>
      <c r="AC228" s="35"/>
      <c r="AD228" s="35"/>
      <c r="AE228" s="35"/>
      <c r="AR228" s="203" t="s">
        <v>317</v>
      </c>
      <c r="AT228" s="203" t="s">
        <v>223</v>
      </c>
      <c r="AU228" s="203" t="s">
        <v>93</v>
      </c>
      <c r="AY228" s="18" t="s">
        <v>220</v>
      </c>
      <c r="BE228" s="204">
        <f>IF(N228="základní",J228,0)</f>
        <v>0</v>
      </c>
      <c r="BF228" s="204">
        <f>IF(N228="snížená",J228,0)</f>
        <v>0</v>
      </c>
      <c r="BG228" s="204">
        <f>IF(N228="zákl. přenesená",J228,0)</f>
        <v>0</v>
      </c>
      <c r="BH228" s="204">
        <f>IF(N228="sníž. přenesená",J228,0)</f>
        <v>0</v>
      </c>
      <c r="BI228" s="204">
        <f>IF(N228="nulová",J228,0)</f>
        <v>0</v>
      </c>
      <c r="BJ228" s="18" t="s">
        <v>93</v>
      </c>
      <c r="BK228" s="204">
        <f>ROUND(I228*H228,2)</f>
        <v>0</v>
      </c>
      <c r="BL228" s="18" t="s">
        <v>317</v>
      </c>
      <c r="BM228" s="203" t="s">
        <v>367</v>
      </c>
    </row>
    <row r="229" spans="1:65" s="2" customFormat="1" ht="19.5">
      <c r="A229" s="35"/>
      <c r="B229" s="36"/>
      <c r="C229" s="37"/>
      <c r="D229" s="205" t="s">
        <v>230</v>
      </c>
      <c r="E229" s="37"/>
      <c r="F229" s="206" t="s">
        <v>368</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230</v>
      </c>
      <c r="AU229" s="18" t="s">
        <v>93</v>
      </c>
    </row>
    <row r="230" spans="1:65" s="13" customFormat="1" ht="11.25">
      <c r="B230" s="210"/>
      <c r="C230" s="211"/>
      <c r="D230" s="205" t="s">
        <v>232</v>
      </c>
      <c r="E230" s="212" t="s">
        <v>1</v>
      </c>
      <c r="F230" s="213" t="s">
        <v>348</v>
      </c>
      <c r="G230" s="211"/>
      <c r="H230" s="212" t="s">
        <v>1</v>
      </c>
      <c r="I230" s="214"/>
      <c r="J230" s="211"/>
      <c r="K230" s="211"/>
      <c r="L230" s="215"/>
      <c r="M230" s="216"/>
      <c r="N230" s="217"/>
      <c r="O230" s="217"/>
      <c r="P230" s="217"/>
      <c r="Q230" s="217"/>
      <c r="R230" s="217"/>
      <c r="S230" s="217"/>
      <c r="T230" s="218"/>
      <c r="AT230" s="219" t="s">
        <v>232</v>
      </c>
      <c r="AU230" s="219" t="s">
        <v>93</v>
      </c>
      <c r="AV230" s="13" t="s">
        <v>87</v>
      </c>
      <c r="AW230" s="13" t="s">
        <v>35</v>
      </c>
      <c r="AX230" s="13" t="s">
        <v>80</v>
      </c>
      <c r="AY230" s="219" t="s">
        <v>220</v>
      </c>
    </row>
    <row r="231" spans="1:65" s="14" customFormat="1" ht="11.25">
      <c r="B231" s="220"/>
      <c r="C231" s="221"/>
      <c r="D231" s="205" t="s">
        <v>232</v>
      </c>
      <c r="E231" s="222" t="s">
        <v>1</v>
      </c>
      <c r="F231" s="223" t="s">
        <v>1824</v>
      </c>
      <c r="G231" s="221"/>
      <c r="H231" s="224">
        <v>5.2880000000000003</v>
      </c>
      <c r="I231" s="225"/>
      <c r="J231" s="221"/>
      <c r="K231" s="221"/>
      <c r="L231" s="226"/>
      <c r="M231" s="227"/>
      <c r="N231" s="228"/>
      <c r="O231" s="228"/>
      <c r="P231" s="228"/>
      <c r="Q231" s="228"/>
      <c r="R231" s="228"/>
      <c r="S231" s="228"/>
      <c r="T231" s="229"/>
      <c r="AT231" s="230" t="s">
        <v>232</v>
      </c>
      <c r="AU231" s="230" t="s">
        <v>93</v>
      </c>
      <c r="AV231" s="14" t="s">
        <v>93</v>
      </c>
      <c r="AW231" s="14" t="s">
        <v>35</v>
      </c>
      <c r="AX231" s="14" t="s">
        <v>80</v>
      </c>
      <c r="AY231" s="230" t="s">
        <v>220</v>
      </c>
    </row>
    <row r="232" spans="1:65" s="14" customFormat="1" ht="11.25">
      <c r="B232" s="220"/>
      <c r="C232" s="221"/>
      <c r="D232" s="205" t="s">
        <v>232</v>
      </c>
      <c r="E232" s="222" t="s">
        <v>1</v>
      </c>
      <c r="F232" s="223" t="s">
        <v>1825</v>
      </c>
      <c r="G232" s="221"/>
      <c r="H232" s="224">
        <v>5.2880000000000003</v>
      </c>
      <c r="I232" s="225"/>
      <c r="J232" s="221"/>
      <c r="K232" s="221"/>
      <c r="L232" s="226"/>
      <c r="M232" s="227"/>
      <c r="N232" s="228"/>
      <c r="O232" s="228"/>
      <c r="P232" s="228"/>
      <c r="Q232" s="228"/>
      <c r="R232" s="228"/>
      <c r="S232" s="228"/>
      <c r="T232" s="229"/>
      <c r="AT232" s="230" t="s">
        <v>232</v>
      </c>
      <c r="AU232" s="230" t="s">
        <v>93</v>
      </c>
      <c r="AV232" s="14" t="s">
        <v>93</v>
      </c>
      <c r="AW232" s="14" t="s">
        <v>35</v>
      </c>
      <c r="AX232" s="14" t="s">
        <v>80</v>
      </c>
      <c r="AY232" s="230" t="s">
        <v>220</v>
      </c>
    </row>
    <row r="233" spans="1:65" s="15" customFormat="1" ht="11.25">
      <c r="B233" s="231"/>
      <c r="C233" s="232"/>
      <c r="D233" s="205" t="s">
        <v>232</v>
      </c>
      <c r="E233" s="233" t="s">
        <v>1</v>
      </c>
      <c r="F233" s="234" t="s">
        <v>236</v>
      </c>
      <c r="G233" s="232"/>
      <c r="H233" s="235">
        <v>10.576000000000001</v>
      </c>
      <c r="I233" s="236"/>
      <c r="J233" s="232"/>
      <c r="K233" s="232"/>
      <c r="L233" s="237"/>
      <c r="M233" s="238"/>
      <c r="N233" s="239"/>
      <c r="O233" s="239"/>
      <c r="P233" s="239"/>
      <c r="Q233" s="239"/>
      <c r="R233" s="239"/>
      <c r="S233" s="239"/>
      <c r="T233" s="240"/>
      <c r="AT233" s="241" t="s">
        <v>232</v>
      </c>
      <c r="AU233" s="241" t="s">
        <v>93</v>
      </c>
      <c r="AV233" s="15" t="s">
        <v>228</v>
      </c>
      <c r="AW233" s="15" t="s">
        <v>35</v>
      </c>
      <c r="AX233" s="15" t="s">
        <v>87</v>
      </c>
      <c r="AY233" s="241" t="s">
        <v>220</v>
      </c>
    </row>
    <row r="234" spans="1:65" s="2" customFormat="1" ht="14.45" customHeight="1">
      <c r="A234" s="35"/>
      <c r="B234" s="36"/>
      <c r="C234" s="192" t="s">
        <v>371</v>
      </c>
      <c r="D234" s="192" t="s">
        <v>223</v>
      </c>
      <c r="E234" s="193" t="s">
        <v>372</v>
      </c>
      <c r="F234" s="194" t="s">
        <v>373</v>
      </c>
      <c r="G234" s="195" t="s">
        <v>226</v>
      </c>
      <c r="H234" s="196">
        <v>92.61</v>
      </c>
      <c r="I234" s="197"/>
      <c r="J234" s="198">
        <f>ROUND(I234*H234,2)</f>
        <v>0</v>
      </c>
      <c r="K234" s="194" t="s">
        <v>227</v>
      </c>
      <c r="L234" s="40"/>
      <c r="M234" s="199" t="s">
        <v>1</v>
      </c>
      <c r="N234" s="200" t="s">
        <v>46</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317</v>
      </c>
      <c r="AT234" s="203" t="s">
        <v>223</v>
      </c>
      <c r="AU234" s="203" t="s">
        <v>93</v>
      </c>
      <c r="AY234" s="18" t="s">
        <v>220</v>
      </c>
      <c r="BE234" s="204">
        <f>IF(N234="základní",J234,0)</f>
        <v>0</v>
      </c>
      <c r="BF234" s="204">
        <f>IF(N234="snížená",J234,0)</f>
        <v>0</v>
      </c>
      <c r="BG234" s="204">
        <f>IF(N234="zákl. přenesená",J234,0)</f>
        <v>0</v>
      </c>
      <c r="BH234" s="204">
        <f>IF(N234="sníž. přenesená",J234,0)</f>
        <v>0</v>
      </c>
      <c r="BI234" s="204">
        <f>IF(N234="nulová",J234,0)</f>
        <v>0</v>
      </c>
      <c r="BJ234" s="18" t="s">
        <v>93</v>
      </c>
      <c r="BK234" s="204">
        <f>ROUND(I234*H234,2)</f>
        <v>0</v>
      </c>
      <c r="BL234" s="18" t="s">
        <v>317</v>
      </c>
      <c r="BM234" s="203" t="s">
        <v>374</v>
      </c>
    </row>
    <row r="235" spans="1:65" s="2" customFormat="1" ht="11.25">
      <c r="A235" s="35"/>
      <c r="B235" s="36"/>
      <c r="C235" s="37"/>
      <c r="D235" s="205" t="s">
        <v>230</v>
      </c>
      <c r="E235" s="37"/>
      <c r="F235" s="206" t="s">
        <v>375</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230</v>
      </c>
      <c r="AU235" s="18" t="s">
        <v>93</v>
      </c>
    </row>
    <row r="236" spans="1:65" s="13" customFormat="1" ht="11.25">
      <c r="B236" s="210"/>
      <c r="C236" s="211"/>
      <c r="D236" s="205" t="s">
        <v>232</v>
      </c>
      <c r="E236" s="212" t="s">
        <v>1</v>
      </c>
      <c r="F236" s="213" t="s">
        <v>376</v>
      </c>
      <c r="G236" s="211"/>
      <c r="H236" s="212" t="s">
        <v>1</v>
      </c>
      <c r="I236" s="214"/>
      <c r="J236" s="211"/>
      <c r="K236" s="211"/>
      <c r="L236" s="215"/>
      <c r="M236" s="216"/>
      <c r="N236" s="217"/>
      <c r="O236" s="217"/>
      <c r="P236" s="217"/>
      <c r="Q236" s="217"/>
      <c r="R236" s="217"/>
      <c r="S236" s="217"/>
      <c r="T236" s="218"/>
      <c r="AT236" s="219" t="s">
        <v>232</v>
      </c>
      <c r="AU236" s="219" t="s">
        <v>93</v>
      </c>
      <c r="AV236" s="13" t="s">
        <v>87</v>
      </c>
      <c r="AW236" s="13" t="s">
        <v>35</v>
      </c>
      <c r="AX236" s="13" t="s">
        <v>80</v>
      </c>
      <c r="AY236" s="219" t="s">
        <v>220</v>
      </c>
    </row>
    <row r="237" spans="1:65" s="14" customFormat="1" ht="11.25">
      <c r="B237" s="220"/>
      <c r="C237" s="221"/>
      <c r="D237" s="205" t="s">
        <v>232</v>
      </c>
      <c r="E237" s="222" t="s">
        <v>1</v>
      </c>
      <c r="F237" s="223" t="s">
        <v>1826</v>
      </c>
      <c r="G237" s="221"/>
      <c r="H237" s="224">
        <v>92.61</v>
      </c>
      <c r="I237" s="225"/>
      <c r="J237" s="221"/>
      <c r="K237" s="221"/>
      <c r="L237" s="226"/>
      <c r="M237" s="227"/>
      <c r="N237" s="228"/>
      <c r="O237" s="228"/>
      <c r="P237" s="228"/>
      <c r="Q237" s="228"/>
      <c r="R237" s="228"/>
      <c r="S237" s="228"/>
      <c r="T237" s="229"/>
      <c r="AT237" s="230" t="s">
        <v>232</v>
      </c>
      <c r="AU237" s="230" t="s">
        <v>93</v>
      </c>
      <c r="AV237" s="14" t="s">
        <v>93</v>
      </c>
      <c r="AW237" s="14" t="s">
        <v>35</v>
      </c>
      <c r="AX237" s="14" t="s">
        <v>87</v>
      </c>
      <c r="AY237" s="230" t="s">
        <v>220</v>
      </c>
    </row>
    <row r="238" spans="1:65" s="2" customFormat="1" ht="14.45" customHeight="1">
      <c r="A238" s="35"/>
      <c r="B238" s="36"/>
      <c r="C238" s="243" t="s">
        <v>378</v>
      </c>
      <c r="D238" s="243" t="s">
        <v>359</v>
      </c>
      <c r="E238" s="244" t="s">
        <v>379</v>
      </c>
      <c r="F238" s="245" t="s">
        <v>380</v>
      </c>
      <c r="G238" s="246" t="s">
        <v>226</v>
      </c>
      <c r="H238" s="247">
        <v>94.462000000000003</v>
      </c>
      <c r="I238" s="248"/>
      <c r="J238" s="249">
        <f>ROUND(I238*H238,2)</f>
        <v>0</v>
      </c>
      <c r="K238" s="245" t="s">
        <v>1</v>
      </c>
      <c r="L238" s="250"/>
      <c r="M238" s="251" t="s">
        <v>1</v>
      </c>
      <c r="N238" s="252" t="s">
        <v>46</v>
      </c>
      <c r="O238" s="72"/>
      <c r="P238" s="201">
        <f>O238*H238</f>
        <v>0</v>
      </c>
      <c r="Q238" s="201">
        <v>2.6199999999999999E-3</v>
      </c>
      <c r="R238" s="201">
        <f>Q238*H238</f>
        <v>0.24749044000000001</v>
      </c>
      <c r="S238" s="201">
        <v>0</v>
      </c>
      <c r="T238" s="202">
        <f>S238*H238</f>
        <v>0</v>
      </c>
      <c r="U238" s="35"/>
      <c r="V238" s="35"/>
      <c r="W238" s="35"/>
      <c r="X238" s="35"/>
      <c r="Y238" s="35"/>
      <c r="Z238" s="35"/>
      <c r="AA238" s="35"/>
      <c r="AB238" s="35"/>
      <c r="AC238" s="35"/>
      <c r="AD238" s="35"/>
      <c r="AE238" s="35"/>
      <c r="AR238" s="203" t="s">
        <v>362</v>
      </c>
      <c r="AT238" s="203" t="s">
        <v>359</v>
      </c>
      <c r="AU238" s="203" t="s">
        <v>93</v>
      </c>
      <c r="AY238" s="18" t="s">
        <v>220</v>
      </c>
      <c r="BE238" s="204">
        <f>IF(N238="základní",J238,0)</f>
        <v>0</v>
      </c>
      <c r="BF238" s="204">
        <f>IF(N238="snížená",J238,0)</f>
        <v>0</v>
      </c>
      <c r="BG238" s="204">
        <f>IF(N238="zákl. přenesená",J238,0)</f>
        <v>0</v>
      </c>
      <c r="BH238" s="204">
        <f>IF(N238="sníž. přenesená",J238,0)</f>
        <v>0</v>
      </c>
      <c r="BI238" s="204">
        <f>IF(N238="nulová",J238,0)</f>
        <v>0</v>
      </c>
      <c r="BJ238" s="18" t="s">
        <v>93</v>
      </c>
      <c r="BK238" s="204">
        <f>ROUND(I238*H238,2)</f>
        <v>0</v>
      </c>
      <c r="BL238" s="18" t="s">
        <v>317</v>
      </c>
      <c r="BM238" s="203" t="s">
        <v>381</v>
      </c>
    </row>
    <row r="239" spans="1:65" s="14" customFormat="1" ht="11.25">
      <c r="B239" s="220"/>
      <c r="C239" s="221"/>
      <c r="D239" s="205" t="s">
        <v>232</v>
      </c>
      <c r="E239" s="221"/>
      <c r="F239" s="223" t="s">
        <v>1827</v>
      </c>
      <c r="G239" s="221"/>
      <c r="H239" s="224">
        <v>94.462000000000003</v>
      </c>
      <c r="I239" s="225"/>
      <c r="J239" s="221"/>
      <c r="K239" s="221"/>
      <c r="L239" s="226"/>
      <c r="M239" s="227"/>
      <c r="N239" s="228"/>
      <c r="O239" s="228"/>
      <c r="P239" s="228"/>
      <c r="Q239" s="228"/>
      <c r="R239" s="228"/>
      <c r="S239" s="228"/>
      <c r="T239" s="229"/>
      <c r="AT239" s="230" t="s">
        <v>232</v>
      </c>
      <c r="AU239" s="230" t="s">
        <v>93</v>
      </c>
      <c r="AV239" s="14" t="s">
        <v>93</v>
      </c>
      <c r="AW239" s="14" t="s">
        <v>4</v>
      </c>
      <c r="AX239" s="14" t="s">
        <v>87</v>
      </c>
      <c r="AY239" s="230" t="s">
        <v>220</v>
      </c>
    </row>
    <row r="240" spans="1:65" s="2" customFormat="1" ht="14.45" customHeight="1">
      <c r="A240" s="35"/>
      <c r="B240" s="36"/>
      <c r="C240" s="192" t="s">
        <v>383</v>
      </c>
      <c r="D240" s="192" t="s">
        <v>223</v>
      </c>
      <c r="E240" s="193" t="s">
        <v>384</v>
      </c>
      <c r="F240" s="194" t="s">
        <v>385</v>
      </c>
      <c r="G240" s="195" t="s">
        <v>386</v>
      </c>
      <c r="H240" s="253"/>
      <c r="I240" s="197"/>
      <c r="J240" s="198">
        <f>ROUND(I240*H240,2)</f>
        <v>0</v>
      </c>
      <c r="K240" s="194" t="s">
        <v>227</v>
      </c>
      <c r="L240" s="40"/>
      <c r="M240" s="199" t="s">
        <v>1</v>
      </c>
      <c r="N240" s="200" t="s">
        <v>46</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317</v>
      </c>
      <c r="AT240" s="203" t="s">
        <v>223</v>
      </c>
      <c r="AU240" s="203" t="s">
        <v>93</v>
      </c>
      <c r="AY240" s="18" t="s">
        <v>220</v>
      </c>
      <c r="BE240" s="204">
        <f>IF(N240="základní",J240,0)</f>
        <v>0</v>
      </c>
      <c r="BF240" s="204">
        <f>IF(N240="snížená",J240,0)</f>
        <v>0</v>
      </c>
      <c r="BG240" s="204">
        <f>IF(N240="zákl. přenesená",J240,0)</f>
        <v>0</v>
      </c>
      <c r="BH240" s="204">
        <f>IF(N240="sníž. přenesená",J240,0)</f>
        <v>0</v>
      </c>
      <c r="BI240" s="204">
        <f>IF(N240="nulová",J240,0)</f>
        <v>0</v>
      </c>
      <c r="BJ240" s="18" t="s">
        <v>93</v>
      </c>
      <c r="BK240" s="204">
        <f>ROUND(I240*H240,2)</f>
        <v>0</v>
      </c>
      <c r="BL240" s="18" t="s">
        <v>317</v>
      </c>
      <c r="BM240" s="203" t="s">
        <v>387</v>
      </c>
    </row>
    <row r="241" spans="1:65" s="2" customFormat="1" ht="19.5">
      <c r="A241" s="35"/>
      <c r="B241" s="36"/>
      <c r="C241" s="37"/>
      <c r="D241" s="205" t="s">
        <v>230</v>
      </c>
      <c r="E241" s="37"/>
      <c r="F241" s="206" t="s">
        <v>388</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230</v>
      </c>
      <c r="AU241" s="18" t="s">
        <v>93</v>
      </c>
    </row>
    <row r="242" spans="1:65" s="12" customFormat="1" ht="22.9" customHeight="1">
      <c r="B242" s="176"/>
      <c r="C242" s="177"/>
      <c r="D242" s="178" t="s">
        <v>79</v>
      </c>
      <c r="E242" s="190" t="s">
        <v>389</v>
      </c>
      <c r="F242" s="190" t="s">
        <v>390</v>
      </c>
      <c r="G242" s="177"/>
      <c r="H242" s="177"/>
      <c r="I242" s="180"/>
      <c r="J242" s="191">
        <f>BK242</f>
        <v>0</v>
      </c>
      <c r="K242" s="177"/>
      <c r="L242" s="182"/>
      <c r="M242" s="183"/>
      <c r="N242" s="184"/>
      <c r="O242" s="184"/>
      <c r="P242" s="185">
        <f>SUM(P243:P246)</f>
        <v>0</v>
      </c>
      <c r="Q242" s="184"/>
      <c r="R242" s="185">
        <f>SUM(R243:R246)</f>
        <v>0</v>
      </c>
      <c r="S242" s="184"/>
      <c r="T242" s="186">
        <f>SUM(T243:T246)</f>
        <v>0</v>
      </c>
      <c r="AR242" s="187" t="s">
        <v>93</v>
      </c>
      <c r="AT242" s="188" t="s">
        <v>79</v>
      </c>
      <c r="AU242" s="188" t="s">
        <v>87</v>
      </c>
      <c r="AY242" s="187" t="s">
        <v>220</v>
      </c>
      <c r="BK242" s="189">
        <f>SUM(BK243:BK246)</f>
        <v>0</v>
      </c>
    </row>
    <row r="243" spans="1:65" s="2" customFormat="1" ht="37.9" customHeight="1">
      <c r="A243" s="35"/>
      <c r="B243" s="36"/>
      <c r="C243" s="192" t="s">
        <v>391</v>
      </c>
      <c r="D243" s="192" t="s">
        <v>223</v>
      </c>
      <c r="E243" s="193" t="s">
        <v>392</v>
      </c>
      <c r="F243" s="194" t="s">
        <v>393</v>
      </c>
      <c r="G243" s="195" t="s">
        <v>301</v>
      </c>
      <c r="H243" s="196">
        <v>5</v>
      </c>
      <c r="I243" s="197"/>
      <c r="J243" s="198">
        <f>ROUND(I243*H243,2)</f>
        <v>0</v>
      </c>
      <c r="K243" s="194" t="s">
        <v>1</v>
      </c>
      <c r="L243" s="40"/>
      <c r="M243" s="199" t="s">
        <v>1</v>
      </c>
      <c r="N243" s="200" t="s">
        <v>46</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317</v>
      </c>
      <c r="AT243" s="203" t="s">
        <v>223</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394</v>
      </c>
    </row>
    <row r="244" spans="1:65" s="2" customFormat="1" ht="48.75">
      <c r="A244" s="35"/>
      <c r="B244" s="36"/>
      <c r="C244" s="37"/>
      <c r="D244" s="205" t="s">
        <v>230</v>
      </c>
      <c r="E244" s="37"/>
      <c r="F244" s="206" t="s">
        <v>395</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396</v>
      </c>
      <c r="D245" s="192" t="s">
        <v>223</v>
      </c>
      <c r="E245" s="193" t="s">
        <v>397</v>
      </c>
      <c r="F245" s="194" t="s">
        <v>398</v>
      </c>
      <c r="G245" s="195" t="s">
        <v>386</v>
      </c>
      <c r="H245" s="253"/>
      <c r="I245" s="197"/>
      <c r="J245" s="198">
        <f>ROUND(I245*H245,2)</f>
        <v>0</v>
      </c>
      <c r="K245" s="194" t="s">
        <v>227</v>
      </c>
      <c r="L245" s="40"/>
      <c r="M245" s="199" t="s">
        <v>1</v>
      </c>
      <c r="N245" s="200" t="s">
        <v>46</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93</v>
      </c>
      <c r="BK245" s="204">
        <f>ROUND(I245*H245,2)</f>
        <v>0</v>
      </c>
      <c r="BL245" s="18" t="s">
        <v>317</v>
      </c>
      <c r="BM245" s="203" t="s">
        <v>399</v>
      </c>
    </row>
    <row r="246" spans="1:65" s="2" customFormat="1" ht="19.5">
      <c r="A246" s="35"/>
      <c r="B246" s="36"/>
      <c r="C246" s="37"/>
      <c r="D246" s="205" t="s">
        <v>230</v>
      </c>
      <c r="E246" s="37"/>
      <c r="F246" s="206" t="s">
        <v>400</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12" customFormat="1" ht="22.9" customHeight="1">
      <c r="B247" s="176"/>
      <c r="C247" s="177"/>
      <c r="D247" s="178" t="s">
        <v>79</v>
      </c>
      <c r="E247" s="190" t="s">
        <v>401</v>
      </c>
      <c r="F247" s="190" t="s">
        <v>402</v>
      </c>
      <c r="G247" s="177"/>
      <c r="H247" s="177"/>
      <c r="I247" s="180"/>
      <c r="J247" s="191">
        <f>BK247</f>
        <v>0</v>
      </c>
      <c r="K247" s="177"/>
      <c r="L247" s="182"/>
      <c r="M247" s="183"/>
      <c r="N247" s="184"/>
      <c r="O247" s="184"/>
      <c r="P247" s="185">
        <f>SUM(P248:P280)</f>
        <v>0</v>
      </c>
      <c r="Q247" s="184"/>
      <c r="R247" s="185">
        <f>SUM(R248:R280)</f>
        <v>0</v>
      </c>
      <c r="S247" s="184"/>
      <c r="T247" s="186">
        <f>SUM(T248:T280)</f>
        <v>0.87291992000000007</v>
      </c>
      <c r="AR247" s="187" t="s">
        <v>93</v>
      </c>
      <c r="AT247" s="188" t="s">
        <v>79</v>
      </c>
      <c r="AU247" s="188" t="s">
        <v>87</v>
      </c>
      <c r="AY247" s="187" t="s">
        <v>220</v>
      </c>
      <c r="BK247" s="189">
        <f>SUM(BK248:BK280)</f>
        <v>0</v>
      </c>
    </row>
    <row r="248" spans="1:65" s="2" customFormat="1" ht="14.45" customHeight="1">
      <c r="A248" s="35"/>
      <c r="B248" s="36"/>
      <c r="C248" s="192" t="s">
        <v>403</v>
      </c>
      <c r="D248" s="192" t="s">
        <v>223</v>
      </c>
      <c r="E248" s="193" t="s">
        <v>404</v>
      </c>
      <c r="F248" s="194" t="s">
        <v>405</v>
      </c>
      <c r="G248" s="195" t="s">
        <v>226</v>
      </c>
      <c r="H248" s="196">
        <v>10.576000000000001</v>
      </c>
      <c r="I248" s="197"/>
      <c r="J248" s="198">
        <f>ROUND(I248*H248,2)</f>
        <v>0</v>
      </c>
      <c r="K248" s="194" t="s">
        <v>227</v>
      </c>
      <c r="L248" s="40"/>
      <c r="M248" s="199" t="s">
        <v>1</v>
      </c>
      <c r="N248" s="200" t="s">
        <v>46</v>
      </c>
      <c r="O248" s="72"/>
      <c r="P248" s="201">
        <f>O248*H248</f>
        <v>0</v>
      </c>
      <c r="Q248" s="201">
        <v>0</v>
      </c>
      <c r="R248" s="201">
        <f>Q248*H248</f>
        <v>0</v>
      </c>
      <c r="S248" s="201">
        <v>2.1999999999999999E-2</v>
      </c>
      <c r="T248" s="202">
        <f>S248*H248</f>
        <v>0.23267199999999999</v>
      </c>
      <c r="U248" s="35"/>
      <c r="V248" s="35"/>
      <c r="W248" s="35"/>
      <c r="X248" s="35"/>
      <c r="Y248" s="35"/>
      <c r="Z248" s="35"/>
      <c r="AA248" s="35"/>
      <c r="AB248" s="35"/>
      <c r="AC248" s="35"/>
      <c r="AD248" s="35"/>
      <c r="AE248" s="35"/>
      <c r="AR248" s="203" t="s">
        <v>317</v>
      </c>
      <c r="AT248" s="203" t="s">
        <v>223</v>
      </c>
      <c r="AU248" s="203" t="s">
        <v>93</v>
      </c>
      <c r="AY248" s="18" t="s">
        <v>220</v>
      </c>
      <c r="BE248" s="204">
        <f>IF(N248="základní",J248,0)</f>
        <v>0</v>
      </c>
      <c r="BF248" s="204">
        <f>IF(N248="snížená",J248,0)</f>
        <v>0</v>
      </c>
      <c r="BG248" s="204">
        <f>IF(N248="zákl. přenesená",J248,0)</f>
        <v>0</v>
      </c>
      <c r="BH248" s="204">
        <f>IF(N248="sníž. přenesená",J248,0)</f>
        <v>0</v>
      </c>
      <c r="BI248" s="204">
        <f>IF(N248="nulová",J248,0)</f>
        <v>0</v>
      </c>
      <c r="BJ248" s="18" t="s">
        <v>93</v>
      </c>
      <c r="BK248" s="204">
        <f>ROUND(I248*H248,2)</f>
        <v>0</v>
      </c>
      <c r="BL248" s="18" t="s">
        <v>317</v>
      </c>
      <c r="BM248" s="203" t="s">
        <v>406</v>
      </c>
    </row>
    <row r="249" spans="1:65" s="2" customFormat="1" ht="11.25">
      <c r="A249" s="35"/>
      <c r="B249" s="36"/>
      <c r="C249" s="37"/>
      <c r="D249" s="205" t="s">
        <v>230</v>
      </c>
      <c r="E249" s="37"/>
      <c r="F249" s="206" t="s">
        <v>407</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230</v>
      </c>
      <c r="AU249" s="18" t="s">
        <v>93</v>
      </c>
    </row>
    <row r="250" spans="1:65" s="13" customFormat="1" ht="11.25">
      <c r="B250" s="210"/>
      <c r="C250" s="211"/>
      <c r="D250" s="205" t="s">
        <v>232</v>
      </c>
      <c r="E250" s="212" t="s">
        <v>1</v>
      </c>
      <c r="F250" s="213" t="s">
        <v>348</v>
      </c>
      <c r="G250" s="211"/>
      <c r="H250" s="212" t="s">
        <v>1</v>
      </c>
      <c r="I250" s="214"/>
      <c r="J250" s="211"/>
      <c r="K250" s="211"/>
      <c r="L250" s="215"/>
      <c r="M250" s="216"/>
      <c r="N250" s="217"/>
      <c r="O250" s="217"/>
      <c r="P250" s="217"/>
      <c r="Q250" s="217"/>
      <c r="R250" s="217"/>
      <c r="S250" s="217"/>
      <c r="T250" s="218"/>
      <c r="AT250" s="219" t="s">
        <v>232</v>
      </c>
      <c r="AU250" s="219" t="s">
        <v>93</v>
      </c>
      <c r="AV250" s="13" t="s">
        <v>87</v>
      </c>
      <c r="AW250" s="13" t="s">
        <v>35</v>
      </c>
      <c r="AX250" s="13" t="s">
        <v>80</v>
      </c>
      <c r="AY250" s="219" t="s">
        <v>220</v>
      </c>
    </row>
    <row r="251" spans="1:65" s="14" customFormat="1" ht="11.25">
      <c r="B251" s="220"/>
      <c r="C251" s="221"/>
      <c r="D251" s="205" t="s">
        <v>232</v>
      </c>
      <c r="E251" s="222" t="s">
        <v>1</v>
      </c>
      <c r="F251" s="223" t="s">
        <v>1824</v>
      </c>
      <c r="G251" s="221"/>
      <c r="H251" s="224">
        <v>5.2880000000000003</v>
      </c>
      <c r="I251" s="225"/>
      <c r="J251" s="221"/>
      <c r="K251" s="221"/>
      <c r="L251" s="226"/>
      <c r="M251" s="227"/>
      <c r="N251" s="228"/>
      <c r="O251" s="228"/>
      <c r="P251" s="228"/>
      <c r="Q251" s="228"/>
      <c r="R251" s="228"/>
      <c r="S251" s="228"/>
      <c r="T251" s="229"/>
      <c r="AT251" s="230" t="s">
        <v>232</v>
      </c>
      <c r="AU251" s="230" t="s">
        <v>93</v>
      </c>
      <c r="AV251" s="14" t="s">
        <v>93</v>
      </c>
      <c r="AW251" s="14" t="s">
        <v>35</v>
      </c>
      <c r="AX251" s="14" t="s">
        <v>80</v>
      </c>
      <c r="AY251" s="230" t="s">
        <v>220</v>
      </c>
    </row>
    <row r="252" spans="1:65" s="14" customFormat="1" ht="11.25">
      <c r="B252" s="220"/>
      <c r="C252" s="221"/>
      <c r="D252" s="205" t="s">
        <v>232</v>
      </c>
      <c r="E252" s="222" t="s">
        <v>1</v>
      </c>
      <c r="F252" s="223" t="s">
        <v>1825</v>
      </c>
      <c r="G252" s="221"/>
      <c r="H252" s="224">
        <v>5.2880000000000003</v>
      </c>
      <c r="I252" s="225"/>
      <c r="J252" s="221"/>
      <c r="K252" s="221"/>
      <c r="L252" s="226"/>
      <c r="M252" s="227"/>
      <c r="N252" s="228"/>
      <c r="O252" s="228"/>
      <c r="P252" s="228"/>
      <c r="Q252" s="228"/>
      <c r="R252" s="228"/>
      <c r="S252" s="228"/>
      <c r="T252" s="229"/>
      <c r="AT252" s="230" t="s">
        <v>232</v>
      </c>
      <c r="AU252" s="230" t="s">
        <v>93</v>
      </c>
      <c r="AV252" s="14" t="s">
        <v>93</v>
      </c>
      <c r="AW252" s="14" t="s">
        <v>35</v>
      </c>
      <c r="AX252" s="14" t="s">
        <v>80</v>
      </c>
      <c r="AY252" s="230" t="s">
        <v>220</v>
      </c>
    </row>
    <row r="253" spans="1:65" s="15" customFormat="1" ht="11.25">
      <c r="B253" s="231"/>
      <c r="C253" s="232"/>
      <c r="D253" s="205" t="s">
        <v>232</v>
      </c>
      <c r="E253" s="233" t="s">
        <v>1</v>
      </c>
      <c r="F253" s="234" t="s">
        <v>236</v>
      </c>
      <c r="G253" s="232"/>
      <c r="H253" s="235">
        <v>10.576000000000001</v>
      </c>
      <c r="I253" s="236"/>
      <c r="J253" s="232"/>
      <c r="K253" s="232"/>
      <c r="L253" s="237"/>
      <c r="M253" s="238"/>
      <c r="N253" s="239"/>
      <c r="O253" s="239"/>
      <c r="P253" s="239"/>
      <c r="Q253" s="239"/>
      <c r="R253" s="239"/>
      <c r="S253" s="239"/>
      <c r="T253" s="240"/>
      <c r="AT253" s="241" t="s">
        <v>232</v>
      </c>
      <c r="AU253" s="241" t="s">
        <v>93</v>
      </c>
      <c r="AV253" s="15" t="s">
        <v>228</v>
      </c>
      <c r="AW253" s="15" t="s">
        <v>35</v>
      </c>
      <c r="AX253" s="15" t="s">
        <v>87</v>
      </c>
      <c r="AY253" s="241" t="s">
        <v>220</v>
      </c>
    </row>
    <row r="254" spans="1:65" s="2" customFormat="1" ht="14.45" customHeight="1">
      <c r="A254" s="35"/>
      <c r="B254" s="36"/>
      <c r="C254" s="192" t="s">
        <v>408</v>
      </c>
      <c r="D254" s="192" t="s">
        <v>223</v>
      </c>
      <c r="E254" s="193" t="s">
        <v>409</v>
      </c>
      <c r="F254" s="194" t="s">
        <v>410</v>
      </c>
      <c r="G254" s="195" t="s">
        <v>226</v>
      </c>
      <c r="H254" s="196">
        <v>7.1</v>
      </c>
      <c r="I254" s="197"/>
      <c r="J254" s="198">
        <f>ROUND(I254*H254,2)</f>
        <v>0</v>
      </c>
      <c r="K254" s="194" t="s">
        <v>1</v>
      </c>
      <c r="L254" s="40"/>
      <c r="M254" s="199" t="s">
        <v>1</v>
      </c>
      <c r="N254" s="200" t="s">
        <v>46</v>
      </c>
      <c r="O254" s="72"/>
      <c r="P254" s="201">
        <f>O254*H254</f>
        <v>0</v>
      </c>
      <c r="Q254" s="201">
        <v>0</v>
      </c>
      <c r="R254" s="201">
        <f>Q254*H254</f>
        <v>0</v>
      </c>
      <c r="S254" s="201">
        <v>7.0000000000000001E-3</v>
      </c>
      <c r="T254" s="202">
        <f>S254*H254</f>
        <v>4.9700000000000001E-2</v>
      </c>
      <c r="U254" s="35"/>
      <c r="V254" s="35"/>
      <c r="W254" s="35"/>
      <c r="X254" s="35"/>
      <c r="Y254" s="35"/>
      <c r="Z254" s="35"/>
      <c r="AA254" s="35"/>
      <c r="AB254" s="35"/>
      <c r="AC254" s="35"/>
      <c r="AD254" s="35"/>
      <c r="AE254" s="35"/>
      <c r="AR254" s="203" t="s">
        <v>317</v>
      </c>
      <c r="AT254" s="203" t="s">
        <v>223</v>
      </c>
      <c r="AU254" s="203" t="s">
        <v>93</v>
      </c>
      <c r="AY254" s="18" t="s">
        <v>220</v>
      </c>
      <c r="BE254" s="204">
        <f>IF(N254="základní",J254,0)</f>
        <v>0</v>
      </c>
      <c r="BF254" s="204">
        <f>IF(N254="snížená",J254,0)</f>
        <v>0</v>
      </c>
      <c r="BG254" s="204">
        <f>IF(N254="zákl. přenesená",J254,0)</f>
        <v>0</v>
      </c>
      <c r="BH254" s="204">
        <f>IF(N254="sníž. přenesená",J254,0)</f>
        <v>0</v>
      </c>
      <c r="BI254" s="204">
        <f>IF(N254="nulová",J254,0)</f>
        <v>0</v>
      </c>
      <c r="BJ254" s="18" t="s">
        <v>93</v>
      </c>
      <c r="BK254" s="204">
        <f>ROUND(I254*H254,2)</f>
        <v>0</v>
      </c>
      <c r="BL254" s="18" t="s">
        <v>317</v>
      </c>
      <c r="BM254" s="203" t="s">
        <v>411</v>
      </c>
    </row>
    <row r="255" spans="1:65" s="14" customFormat="1" ht="11.25">
      <c r="B255" s="220"/>
      <c r="C255" s="221"/>
      <c r="D255" s="205" t="s">
        <v>232</v>
      </c>
      <c r="E255" s="222" t="s">
        <v>1</v>
      </c>
      <c r="F255" s="223" t="s">
        <v>1828</v>
      </c>
      <c r="G255" s="221"/>
      <c r="H255" s="224">
        <v>7.1</v>
      </c>
      <c r="I255" s="225"/>
      <c r="J255" s="221"/>
      <c r="K255" s="221"/>
      <c r="L255" s="226"/>
      <c r="M255" s="227"/>
      <c r="N255" s="228"/>
      <c r="O255" s="228"/>
      <c r="P255" s="228"/>
      <c r="Q255" s="228"/>
      <c r="R255" s="228"/>
      <c r="S255" s="228"/>
      <c r="T255" s="229"/>
      <c r="AT255" s="230" t="s">
        <v>232</v>
      </c>
      <c r="AU255" s="230" t="s">
        <v>93</v>
      </c>
      <c r="AV255" s="14" t="s">
        <v>93</v>
      </c>
      <c r="AW255" s="14" t="s">
        <v>35</v>
      </c>
      <c r="AX255" s="14" t="s">
        <v>87</v>
      </c>
      <c r="AY255" s="230" t="s">
        <v>220</v>
      </c>
    </row>
    <row r="256" spans="1:65" s="2" customFormat="1" ht="14.45" customHeight="1">
      <c r="A256" s="35"/>
      <c r="B256" s="36"/>
      <c r="C256" s="192" t="s">
        <v>413</v>
      </c>
      <c r="D256" s="192" t="s">
        <v>223</v>
      </c>
      <c r="E256" s="193" t="s">
        <v>414</v>
      </c>
      <c r="F256" s="194" t="s">
        <v>415</v>
      </c>
      <c r="G256" s="195" t="s">
        <v>226</v>
      </c>
      <c r="H256" s="196">
        <v>10.576000000000001</v>
      </c>
      <c r="I256" s="197"/>
      <c r="J256" s="198">
        <f>ROUND(I256*H256,2)</f>
        <v>0</v>
      </c>
      <c r="K256" s="194" t="s">
        <v>1</v>
      </c>
      <c r="L256" s="40"/>
      <c r="M256" s="199" t="s">
        <v>1</v>
      </c>
      <c r="N256" s="200" t="s">
        <v>46</v>
      </c>
      <c r="O256" s="72"/>
      <c r="P256" s="201">
        <f>O256*H256</f>
        <v>0</v>
      </c>
      <c r="Q256" s="201">
        <v>0</v>
      </c>
      <c r="R256" s="201">
        <f>Q256*H256</f>
        <v>0</v>
      </c>
      <c r="S256" s="201">
        <v>2.3689999999999999E-2</v>
      </c>
      <c r="T256" s="202">
        <f>S256*H256</f>
        <v>0.25054544000000001</v>
      </c>
      <c r="U256" s="35"/>
      <c r="V256" s="35"/>
      <c r="W256" s="35"/>
      <c r="X256" s="35"/>
      <c r="Y256" s="35"/>
      <c r="Z256" s="35"/>
      <c r="AA256" s="35"/>
      <c r="AB256" s="35"/>
      <c r="AC256" s="35"/>
      <c r="AD256" s="35"/>
      <c r="AE256" s="35"/>
      <c r="AR256" s="203" t="s">
        <v>317</v>
      </c>
      <c r="AT256" s="203" t="s">
        <v>223</v>
      </c>
      <c r="AU256" s="203" t="s">
        <v>93</v>
      </c>
      <c r="AY256" s="18" t="s">
        <v>220</v>
      </c>
      <c r="BE256" s="204">
        <f>IF(N256="základní",J256,0)</f>
        <v>0</v>
      </c>
      <c r="BF256" s="204">
        <f>IF(N256="snížená",J256,0)</f>
        <v>0</v>
      </c>
      <c r="BG256" s="204">
        <f>IF(N256="zákl. přenesená",J256,0)</f>
        <v>0</v>
      </c>
      <c r="BH256" s="204">
        <f>IF(N256="sníž. přenesená",J256,0)</f>
        <v>0</v>
      </c>
      <c r="BI256" s="204">
        <f>IF(N256="nulová",J256,0)</f>
        <v>0</v>
      </c>
      <c r="BJ256" s="18" t="s">
        <v>93</v>
      </c>
      <c r="BK256" s="204">
        <f>ROUND(I256*H256,2)</f>
        <v>0</v>
      </c>
      <c r="BL256" s="18" t="s">
        <v>317</v>
      </c>
      <c r="BM256" s="203" t="s">
        <v>416</v>
      </c>
    </row>
    <row r="257" spans="1:65" s="13" customFormat="1" ht="11.25">
      <c r="B257" s="210"/>
      <c r="C257" s="211"/>
      <c r="D257" s="205" t="s">
        <v>232</v>
      </c>
      <c r="E257" s="212" t="s">
        <v>1</v>
      </c>
      <c r="F257" s="213" t="s">
        <v>348</v>
      </c>
      <c r="G257" s="211"/>
      <c r="H257" s="212" t="s">
        <v>1</v>
      </c>
      <c r="I257" s="214"/>
      <c r="J257" s="211"/>
      <c r="K257" s="211"/>
      <c r="L257" s="215"/>
      <c r="M257" s="216"/>
      <c r="N257" s="217"/>
      <c r="O257" s="217"/>
      <c r="P257" s="217"/>
      <c r="Q257" s="217"/>
      <c r="R257" s="217"/>
      <c r="S257" s="217"/>
      <c r="T257" s="218"/>
      <c r="AT257" s="219" t="s">
        <v>232</v>
      </c>
      <c r="AU257" s="219" t="s">
        <v>93</v>
      </c>
      <c r="AV257" s="13" t="s">
        <v>87</v>
      </c>
      <c r="AW257" s="13" t="s">
        <v>35</v>
      </c>
      <c r="AX257" s="13" t="s">
        <v>80</v>
      </c>
      <c r="AY257" s="219" t="s">
        <v>220</v>
      </c>
    </row>
    <row r="258" spans="1:65" s="14" customFormat="1" ht="11.25">
      <c r="B258" s="220"/>
      <c r="C258" s="221"/>
      <c r="D258" s="205" t="s">
        <v>232</v>
      </c>
      <c r="E258" s="222" t="s">
        <v>1</v>
      </c>
      <c r="F258" s="223" t="s">
        <v>1824</v>
      </c>
      <c r="G258" s="221"/>
      <c r="H258" s="224">
        <v>5.2880000000000003</v>
      </c>
      <c r="I258" s="225"/>
      <c r="J258" s="221"/>
      <c r="K258" s="221"/>
      <c r="L258" s="226"/>
      <c r="M258" s="227"/>
      <c r="N258" s="228"/>
      <c r="O258" s="228"/>
      <c r="P258" s="228"/>
      <c r="Q258" s="228"/>
      <c r="R258" s="228"/>
      <c r="S258" s="228"/>
      <c r="T258" s="229"/>
      <c r="AT258" s="230" t="s">
        <v>232</v>
      </c>
      <c r="AU258" s="230" t="s">
        <v>93</v>
      </c>
      <c r="AV258" s="14" t="s">
        <v>93</v>
      </c>
      <c r="AW258" s="14" t="s">
        <v>35</v>
      </c>
      <c r="AX258" s="14" t="s">
        <v>80</v>
      </c>
      <c r="AY258" s="230" t="s">
        <v>220</v>
      </c>
    </row>
    <row r="259" spans="1:65" s="14" customFormat="1" ht="11.25">
      <c r="B259" s="220"/>
      <c r="C259" s="221"/>
      <c r="D259" s="205" t="s">
        <v>232</v>
      </c>
      <c r="E259" s="222" t="s">
        <v>1</v>
      </c>
      <c r="F259" s="223" t="s">
        <v>1825</v>
      </c>
      <c r="G259" s="221"/>
      <c r="H259" s="224">
        <v>5.2880000000000003</v>
      </c>
      <c r="I259" s="225"/>
      <c r="J259" s="221"/>
      <c r="K259" s="221"/>
      <c r="L259" s="226"/>
      <c r="M259" s="227"/>
      <c r="N259" s="228"/>
      <c r="O259" s="228"/>
      <c r="P259" s="228"/>
      <c r="Q259" s="228"/>
      <c r="R259" s="228"/>
      <c r="S259" s="228"/>
      <c r="T259" s="229"/>
      <c r="AT259" s="230" t="s">
        <v>232</v>
      </c>
      <c r="AU259" s="230" t="s">
        <v>93</v>
      </c>
      <c r="AV259" s="14" t="s">
        <v>93</v>
      </c>
      <c r="AW259" s="14" t="s">
        <v>35</v>
      </c>
      <c r="AX259" s="14" t="s">
        <v>80</v>
      </c>
      <c r="AY259" s="230" t="s">
        <v>220</v>
      </c>
    </row>
    <row r="260" spans="1:65" s="15" customFormat="1" ht="11.25">
      <c r="B260" s="231"/>
      <c r="C260" s="232"/>
      <c r="D260" s="205" t="s">
        <v>232</v>
      </c>
      <c r="E260" s="233" t="s">
        <v>1</v>
      </c>
      <c r="F260" s="234" t="s">
        <v>236</v>
      </c>
      <c r="G260" s="232"/>
      <c r="H260" s="235">
        <v>10.576000000000001</v>
      </c>
      <c r="I260" s="236"/>
      <c r="J260" s="232"/>
      <c r="K260" s="232"/>
      <c r="L260" s="237"/>
      <c r="M260" s="238"/>
      <c r="N260" s="239"/>
      <c r="O260" s="239"/>
      <c r="P260" s="239"/>
      <c r="Q260" s="239"/>
      <c r="R260" s="239"/>
      <c r="S260" s="239"/>
      <c r="T260" s="240"/>
      <c r="AT260" s="241" t="s">
        <v>232</v>
      </c>
      <c r="AU260" s="241" t="s">
        <v>93</v>
      </c>
      <c r="AV260" s="15" t="s">
        <v>228</v>
      </c>
      <c r="AW260" s="15" t="s">
        <v>35</v>
      </c>
      <c r="AX260" s="15" t="s">
        <v>87</v>
      </c>
      <c r="AY260" s="241" t="s">
        <v>220</v>
      </c>
    </row>
    <row r="261" spans="1:65" s="2" customFormat="1" ht="14.45" customHeight="1">
      <c r="A261" s="35"/>
      <c r="B261" s="36"/>
      <c r="C261" s="192" t="s">
        <v>362</v>
      </c>
      <c r="D261" s="192" t="s">
        <v>223</v>
      </c>
      <c r="E261" s="193" t="s">
        <v>417</v>
      </c>
      <c r="F261" s="194" t="s">
        <v>418</v>
      </c>
      <c r="G261" s="195" t="s">
        <v>226</v>
      </c>
      <c r="H261" s="196">
        <v>10.576000000000001</v>
      </c>
      <c r="I261" s="197"/>
      <c r="J261" s="198">
        <f>ROUND(I261*H261,2)</f>
        <v>0</v>
      </c>
      <c r="K261" s="194" t="s">
        <v>1</v>
      </c>
      <c r="L261" s="40"/>
      <c r="M261" s="199" t="s">
        <v>1</v>
      </c>
      <c r="N261" s="200" t="s">
        <v>46</v>
      </c>
      <c r="O261" s="72"/>
      <c r="P261" s="201">
        <f>O261*H261</f>
        <v>0</v>
      </c>
      <c r="Q261" s="201">
        <v>0</v>
      </c>
      <c r="R261" s="201">
        <f>Q261*H261</f>
        <v>0</v>
      </c>
      <c r="S261" s="201">
        <v>9.4800000000000006E-3</v>
      </c>
      <c r="T261" s="202">
        <f>S261*H261</f>
        <v>0.10026048000000001</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419</v>
      </c>
    </row>
    <row r="262" spans="1:65" s="13" customFormat="1" ht="11.25">
      <c r="B262" s="210"/>
      <c r="C262" s="211"/>
      <c r="D262" s="205" t="s">
        <v>232</v>
      </c>
      <c r="E262" s="212" t="s">
        <v>1</v>
      </c>
      <c r="F262" s="213" t="s">
        <v>348</v>
      </c>
      <c r="G262" s="211"/>
      <c r="H262" s="212" t="s">
        <v>1</v>
      </c>
      <c r="I262" s="214"/>
      <c r="J262" s="211"/>
      <c r="K262" s="211"/>
      <c r="L262" s="215"/>
      <c r="M262" s="216"/>
      <c r="N262" s="217"/>
      <c r="O262" s="217"/>
      <c r="P262" s="217"/>
      <c r="Q262" s="217"/>
      <c r="R262" s="217"/>
      <c r="S262" s="217"/>
      <c r="T262" s="218"/>
      <c r="AT262" s="219" t="s">
        <v>232</v>
      </c>
      <c r="AU262" s="219" t="s">
        <v>93</v>
      </c>
      <c r="AV262" s="13" t="s">
        <v>87</v>
      </c>
      <c r="AW262" s="13" t="s">
        <v>35</v>
      </c>
      <c r="AX262" s="13" t="s">
        <v>80</v>
      </c>
      <c r="AY262" s="219" t="s">
        <v>220</v>
      </c>
    </row>
    <row r="263" spans="1:65" s="14" customFormat="1" ht="11.25">
      <c r="B263" s="220"/>
      <c r="C263" s="221"/>
      <c r="D263" s="205" t="s">
        <v>232</v>
      </c>
      <c r="E263" s="222" t="s">
        <v>1</v>
      </c>
      <c r="F263" s="223" t="s">
        <v>1824</v>
      </c>
      <c r="G263" s="221"/>
      <c r="H263" s="224">
        <v>5.2880000000000003</v>
      </c>
      <c r="I263" s="225"/>
      <c r="J263" s="221"/>
      <c r="K263" s="221"/>
      <c r="L263" s="226"/>
      <c r="M263" s="227"/>
      <c r="N263" s="228"/>
      <c r="O263" s="228"/>
      <c r="P263" s="228"/>
      <c r="Q263" s="228"/>
      <c r="R263" s="228"/>
      <c r="S263" s="228"/>
      <c r="T263" s="229"/>
      <c r="AT263" s="230" t="s">
        <v>232</v>
      </c>
      <c r="AU263" s="230" t="s">
        <v>93</v>
      </c>
      <c r="AV263" s="14" t="s">
        <v>93</v>
      </c>
      <c r="AW263" s="14" t="s">
        <v>35</v>
      </c>
      <c r="AX263" s="14" t="s">
        <v>80</v>
      </c>
      <c r="AY263" s="230" t="s">
        <v>220</v>
      </c>
    </row>
    <row r="264" spans="1:65" s="14" customFormat="1" ht="11.25">
      <c r="B264" s="220"/>
      <c r="C264" s="221"/>
      <c r="D264" s="205" t="s">
        <v>232</v>
      </c>
      <c r="E264" s="222" t="s">
        <v>1</v>
      </c>
      <c r="F264" s="223" t="s">
        <v>1825</v>
      </c>
      <c r="G264" s="221"/>
      <c r="H264" s="224">
        <v>5.2880000000000003</v>
      </c>
      <c r="I264" s="225"/>
      <c r="J264" s="221"/>
      <c r="K264" s="221"/>
      <c r="L264" s="226"/>
      <c r="M264" s="227"/>
      <c r="N264" s="228"/>
      <c r="O264" s="228"/>
      <c r="P264" s="228"/>
      <c r="Q264" s="228"/>
      <c r="R264" s="228"/>
      <c r="S264" s="228"/>
      <c r="T264" s="229"/>
      <c r="AT264" s="230" t="s">
        <v>232</v>
      </c>
      <c r="AU264" s="230" t="s">
        <v>93</v>
      </c>
      <c r="AV264" s="14" t="s">
        <v>93</v>
      </c>
      <c r="AW264" s="14" t="s">
        <v>35</v>
      </c>
      <c r="AX264" s="14" t="s">
        <v>80</v>
      </c>
      <c r="AY264" s="230" t="s">
        <v>220</v>
      </c>
    </row>
    <row r="265" spans="1:65" s="15" customFormat="1" ht="11.25">
      <c r="B265" s="231"/>
      <c r="C265" s="232"/>
      <c r="D265" s="205" t="s">
        <v>232</v>
      </c>
      <c r="E265" s="233" t="s">
        <v>1</v>
      </c>
      <c r="F265" s="234" t="s">
        <v>236</v>
      </c>
      <c r="G265" s="232"/>
      <c r="H265" s="235">
        <v>10.576000000000001</v>
      </c>
      <c r="I265" s="236"/>
      <c r="J265" s="232"/>
      <c r="K265" s="232"/>
      <c r="L265" s="237"/>
      <c r="M265" s="238"/>
      <c r="N265" s="239"/>
      <c r="O265" s="239"/>
      <c r="P265" s="239"/>
      <c r="Q265" s="239"/>
      <c r="R265" s="239"/>
      <c r="S265" s="239"/>
      <c r="T265" s="240"/>
      <c r="AT265" s="241" t="s">
        <v>232</v>
      </c>
      <c r="AU265" s="241" t="s">
        <v>93</v>
      </c>
      <c r="AV265" s="15" t="s">
        <v>228</v>
      </c>
      <c r="AW265" s="15" t="s">
        <v>35</v>
      </c>
      <c r="AX265" s="15" t="s">
        <v>87</v>
      </c>
      <c r="AY265" s="241" t="s">
        <v>220</v>
      </c>
    </row>
    <row r="266" spans="1:65" s="2" customFormat="1" ht="14.45" customHeight="1">
      <c r="A266" s="35"/>
      <c r="B266" s="36"/>
      <c r="C266" s="192" t="s">
        <v>420</v>
      </c>
      <c r="D266" s="192" t="s">
        <v>223</v>
      </c>
      <c r="E266" s="193" t="s">
        <v>421</v>
      </c>
      <c r="F266" s="194" t="s">
        <v>422</v>
      </c>
      <c r="G266" s="195" t="s">
        <v>226</v>
      </c>
      <c r="H266" s="196">
        <v>14.02</v>
      </c>
      <c r="I266" s="197"/>
      <c r="J266" s="198">
        <f>ROUND(I266*H266,2)</f>
        <v>0</v>
      </c>
      <c r="K266" s="194" t="s">
        <v>1</v>
      </c>
      <c r="L266" s="40"/>
      <c r="M266" s="199" t="s">
        <v>1</v>
      </c>
      <c r="N266" s="200" t="s">
        <v>46</v>
      </c>
      <c r="O266" s="72"/>
      <c r="P266" s="201">
        <f>O266*H266</f>
        <v>0</v>
      </c>
      <c r="Q266" s="201">
        <v>0</v>
      </c>
      <c r="R266" s="201">
        <f>Q266*H266</f>
        <v>0</v>
      </c>
      <c r="S266" s="201">
        <v>1.5779999999999999E-2</v>
      </c>
      <c r="T266" s="202">
        <f>S266*H266</f>
        <v>0.22123559999999998</v>
      </c>
      <c r="U266" s="35"/>
      <c r="V266" s="35"/>
      <c r="W266" s="35"/>
      <c r="X266" s="35"/>
      <c r="Y266" s="35"/>
      <c r="Z266" s="35"/>
      <c r="AA266" s="35"/>
      <c r="AB266" s="35"/>
      <c r="AC266" s="35"/>
      <c r="AD266" s="35"/>
      <c r="AE266" s="35"/>
      <c r="AR266" s="203" t="s">
        <v>317</v>
      </c>
      <c r="AT266" s="203" t="s">
        <v>223</v>
      </c>
      <c r="AU266" s="203" t="s">
        <v>93</v>
      </c>
      <c r="AY266" s="18" t="s">
        <v>220</v>
      </c>
      <c r="BE266" s="204">
        <f>IF(N266="základní",J266,0)</f>
        <v>0</v>
      </c>
      <c r="BF266" s="204">
        <f>IF(N266="snížená",J266,0)</f>
        <v>0</v>
      </c>
      <c r="BG266" s="204">
        <f>IF(N266="zákl. přenesená",J266,0)</f>
        <v>0</v>
      </c>
      <c r="BH266" s="204">
        <f>IF(N266="sníž. přenesená",J266,0)</f>
        <v>0</v>
      </c>
      <c r="BI266" s="204">
        <f>IF(N266="nulová",J266,0)</f>
        <v>0</v>
      </c>
      <c r="BJ266" s="18" t="s">
        <v>93</v>
      </c>
      <c r="BK266" s="204">
        <f>ROUND(I266*H266,2)</f>
        <v>0</v>
      </c>
      <c r="BL266" s="18" t="s">
        <v>317</v>
      </c>
      <c r="BM266" s="203" t="s">
        <v>423</v>
      </c>
    </row>
    <row r="267" spans="1:65" s="13" customFormat="1" ht="11.25">
      <c r="B267" s="210"/>
      <c r="C267" s="211"/>
      <c r="D267" s="205" t="s">
        <v>232</v>
      </c>
      <c r="E267" s="212" t="s">
        <v>1</v>
      </c>
      <c r="F267" s="213" t="s">
        <v>348</v>
      </c>
      <c r="G267" s="211"/>
      <c r="H267" s="212" t="s">
        <v>1</v>
      </c>
      <c r="I267" s="214"/>
      <c r="J267" s="211"/>
      <c r="K267" s="211"/>
      <c r="L267" s="215"/>
      <c r="M267" s="216"/>
      <c r="N267" s="217"/>
      <c r="O267" s="217"/>
      <c r="P267" s="217"/>
      <c r="Q267" s="217"/>
      <c r="R267" s="217"/>
      <c r="S267" s="217"/>
      <c r="T267" s="218"/>
      <c r="AT267" s="219" t="s">
        <v>232</v>
      </c>
      <c r="AU267" s="219" t="s">
        <v>93</v>
      </c>
      <c r="AV267" s="13" t="s">
        <v>87</v>
      </c>
      <c r="AW267" s="13" t="s">
        <v>35</v>
      </c>
      <c r="AX267" s="13" t="s">
        <v>80</v>
      </c>
      <c r="AY267" s="219" t="s">
        <v>220</v>
      </c>
    </row>
    <row r="268" spans="1:65" s="14" customFormat="1" ht="11.25">
      <c r="B268" s="220"/>
      <c r="C268" s="221"/>
      <c r="D268" s="205" t="s">
        <v>232</v>
      </c>
      <c r="E268" s="222" t="s">
        <v>1</v>
      </c>
      <c r="F268" s="223" t="s">
        <v>1829</v>
      </c>
      <c r="G268" s="221"/>
      <c r="H268" s="224">
        <v>8.1240000000000006</v>
      </c>
      <c r="I268" s="225"/>
      <c r="J268" s="221"/>
      <c r="K268" s="221"/>
      <c r="L268" s="226"/>
      <c r="M268" s="227"/>
      <c r="N268" s="228"/>
      <c r="O268" s="228"/>
      <c r="P268" s="228"/>
      <c r="Q268" s="228"/>
      <c r="R268" s="228"/>
      <c r="S268" s="228"/>
      <c r="T268" s="229"/>
      <c r="AT268" s="230" t="s">
        <v>232</v>
      </c>
      <c r="AU268" s="230" t="s">
        <v>93</v>
      </c>
      <c r="AV268" s="14" t="s">
        <v>93</v>
      </c>
      <c r="AW268" s="14" t="s">
        <v>35</v>
      </c>
      <c r="AX268" s="14" t="s">
        <v>80</v>
      </c>
      <c r="AY268" s="230" t="s">
        <v>220</v>
      </c>
    </row>
    <row r="269" spans="1:65" s="14" customFormat="1" ht="11.25">
      <c r="B269" s="220"/>
      <c r="C269" s="221"/>
      <c r="D269" s="205" t="s">
        <v>232</v>
      </c>
      <c r="E269" s="222" t="s">
        <v>1</v>
      </c>
      <c r="F269" s="223" t="s">
        <v>1830</v>
      </c>
      <c r="G269" s="221"/>
      <c r="H269" s="224">
        <v>5.8959999999999999</v>
      </c>
      <c r="I269" s="225"/>
      <c r="J269" s="221"/>
      <c r="K269" s="221"/>
      <c r="L269" s="226"/>
      <c r="M269" s="227"/>
      <c r="N269" s="228"/>
      <c r="O269" s="228"/>
      <c r="P269" s="228"/>
      <c r="Q269" s="228"/>
      <c r="R269" s="228"/>
      <c r="S269" s="228"/>
      <c r="T269" s="229"/>
      <c r="AT269" s="230" t="s">
        <v>232</v>
      </c>
      <c r="AU269" s="230" t="s">
        <v>93</v>
      </c>
      <c r="AV269" s="14" t="s">
        <v>93</v>
      </c>
      <c r="AW269" s="14" t="s">
        <v>35</v>
      </c>
      <c r="AX269" s="14" t="s">
        <v>80</v>
      </c>
      <c r="AY269" s="230" t="s">
        <v>220</v>
      </c>
    </row>
    <row r="270" spans="1:65" s="15" customFormat="1" ht="11.25">
      <c r="B270" s="231"/>
      <c r="C270" s="232"/>
      <c r="D270" s="205" t="s">
        <v>232</v>
      </c>
      <c r="E270" s="233" t="s">
        <v>1</v>
      </c>
      <c r="F270" s="234" t="s">
        <v>236</v>
      </c>
      <c r="G270" s="232"/>
      <c r="H270" s="235">
        <v>14.02</v>
      </c>
      <c r="I270" s="236"/>
      <c r="J270" s="232"/>
      <c r="K270" s="232"/>
      <c r="L270" s="237"/>
      <c r="M270" s="238"/>
      <c r="N270" s="239"/>
      <c r="O270" s="239"/>
      <c r="P270" s="239"/>
      <c r="Q270" s="239"/>
      <c r="R270" s="239"/>
      <c r="S270" s="239"/>
      <c r="T270" s="240"/>
      <c r="AT270" s="241" t="s">
        <v>232</v>
      </c>
      <c r="AU270" s="241" t="s">
        <v>93</v>
      </c>
      <c r="AV270" s="15" t="s">
        <v>228</v>
      </c>
      <c r="AW270" s="15" t="s">
        <v>35</v>
      </c>
      <c r="AX270" s="15" t="s">
        <v>87</v>
      </c>
      <c r="AY270" s="241" t="s">
        <v>220</v>
      </c>
    </row>
    <row r="271" spans="1:65" s="2" customFormat="1" ht="14.45" customHeight="1">
      <c r="A271" s="35"/>
      <c r="B271" s="36"/>
      <c r="C271" s="192" t="s">
        <v>426</v>
      </c>
      <c r="D271" s="192" t="s">
        <v>223</v>
      </c>
      <c r="E271" s="193" t="s">
        <v>427</v>
      </c>
      <c r="F271" s="194" t="s">
        <v>428</v>
      </c>
      <c r="G271" s="195" t="s">
        <v>226</v>
      </c>
      <c r="H271" s="196">
        <v>14.02</v>
      </c>
      <c r="I271" s="197"/>
      <c r="J271" s="198">
        <f>ROUND(I271*H271,2)</f>
        <v>0</v>
      </c>
      <c r="K271" s="194" t="s">
        <v>227</v>
      </c>
      <c r="L271" s="40"/>
      <c r="M271" s="199" t="s">
        <v>1</v>
      </c>
      <c r="N271" s="200" t="s">
        <v>46</v>
      </c>
      <c r="O271" s="72"/>
      <c r="P271" s="201">
        <f>O271*H271</f>
        <v>0</v>
      </c>
      <c r="Q271" s="201">
        <v>0</v>
      </c>
      <c r="R271" s="201">
        <f>Q271*H271</f>
        <v>0</v>
      </c>
      <c r="S271" s="201">
        <v>1.32E-3</v>
      </c>
      <c r="T271" s="202">
        <f>S271*H271</f>
        <v>1.8506399999999999E-2</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93</v>
      </c>
      <c r="BK271" s="204">
        <f>ROUND(I271*H271,2)</f>
        <v>0</v>
      </c>
      <c r="BL271" s="18" t="s">
        <v>317</v>
      </c>
      <c r="BM271" s="203" t="s">
        <v>429</v>
      </c>
    </row>
    <row r="272" spans="1:65" s="2" customFormat="1" ht="11.25">
      <c r="A272" s="35"/>
      <c r="B272" s="36"/>
      <c r="C272" s="37"/>
      <c r="D272" s="205" t="s">
        <v>230</v>
      </c>
      <c r="E272" s="37"/>
      <c r="F272" s="206" t="s">
        <v>430</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13" customFormat="1" ht="11.25">
      <c r="B273" s="210"/>
      <c r="C273" s="211"/>
      <c r="D273" s="205" t="s">
        <v>232</v>
      </c>
      <c r="E273" s="212" t="s">
        <v>1</v>
      </c>
      <c r="F273" s="213" t="s">
        <v>348</v>
      </c>
      <c r="G273" s="211"/>
      <c r="H273" s="212" t="s">
        <v>1</v>
      </c>
      <c r="I273" s="214"/>
      <c r="J273" s="211"/>
      <c r="K273" s="211"/>
      <c r="L273" s="215"/>
      <c r="M273" s="216"/>
      <c r="N273" s="217"/>
      <c r="O273" s="217"/>
      <c r="P273" s="217"/>
      <c r="Q273" s="217"/>
      <c r="R273" s="217"/>
      <c r="S273" s="217"/>
      <c r="T273" s="218"/>
      <c r="AT273" s="219" t="s">
        <v>232</v>
      </c>
      <c r="AU273" s="219" t="s">
        <v>93</v>
      </c>
      <c r="AV273" s="13" t="s">
        <v>87</v>
      </c>
      <c r="AW273" s="13" t="s">
        <v>35</v>
      </c>
      <c r="AX273" s="13" t="s">
        <v>80</v>
      </c>
      <c r="AY273" s="219" t="s">
        <v>220</v>
      </c>
    </row>
    <row r="274" spans="1:65" s="14" customFormat="1" ht="11.25">
      <c r="B274" s="220"/>
      <c r="C274" s="221"/>
      <c r="D274" s="205" t="s">
        <v>232</v>
      </c>
      <c r="E274" s="222" t="s">
        <v>1</v>
      </c>
      <c r="F274" s="223" t="s">
        <v>1829</v>
      </c>
      <c r="G274" s="221"/>
      <c r="H274" s="224">
        <v>8.1240000000000006</v>
      </c>
      <c r="I274" s="225"/>
      <c r="J274" s="221"/>
      <c r="K274" s="221"/>
      <c r="L274" s="226"/>
      <c r="M274" s="227"/>
      <c r="N274" s="228"/>
      <c r="O274" s="228"/>
      <c r="P274" s="228"/>
      <c r="Q274" s="228"/>
      <c r="R274" s="228"/>
      <c r="S274" s="228"/>
      <c r="T274" s="229"/>
      <c r="AT274" s="230" t="s">
        <v>232</v>
      </c>
      <c r="AU274" s="230" t="s">
        <v>93</v>
      </c>
      <c r="AV274" s="14" t="s">
        <v>93</v>
      </c>
      <c r="AW274" s="14" t="s">
        <v>35</v>
      </c>
      <c r="AX274" s="14" t="s">
        <v>80</v>
      </c>
      <c r="AY274" s="230" t="s">
        <v>220</v>
      </c>
    </row>
    <row r="275" spans="1:65" s="14" customFormat="1" ht="11.25">
      <c r="B275" s="220"/>
      <c r="C275" s="221"/>
      <c r="D275" s="205" t="s">
        <v>232</v>
      </c>
      <c r="E275" s="222" t="s">
        <v>1</v>
      </c>
      <c r="F275" s="223" t="s">
        <v>1830</v>
      </c>
      <c r="G275" s="221"/>
      <c r="H275" s="224">
        <v>5.8959999999999999</v>
      </c>
      <c r="I275" s="225"/>
      <c r="J275" s="221"/>
      <c r="K275" s="221"/>
      <c r="L275" s="226"/>
      <c r="M275" s="227"/>
      <c r="N275" s="228"/>
      <c r="O275" s="228"/>
      <c r="P275" s="228"/>
      <c r="Q275" s="228"/>
      <c r="R275" s="228"/>
      <c r="S275" s="228"/>
      <c r="T275" s="229"/>
      <c r="AT275" s="230" t="s">
        <v>232</v>
      </c>
      <c r="AU275" s="230" t="s">
        <v>93</v>
      </c>
      <c r="AV275" s="14" t="s">
        <v>93</v>
      </c>
      <c r="AW275" s="14" t="s">
        <v>35</v>
      </c>
      <c r="AX275" s="14" t="s">
        <v>80</v>
      </c>
      <c r="AY275" s="230" t="s">
        <v>220</v>
      </c>
    </row>
    <row r="276" spans="1:65" s="15" customFormat="1" ht="11.25">
      <c r="B276" s="231"/>
      <c r="C276" s="232"/>
      <c r="D276" s="205" t="s">
        <v>232</v>
      </c>
      <c r="E276" s="233" t="s">
        <v>1</v>
      </c>
      <c r="F276" s="234" t="s">
        <v>236</v>
      </c>
      <c r="G276" s="232"/>
      <c r="H276" s="235">
        <v>14.02</v>
      </c>
      <c r="I276" s="236"/>
      <c r="J276" s="232"/>
      <c r="K276" s="232"/>
      <c r="L276" s="237"/>
      <c r="M276" s="238"/>
      <c r="N276" s="239"/>
      <c r="O276" s="239"/>
      <c r="P276" s="239"/>
      <c r="Q276" s="239"/>
      <c r="R276" s="239"/>
      <c r="S276" s="239"/>
      <c r="T276" s="240"/>
      <c r="AT276" s="241" t="s">
        <v>232</v>
      </c>
      <c r="AU276" s="241" t="s">
        <v>93</v>
      </c>
      <c r="AV276" s="15" t="s">
        <v>228</v>
      </c>
      <c r="AW276" s="15" t="s">
        <v>35</v>
      </c>
      <c r="AX276" s="15" t="s">
        <v>87</v>
      </c>
      <c r="AY276" s="241" t="s">
        <v>220</v>
      </c>
    </row>
    <row r="277" spans="1:65" s="2" customFormat="1" ht="24.2" customHeight="1">
      <c r="A277" s="35"/>
      <c r="B277" s="36"/>
      <c r="C277" s="192" t="s">
        <v>431</v>
      </c>
      <c r="D277" s="192" t="s">
        <v>223</v>
      </c>
      <c r="E277" s="193" t="s">
        <v>432</v>
      </c>
      <c r="F277" s="194" t="s">
        <v>433</v>
      </c>
      <c r="G277" s="195" t="s">
        <v>301</v>
      </c>
      <c r="H277" s="196">
        <v>1</v>
      </c>
      <c r="I277" s="197"/>
      <c r="J277" s="198">
        <f>ROUND(I277*H277,2)</f>
        <v>0</v>
      </c>
      <c r="K277" s="194" t="s">
        <v>1</v>
      </c>
      <c r="L277" s="40"/>
      <c r="M277" s="199" t="s">
        <v>1</v>
      </c>
      <c r="N277" s="200" t="s">
        <v>46</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434</v>
      </c>
    </row>
    <row r="278" spans="1:65" s="2" customFormat="1" ht="11.25">
      <c r="A278" s="35"/>
      <c r="B278" s="36"/>
      <c r="C278" s="37"/>
      <c r="D278" s="205" t="s">
        <v>230</v>
      </c>
      <c r="E278" s="37"/>
      <c r="F278" s="206" t="s">
        <v>433</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435</v>
      </c>
      <c r="D279" s="192" t="s">
        <v>223</v>
      </c>
      <c r="E279" s="193" t="s">
        <v>436</v>
      </c>
      <c r="F279" s="194" t="s">
        <v>437</v>
      </c>
      <c r="G279" s="195" t="s">
        <v>386</v>
      </c>
      <c r="H279" s="253"/>
      <c r="I279" s="197"/>
      <c r="J279" s="198">
        <f>ROUND(I279*H279,2)</f>
        <v>0</v>
      </c>
      <c r="K279" s="194" t="s">
        <v>227</v>
      </c>
      <c r="L279" s="40"/>
      <c r="M279" s="199" t="s">
        <v>1</v>
      </c>
      <c r="N279" s="200" t="s">
        <v>46</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93</v>
      </c>
      <c r="BK279" s="204">
        <f>ROUND(I279*H279,2)</f>
        <v>0</v>
      </c>
      <c r="BL279" s="18" t="s">
        <v>317</v>
      </c>
      <c r="BM279" s="203" t="s">
        <v>438</v>
      </c>
    </row>
    <row r="280" spans="1:65" s="2" customFormat="1" ht="19.5">
      <c r="A280" s="35"/>
      <c r="B280" s="36"/>
      <c r="C280" s="37"/>
      <c r="D280" s="205" t="s">
        <v>230</v>
      </c>
      <c r="E280" s="37"/>
      <c r="F280" s="206" t="s">
        <v>439</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12" customFormat="1" ht="22.9" customHeight="1">
      <c r="B281" s="176"/>
      <c r="C281" s="177"/>
      <c r="D281" s="178" t="s">
        <v>79</v>
      </c>
      <c r="E281" s="190" t="s">
        <v>440</v>
      </c>
      <c r="F281" s="190" t="s">
        <v>441</v>
      </c>
      <c r="G281" s="177"/>
      <c r="H281" s="177"/>
      <c r="I281" s="180"/>
      <c r="J281" s="191">
        <f>BK281</f>
        <v>0</v>
      </c>
      <c r="K281" s="177"/>
      <c r="L281" s="182"/>
      <c r="M281" s="183"/>
      <c r="N281" s="184"/>
      <c r="O281" s="184"/>
      <c r="P281" s="185">
        <f>SUM(P282:P451)</f>
        <v>0</v>
      </c>
      <c r="Q281" s="184"/>
      <c r="R281" s="185">
        <f>SUM(R282:R451)</f>
        <v>19.618571070000002</v>
      </c>
      <c r="S281" s="184"/>
      <c r="T281" s="186">
        <f>SUM(T282:T451)</f>
        <v>0</v>
      </c>
      <c r="AR281" s="187" t="s">
        <v>93</v>
      </c>
      <c r="AT281" s="188" t="s">
        <v>79</v>
      </c>
      <c r="AU281" s="188" t="s">
        <v>87</v>
      </c>
      <c r="AY281" s="187" t="s">
        <v>220</v>
      </c>
      <c r="BK281" s="189">
        <f>SUM(BK282:BK451)</f>
        <v>0</v>
      </c>
    </row>
    <row r="282" spans="1:65" s="2" customFormat="1" ht="14.45" customHeight="1">
      <c r="A282" s="35"/>
      <c r="B282" s="36"/>
      <c r="C282" s="192" t="s">
        <v>442</v>
      </c>
      <c r="D282" s="192" t="s">
        <v>223</v>
      </c>
      <c r="E282" s="193" t="s">
        <v>443</v>
      </c>
      <c r="F282" s="194" t="s">
        <v>444</v>
      </c>
      <c r="G282" s="195" t="s">
        <v>226</v>
      </c>
      <c r="H282" s="196">
        <v>49.253999999999998</v>
      </c>
      <c r="I282" s="197"/>
      <c r="J282" s="198">
        <f>ROUND(I282*H282,2)</f>
        <v>0</v>
      </c>
      <c r="K282" s="194" t="s">
        <v>227</v>
      </c>
      <c r="L282" s="40"/>
      <c r="M282" s="199" t="s">
        <v>1</v>
      </c>
      <c r="N282" s="200" t="s">
        <v>46</v>
      </c>
      <c r="O282" s="72"/>
      <c r="P282" s="201">
        <f>O282*H282</f>
        <v>0</v>
      </c>
      <c r="Q282" s="201">
        <v>2.5510000000000001E-2</v>
      </c>
      <c r="R282" s="201">
        <f>Q282*H282</f>
        <v>1.2564695400000001</v>
      </c>
      <c r="S282" s="201">
        <v>0</v>
      </c>
      <c r="T282" s="202">
        <f>S282*H282</f>
        <v>0</v>
      </c>
      <c r="U282" s="35"/>
      <c r="V282" s="35"/>
      <c r="W282" s="35"/>
      <c r="X282" s="35"/>
      <c r="Y282" s="35"/>
      <c r="Z282" s="35"/>
      <c r="AA282" s="35"/>
      <c r="AB282" s="35"/>
      <c r="AC282" s="35"/>
      <c r="AD282" s="35"/>
      <c r="AE282" s="35"/>
      <c r="AR282" s="203" t="s">
        <v>317</v>
      </c>
      <c r="AT282" s="203" t="s">
        <v>223</v>
      </c>
      <c r="AU282" s="203" t="s">
        <v>93</v>
      </c>
      <c r="AY282" s="18" t="s">
        <v>220</v>
      </c>
      <c r="BE282" s="204">
        <f>IF(N282="základní",J282,0)</f>
        <v>0</v>
      </c>
      <c r="BF282" s="204">
        <f>IF(N282="snížená",J282,0)</f>
        <v>0</v>
      </c>
      <c r="BG282" s="204">
        <f>IF(N282="zákl. přenesená",J282,0)</f>
        <v>0</v>
      </c>
      <c r="BH282" s="204">
        <f>IF(N282="sníž. přenesená",J282,0)</f>
        <v>0</v>
      </c>
      <c r="BI282" s="204">
        <f>IF(N282="nulová",J282,0)</f>
        <v>0</v>
      </c>
      <c r="BJ282" s="18" t="s">
        <v>93</v>
      </c>
      <c r="BK282" s="204">
        <f>ROUND(I282*H282,2)</f>
        <v>0</v>
      </c>
      <c r="BL282" s="18" t="s">
        <v>317</v>
      </c>
      <c r="BM282" s="203" t="s">
        <v>445</v>
      </c>
    </row>
    <row r="283" spans="1:65" s="2" customFormat="1" ht="19.5">
      <c r="A283" s="35"/>
      <c r="B283" s="36"/>
      <c r="C283" s="37"/>
      <c r="D283" s="205" t="s">
        <v>230</v>
      </c>
      <c r="E283" s="37"/>
      <c r="F283" s="206" t="s">
        <v>446</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230</v>
      </c>
      <c r="AU283" s="18" t="s">
        <v>93</v>
      </c>
    </row>
    <row r="284" spans="1:65" s="13" customFormat="1" ht="11.25">
      <c r="B284" s="210"/>
      <c r="C284" s="211"/>
      <c r="D284" s="205" t="s">
        <v>232</v>
      </c>
      <c r="E284" s="212" t="s">
        <v>1</v>
      </c>
      <c r="F284" s="213" t="s">
        <v>271</v>
      </c>
      <c r="G284" s="211"/>
      <c r="H284" s="212" t="s">
        <v>1</v>
      </c>
      <c r="I284" s="214"/>
      <c r="J284" s="211"/>
      <c r="K284" s="211"/>
      <c r="L284" s="215"/>
      <c r="M284" s="216"/>
      <c r="N284" s="217"/>
      <c r="O284" s="217"/>
      <c r="P284" s="217"/>
      <c r="Q284" s="217"/>
      <c r="R284" s="217"/>
      <c r="S284" s="217"/>
      <c r="T284" s="218"/>
      <c r="AT284" s="219" t="s">
        <v>232</v>
      </c>
      <c r="AU284" s="219" t="s">
        <v>93</v>
      </c>
      <c r="AV284" s="13" t="s">
        <v>87</v>
      </c>
      <c r="AW284" s="13" t="s">
        <v>35</v>
      </c>
      <c r="AX284" s="13" t="s">
        <v>80</v>
      </c>
      <c r="AY284" s="219" t="s">
        <v>220</v>
      </c>
    </row>
    <row r="285" spans="1:65" s="14" customFormat="1" ht="11.25">
      <c r="B285" s="220"/>
      <c r="C285" s="221"/>
      <c r="D285" s="205" t="s">
        <v>232</v>
      </c>
      <c r="E285" s="222" t="s">
        <v>1</v>
      </c>
      <c r="F285" s="223" t="s">
        <v>1831</v>
      </c>
      <c r="G285" s="221"/>
      <c r="H285" s="224">
        <v>34.591999999999999</v>
      </c>
      <c r="I285" s="225"/>
      <c r="J285" s="221"/>
      <c r="K285" s="221"/>
      <c r="L285" s="226"/>
      <c r="M285" s="227"/>
      <c r="N285" s="228"/>
      <c r="O285" s="228"/>
      <c r="P285" s="228"/>
      <c r="Q285" s="228"/>
      <c r="R285" s="228"/>
      <c r="S285" s="228"/>
      <c r="T285" s="229"/>
      <c r="AT285" s="230" t="s">
        <v>232</v>
      </c>
      <c r="AU285" s="230" t="s">
        <v>93</v>
      </c>
      <c r="AV285" s="14" t="s">
        <v>93</v>
      </c>
      <c r="AW285" s="14" t="s">
        <v>35</v>
      </c>
      <c r="AX285" s="14" t="s">
        <v>80</v>
      </c>
      <c r="AY285" s="230" t="s">
        <v>220</v>
      </c>
    </row>
    <row r="286" spans="1:65" s="14" customFormat="1" ht="11.25">
      <c r="B286" s="220"/>
      <c r="C286" s="221"/>
      <c r="D286" s="205" t="s">
        <v>232</v>
      </c>
      <c r="E286" s="222" t="s">
        <v>1</v>
      </c>
      <c r="F286" s="223" t="s">
        <v>1832</v>
      </c>
      <c r="G286" s="221"/>
      <c r="H286" s="224">
        <v>14.662000000000001</v>
      </c>
      <c r="I286" s="225"/>
      <c r="J286" s="221"/>
      <c r="K286" s="221"/>
      <c r="L286" s="226"/>
      <c r="M286" s="227"/>
      <c r="N286" s="228"/>
      <c r="O286" s="228"/>
      <c r="P286" s="228"/>
      <c r="Q286" s="228"/>
      <c r="R286" s="228"/>
      <c r="S286" s="228"/>
      <c r="T286" s="229"/>
      <c r="AT286" s="230" t="s">
        <v>232</v>
      </c>
      <c r="AU286" s="230" t="s">
        <v>93</v>
      </c>
      <c r="AV286" s="14" t="s">
        <v>93</v>
      </c>
      <c r="AW286" s="14" t="s">
        <v>35</v>
      </c>
      <c r="AX286" s="14" t="s">
        <v>80</v>
      </c>
      <c r="AY286" s="230" t="s">
        <v>220</v>
      </c>
    </row>
    <row r="287" spans="1:65" s="15" customFormat="1" ht="11.25">
      <c r="B287" s="231"/>
      <c r="C287" s="232"/>
      <c r="D287" s="205" t="s">
        <v>232</v>
      </c>
      <c r="E287" s="233" t="s">
        <v>1</v>
      </c>
      <c r="F287" s="234" t="s">
        <v>236</v>
      </c>
      <c r="G287" s="232"/>
      <c r="H287" s="235">
        <v>49.253999999999998</v>
      </c>
      <c r="I287" s="236"/>
      <c r="J287" s="232"/>
      <c r="K287" s="232"/>
      <c r="L287" s="237"/>
      <c r="M287" s="238"/>
      <c r="N287" s="239"/>
      <c r="O287" s="239"/>
      <c r="P287" s="239"/>
      <c r="Q287" s="239"/>
      <c r="R287" s="239"/>
      <c r="S287" s="239"/>
      <c r="T287" s="240"/>
      <c r="AT287" s="241" t="s">
        <v>232</v>
      </c>
      <c r="AU287" s="241" t="s">
        <v>93</v>
      </c>
      <c r="AV287" s="15" t="s">
        <v>228</v>
      </c>
      <c r="AW287" s="15" t="s">
        <v>35</v>
      </c>
      <c r="AX287" s="15" t="s">
        <v>87</v>
      </c>
      <c r="AY287" s="241" t="s">
        <v>220</v>
      </c>
    </row>
    <row r="288" spans="1:65" s="2" customFormat="1" ht="14.45" customHeight="1">
      <c r="A288" s="35"/>
      <c r="B288" s="36"/>
      <c r="C288" s="192" t="s">
        <v>449</v>
      </c>
      <c r="D288" s="192" t="s">
        <v>223</v>
      </c>
      <c r="E288" s="193" t="s">
        <v>450</v>
      </c>
      <c r="F288" s="194" t="s">
        <v>451</v>
      </c>
      <c r="G288" s="195" t="s">
        <v>226</v>
      </c>
      <c r="H288" s="196">
        <v>16.876000000000001</v>
      </c>
      <c r="I288" s="197"/>
      <c r="J288" s="198">
        <f>ROUND(I288*H288,2)</f>
        <v>0</v>
      </c>
      <c r="K288" s="194" t="s">
        <v>227</v>
      </c>
      <c r="L288" s="40"/>
      <c r="M288" s="199" t="s">
        <v>1</v>
      </c>
      <c r="N288" s="200" t="s">
        <v>46</v>
      </c>
      <c r="O288" s="72"/>
      <c r="P288" s="201">
        <f>O288*H288</f>
        <v>0</v>
      </c>
      <c r="Q288" s="201">
        <v>2.614E-2</v>
      </c>
      <c r="R288" s="201">
        <f>Q288*H288</f>
        <v>0.44113864000000003</v>
      </c>
      <c r="S288" s="201">
        <v>0</v>
      </c>
      <c r="T288" s="202">
        <f>S288*H288</f>
        <v>0</v>
      </c>
      <c r="U288" s="35"/>
      <c r="V288" s="35"/>
      <c r="W288" s="35"/>
      <c r="X288" s="35"/>
      <c r="Y288" s="35"/>
      <c r="Z288" s="35"/>
      <c r="AA288" s="35"/>
      <c r="AB288" s="35"/>
      <c r="AC288" s="35"/>
      <c r="AD288" s="35"/>
      <c r="AE288" s="35"/>
      <c r="AR288" s="203" t="s">
        <v>317</v>
      </c>
      <c r="AT288" s="203" t="s">
        <v>223</v>
      </c>
      <c r="AU288" s="203" t="s">
        <v>93</v>
      </c>
      <c r="AY288" s="18" t="s">
        <v>220</v>
      </c>
      <c r="BE288" s="204">
        <f>IF(N288="základní",J288,0)</f>
        <v>0</v>
      </c>
      <c r="BF288" s="204">
        <f>IF(N288="snížená",J288,0)</f>
        <v>0</v>
      </c>
      <c r="BG288" s="204">
        <f>IF(N288="zákl. přenesená",J288,0)</f>
        <v>0</v>
      </c>
      <c r="BH288" s="204">
        <f>IF(N288="sníž. přenesená",J288,0)</f>
        <v>0</v>
      </c>
      <c r="BI288" s="204">
        <f>IF(N288="nulová",J288,0)</f>
        <v>0</v>
      </c>
      <c r="BJ288" s="18" t="s">
        <v>93</v>
      </c>
      <c r="BK288" s="204">
        <f>ROUND(I288*H288,2)</f>
        <v>0</v>
      </c>
      <c r="BL288" s="18" t="s">
        <v>317</v>
      </c>
      <c r="BM288" s="203" t="s">
        <v>452</v>
      </c>
    </row>
    <row r="289" spans="1:65" s="2" customFormat="1" ht="19.5">
      <c r="A289" s="35"/>
      <c r="B289" s="36"/>
      <c r="C289" s="37"/>
      <c r="D289" s="205" t="s">
        <v>230</v>
      </c>
      <c r="E289" s="37"/>
      <c r="F289" s="206" t="s">
        <v>453</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230</v>
      </c>
      <c r="AU289" s="18" t="s">
        <v>93</v>
      </c>
    </row>
    <row r="290" spans="1:65" s="13" customFormat="1" ht="11.25">
      <c r="B290" s="210"/>
      <c r="C290" s="211"/>
      <c r="D290" s="205" t="s">
        <v>232</v>
      </c>
      <c r="E290" s="212" t="s">
        <v>1</v>
      </c>
      <c r="F290" s="213" t="s">
        <v>271</v>
      </c>
      <c r="G290" s="211"/>
      <c r="H290" s="212" t="s">
        <v>1</v>
      </c>
      <c r="I290" s="214"/>
      <c r="J290" s="211"/>
      <c r="K290" s="211"/>
      <c r="L290" s="215"/>
      <c r="M290" s="216"/>
      <c r="N290" s="217"/>
      <c r="O290" s="217"/>
      <c r="P290" s="217"/>
      <c r="Q290" s="217"/>
      <c r="R290" s="217"/>
      <c r="S290" s="217"/>
      <c r="T290" s="218"/>
      <c r="AT290" s="219" t="s">
        <v>232</v>
      </c>
      <c r="AU290" s="219" t="s">
        <v>93</v>
      </c>
      <c r="AV290" s="13" t="s">
        <v>87</v>
      </c>
      <c r="AW290" s="13" t="s">
        <v>35</v>
      </c>
      <c r="AX290" s="13" t="s">
        <v>80</v>
      </c>
      <c r="AY290" s="219" t="s">
        <v>220</v>
      </c>
    </row>
    <row r="291" spans="1:65" s="14" customFormat="1" ht="11.25">
      <c r="B291" s="220"/>
      <c r="C291" s="221"/>
      <c r="D291" s="205" t="s">
        <v>232</v>
      </c>
      <c r="E291" s="222" t="s">
        <v>1</v>
      </c>
      <c r="F291" s="223" t="s">
        <v>1833</v>
      </c>
      <c r="G291" s="221"/>
      <c r="H291" s="224">
        <v>8.2829999999999995</v>
      </c>
      <c r="I291" s="225"/>
      <c r="J291" s="221"/>
      <c r="K291" s="221"/>
      <c r="L291" s="226"/>
      <c r="M291" s="227"/>
      <c r="N291" s="228"/>
      <c r="O291" s="228"/>
      <c r="P291" s="228"/>
      <c r="Q291" s="228"/>
      <c r="R291" s="228"/>
      <c r="S291" s="228"/>
      <c r="T291" s="229"/>
      <c r="AT291" s="230" t="s">
        <v>232</v>
      </c>
      <c r="AU291" s="230" t="s">
        <v>93</v>
      </c>
      <c r="AV291" s="14" t="s">
        <v>93</v>
      </c>
      <c r="AW291" s="14" t="s">
        <v>35</v>
      </c>
      <c r="AX291" s="14" t="s">
        <v>80</v>
      </c>
      <c r="AY291" s="230" t="s">
        <v>220</v>
      </c>
    </row>
    <row r="292" spans="1:65" s="14" customFormat="1" ht="11.25">
      <c r="B292" s="220"/>
      <c r="C292" s="221"/>
      <c r="D292" s="205" t="s">
        <v>232</v>
      </c>
      <c r="E292" s="222" t="s">
        <v>1</v>
      </c>
      <c r="F292" s="223" t="s">
        <v>1834</v>
      </c>
      <c r="G292" s="221"/>
      <c r="H292" s="224">
        <v>8.593</v>
      </c>
      <c r="I292" s="225"/>
      <c r="J292" s="221"/>
      <c r="K292" s="221"/>
      <c r="L292" s="226"/>
      <c r="M292" s="227"/>
      <c r="N292" s="228"/>
      <c r="O292" s="228"/>
      <c r="P292" s="228"/>
      <c r="Q292" s="228"/>
      <c r="R292" s="228"/>
      <c r="S292" s="228"/>
      <c r="T292" s="229"/>
      <c r="AT292" s="230" t="s">
        <v>232</v>
      </c>
      <c r="AU292" s="230" t="s">
        <v>93</v>
      </c>
      <c r="AV292" s="14" t="s">
        <v>93</v>
      </c>
      <c r="AW292" s="14" t="s">
        <v>35</v>
      </c>
      <c r="AX292" s="14" t="s">
        <v>80</v>
      </c>
      <c r="AY292" s="230" t="s">
        <v>220</v>
      </c>
    </row>
    <row r="293" spans="1:65" s="15" customFormat="1" ht="11.25">
      <c r="B293" s="231"/>
      <c r="C293" s="232"/>
      <c r="D293" s="205" t="s">
        <v>232</v>
      </c>
      <c r="E293" s="233" t="s">
        <v>1</v>
      </c>
      <c r="F293" s="234" t="s">
        <v>236</v>
      </c>
      <c r="G293" s="232"/>
      <c r="H293" s="235">
        <v>16.875999999999998</v>
      </c>
      <c r="I293" s="236"/>
      <c r="J293" s="232"/>
      <c r="K293" s="232"/>
      <c r="L293" s="237"/>
      <c r="M293" s="238"/>
      <c r="N293" s="239"/>
      <c r="O293" s="239"/>
      <c r="P293" s="239"/>
      <c r="Q293" s="239"/>
      <c r="R293" s="239"/>
      <c r="S293" s="239"/>
      <c r="T293" s="240"/>
      <c r="AT293" s="241" t="s">
        <v>232</v>
      </c>
      <c r="AU293" s="241" t="s">
        <v>93</v>
      </c>
      <c r="AV293" s="15" t="s">
        <v>228</v>
      </c>
      <c r="AW293" s="15" t="s">
        <v>35</v>
      </c>
      <c r="AX293" s="15" t="s">
        <v>87</v>
      </c>
      <c r="AY293" s="241" t="s">
        <v>220</v>
      </c>
    </row>
    <row r="294" spans="1:65" s="2" customFormat="1" ht="14.45" customHeight="1">
      <c r="A294" s="35"/>
      <c r="B294" s="36"/>
      <c r="C294" s="192" t="s">
        <v>456</v>
      </c>
      <c r="D294" s="192" t="s">
        <v>223</v>
      </c>
      <c r="E294" s="193" t="s">
        <v>457</v>
      </c>
      <c r="F294" s="194" t="s">
        <v>458</v>
      </c>
      <c r="G294" s="195" t="s">
        <v>226</v>
      </c>
      <c r="H294" s="196">
        <v>3.581</v>
      </c>
      <c r="I294" s="197"/>
      <c r="J294" s="198">
        <f>ROUND(I294*H294,2)</f>
        <v>0</v>
      </c>
      <c r="K294" s="194" t="s">
        <v>1</v>
      </c>
      <c r="L294" s="40"/>
      <c r="M294" s="199" t="s">
        <v>1</v>
      </c>
      <c r="N294" s="200" t="s">
        <v>46</v>
      </c>
      <c r="O294" s="72"/>
      <c r="P294" s="201">
        <f>O294*H294</f>
        <v>0</v>
      </c>
      <c r="Q294" s="201">
        <v>2.681E-2</v>
      </c>
      <c r="R294" s="201">
        <f>Q294*H294</f>
        <v>9.6006610000000006E-2</v>
      </c>
      <c r="S294" s="201">
        <v>0</v>
      </c>
      <c r="T294" s="202">
        <f>S294*H294</f>
        <v>0</v>
      </c>
      <c r="U294" s="35"/>
      <c r="V294" s="35"/>
      <c r="W294" s="35"/>
      <c r="X294" s="35"/>
      <c r="Y294" s="35"/>
      <c r="Z294" s="35"/>
      <c r="AA294" s="35"/>
      <c r="AB294" s="35"/>
      <c r="AC294" s="35"/>
      <c r="AD294" s="35"/>
      <c r="AE294" s="35"/>
      <c r="AR294" s="203" t="s">
        <v>317</v>
      </c>
      <c r="AT294" s="203" t="s">
        <v>223</v>
      </c>
      <c r="AU294" s="203" t="s">
        <v>93</v>
      </c>
      <c r="AY294" s="18" t="s">
        <v>220</v>
      </c>
      <c r="BE294" s="204">
        <f>IF(N294="základní",J294,0)</f>
        <v>0</v>
      </c>
      <c r="BF294" s="204">
        <f>IF(N294="snížená",J294,0)</f>
        <v>0</v>
      </c>
      <c r="BG294" s="204">
        <f>IF(N294="zákl. přenesená",J294,0)</f>
        <v>0</v>
      </c>
      <c r="BH294" s="204">
        <f>IF(N294="sníž. přenesená",J294,0)</f>
        <v>0</v>
      </c>
      <c r="BI294" s="204">
        <f>IF(N294="nulová",J294,0)</f>
        <v>0</v>
      </c>
      <c r="BJ294" s="18" t="s">
        <v>93</v>
      </c>
      <c r="BK294" s="204">
        <f>ROUND(I294*H294,2)</f>
        <v>0</v>
      </c>
      <c r="BL294" s="18" t="s">
        <v>317</v>
      </c>
      <c r="BM294" s="203" t="s">
        <v>459</v>
      </c>
    </row>
    <row r="295" spans="1:65" s="13" customFormat="1" ht="11.25">
      <c r="B295" s="210"/>
      <c r="C295" s="211"/>
      <c r="D295" s="205" t="s">
        <v>232</v>
      </c>
      <c r="E295" s="212" t="s">
        <v>1</v>
      </c>
      <c r="F295" s="213" t="s">
        <v>271</v>
      </c>
      <c r="G295" s="211"/>
      <c r="H295" s="212" t="s">
        <v>1</v>
      </c>
      <c r="I295" s="214"/>
      <c r="J295" s="211"/>
      <c r="K295" s="211"/>
      <c r="L295" s="215"/>
      <c r="M295" s="216"/>
      <c r="N295" s="217"/>
      <c r="O295" s="217"/>
      <c r="P295" s="217"/>
      <c r="Q295" s="217"/>
      <c r="R295" s="217"/>
      <c r="S295" s="217"/>
      <c r="T295" s="218"/>
      <c r="AT295" s="219" t="s">
        <v>232</v>
      </c>
      <c r="AU295" s="219" t="s">
        <v>93</v>
      </c>
      <c r="AV295" s="13" t="s">
        <v>87</v>
      </c>
      <c r="AW295" s="13" t="s">
        <v>35</v>
      </c>
      <c r="AX295" s="13" t="s">
        <v>80</v>
      </c>
      <c r="AY295" s="219" t="s">
        <v>220</v>
      </c>
    </row>
    <row r="296" spans="1:65" s="14" customFormat="1" ht="11.25">
      <c r="B296" s="220"/>
      <c r="C296" s="221"/>
      <c r="D296" s="205" t="s">
        <v>232</v>
      </c>
      <c r="E296" s="222" t="s">
        <v>1</v>
      </c>
      <c r="F296" s="223" t="s">
        <v>1835</v>
      </c>
      <c r="G296" s="221"/>
      <c r="H296" s="224">
        <v>3.581</v>
      </c>
      <c r="I296" s="225"/>
      <c r="J296" s="221"/>
      <c r="K296" s="221"/>
      <c r="L296" s="226"/>
      <c r="M296" s="227"/>
      <c r="N296" s="228"/>
      <c r="O296" s="228"/>
      <c r="P296" s="228"/>
      <c r="Q296" s="228"/>
      <c r="R296" s="228"/>
      <c r="S296" s="228"/>
      <c r="T296" s="229"/>
      <c r="AT296" s="230" t="s">
        <v>232</v>
      </c>
      <c r="AU296" s="230" t="s">
        <v>93</v>
      </c>
      <c r="AV296" s="14" t="s">
        <v>93</v>
      </c>
      <c r="AW296" s="14" t="s">
        <v>35</v>
      </c>
      <c r="AX296" s="14" t="s">
        <v>87</v>
      </c>
      <c r="AY296" s="230" t="s">
        <v>220</v>
      </c>
    </row>
    <row r="297" spans="1:65" s="2" customFormat="1" ht="14.45" customHeight="1">
      <c r="A297" s="35"/>
      <c r="B297" s="36"/>
      <c r="C297" s="192" t="s">
        <v>462</v>
      </c>
      <c r="D297" s="192" t="s">
        <v>223</v>
      </c>
      <c r="E297" s="193" t="s">
        <v>463</v>
      </c>
      <c r="F297" s="194" t="s">
        <v>464</v>
      </c>
      <c r="G297" s="195" t="s">
        <v>226</v>
      </c>
      <c r="H297" s="196">
        <v>134.34200000000001</v>
      </c>
      <c r="I297" s="197"/>
      <c r="J297" s="198">
        <f>ROUND(I297*H297,2)</f>
        <v>0</v>
      </c>
      <c r="K297" s="194" t="s">
        <v>227</v>
      </c>
      <c r="L297" s="40"/>
      <c r="M297" s="199" t="s">
        <v>1</v>
      </c>
      <c r="N297" s="200" t="s">
        <v>46</v>
      </c>
      <c r="O297" s="72"/>
      <c r="P297" s="201">
        <f>O297*H297</f>
        <v>0</v>
      </c>
      <c r="Q297" s="201">
        <v>2.0000000000000001E-4</v>
      </c>
      <c r="R297" s="201">
        <f>Q297*H297</f>
        <v>2.6868400000000004E-2</v>
      </c>
      <c r="S297" s="201">
        <v>0</v>
      </c>
      <c r="T297" s="202">
        <f>S297*H297</f>
        <v>0</v>
      </c>
      <c r="U297" s="35"/>
      <c r="V297" s="35"/>
      <c r="W297" s="35"/>
      <c r="X297" s="35"/>
      <c r="Y297" s="35"/>
      <c r="Z297" s="35"/>
      <c r="AA297" s="35"/>
      <c r="AB297" s="35"/>
      <c r="AC297" s="35"/>
      <c r="AD297" s="35"/>
      <c r="AE297" s="35"/>
      <c r="AR297" s="203" t="s">
        <v>317</v>
      </c>
      <c r="AT297" s="203" t="s">
        <v>223</v>
      </c>
      <c r="AU297" s="203" t="s">
        <v>93</v>
      </c>
      <c r="AY297" s="18" t="s">
        <v>220</v>
      </c>
      <c r="BE297" s="204">
        <f>IF(N297="základní",J297,0)</f>
        <v>0</v>
      </c>
      <c r="BF297" s="204">
        <f>IF(N297="snížená",J297,0)</f>
        <v>0</v>
      </c>
      <c r="BG297" s="204">
        <f>IF(N297="zákl. přenesená",J297,0)</f>
        <v>0</v>
      </c>
      <c r="BH297" s="204">
        <f>IF(N297="sníž. přenesená",J297,0)</f>
        <v>0</v>
      </c>
      <c r="BI297" s="204">
        <f>IF(N297="nulová",J297,0)</f>
        <v>0</v>
      </c>
      <c r="BJ297" s="18" t="s">
        <v>93</v>
      </c>
      <c r="BK297" s="204">
        <f>ROUND(I297*H297,2)</f>
        <v>0</v>
      </c>
      <c r="BL297" s="18" t="s">
        <v>317</v>
      </c>
      <c r="BM297" s="203" t="s">
        <v>465</v>
      </c>
    </row>
    <row r="298" spans="1:65" s="2" customFormat="1" ht="19.5">
      <c r="A298" s="35"/>
      <c r="B298" s="36"/>
      <c r="C298" s="37"/>
      <c r="D298" s="205" t="s">
        <v>230</v>
      </c>
      <c r="E298" s="37"/>
      <c r="F298" s="206" t="s">
        <v>466</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230</v>
      </c>
      <c r="AU298" s="18" t="s">
        <v>93</v>
      </c>
    </row>
    <row r="299" spans="1:65" s="13" customFormat="1" ht="11.25">
      <c r="B299" s="210"/>
      <c r="C299" s="211"/>
      <c r="D299" s="205" t="s">
        <v>232</v>
      </c>
      <c r="E299" s="212" t="s">
        <v>1</v>
      </c>
      <c r="F299" s="213" t="s">
        <v>467</v>
      </c>
      <c r="G299" s="211"/>
      <c r="H299" s="212" t="s">
        <v>1</v>
      </c>
      <c r="I299" s="214"/>
      <c r="J299" s="211"/>
      <c r="K299" s="211"/>
      <c r="L299" s="215"/>
      <c r="M299" s="216"/>
      <c r="N299" s="217"/>
      <c r="O299" s="217"/>
      <c r="P299" s="217"/>
      <c r="Q299" s="217"/>
      <c r="R299" s="217"/>
      <c r="S299" s="217"/>
      <c r="T299" s="218"/>
      <c r="AT299" s="219" t="s">
        <v>232</v>
      </c>
      <c r="AU299" s="219" t="s">
        <v>93</v>
      </c>
      <c r="AV299" s="13" t="s">
        <v>87</v>
      </c>
      <c r="AW299" s="13" t="s">
        <v>35</v>
      </c>
      <c r="AX299" s="13" t="s">
        <v>80</v>
      </c>
      <c r="AY299" s="219" t="s">
        <v>220</v>
      </c>
    </row>
    <row r="300" spans="1:65" s="14" customFormat="1" ht="11.25">
      <c r="B300" s="220"/>
      <c r="C300" s="221"/>
      <c r="D300" s="205" t="s">
        <v>232</v>
      </c>
      <c r="E300" s="222" t="s">
        <v>1</v>
      </c>
      <c r="F300" s="223" t="s">
        <v>1836</v>
      </c>
      <c r="G300" s="221"/>
      <c r="H300" s="224">
        <v>64.105999999999995</v>
      </c>
      <c r="I300" s="225"/>
      <c r="J300" s="221"/>
      <c r="K300" s="221"/>
      <c r="L300" s="226"/>
      <c r="M300" s="227"/>
      <c r="N300" s="228"/>
      <c r="O300" s="228"/>
      <c r="P300" s="228"/>
      <c r="Q300" s="228"/>
      <c r="R300" s="228"/>
      <c r="S300" s="228"/>
      <c r="T300" s="229"/>
      <c r="AT300" s="230" t="s">
        <v>232</v>
      </c>
      <c r="AU300" s="230" t="s">
        <v>93</v>
      </c>
      <c r="AV300" s="14" t="s">
        <v>93</v>
      </c>
      <c r="AW300" s="14" t="s">
        <v>35</v>
      </c>
      <c r="AX300" s="14" t="s">
        <v>80</v>
      </c>
      <c r="AY300" s="230" t="s">
        <v>220</v>
      </c>
    </row>
    <row r="301" spans="1:65" s="14" customFormat="1" ht="11.25">
      <c r="B301" s="220"/>
      <c r="C301" s="221"/>
      <c r="D301" s="205" t="s">
        <v>232</v>
      </c>
      <c r="E301" s="222" t="s">
        <v>1</v>
      </c>
      <c r="F301" s="223" t="s">
        <v>1837</v>
      </c>
      <c r="G301" s="221"/>
      <c r="H301" s="224">
        <v>29.323</v>
      </c>
      <c r="I301" s="225"/>
      <c r="J301" s="221"/>
      <c r="K301" s="221"/>
      <c r="L301" s="226"/>
      <c r="M301" s="227"/>
      <c r="N301" s="228"/>
      <c r="O301" s="228"/>
      <c r="P301" s="228"/>
      <c r="Q301" s="228"/>
      <c r="R301" s="228"/>
      <c r="S301" s="228"/>
      <c r="T301" s="229"/>
      <c r="AT301" s="230" t="s">
        <v>232</v>
      </c>
      <c r="AU301" s="230" t="s">
        <v>93</v>
      </c>
      <c r="AV301" s="14" t="s">
        <v>93</v>
      </c>
      <c r="AW301" s="14" t="s">
        <v>35</v>
      </c>
      <c r="AX301" s="14" t="s">
        <v>80</v>
      </c>
      <c r="AY301" s="230" t="s">
        <v>220</v>
      </c>
    </row>
    <row r="302" spans="1:65" s="14" customFormat="1" ht="11.25">
      <c r="B302" s="220"/>
      <c r="C302" s="221"/>
      <c r="D302" s="205" t="s">
        <v>232</v>
      </c>
      <c r="E302" s="222" t="s">
        <v>1</v>
      </c>
      <c r="F302" s="223" t="s">
        <v>1838</v>
      </c>
      <c r="G302" s="221"/>
      <c r="H302" s="224">
        <v>16.565999999999999</v>
      </c>
      <c r="I302" s="225"/>
      <c r="J302" s="221"/>
      <c r="K302" s="221"/>
      <c r="L302" s="226"/>
      <c r="M302" s="227"/>
      <c r="N302" s="228"/>
      <c r="O302" s="228"/>
      <c r="P302" s="228"/>
      <c r="Q302" s="228"/>
      <c r="R302" s="228"/>
      <c r="S302" s="228"/>
      <c r="T302" s="229"/>
      <c r="AT302" s="230" t="s">
        <v>232</v>
      </c>
      <c r="AU302" s="230" t="s">
        <v>93</v>
      </c>
      <c r="AV302" s="14" t="s">
        <v>93</v>
      </c>
      <c r="AW302" s="14" t="s">
        <v>35</v>
      </c>
      <c r="AX302" s="14" t="s">
        <v>80</v>
      </c>
      <c r="AY302" s="230" t="s">
        <v>220</v>
      </c>
    </row>
    <row r="303" spans="1:65" s="14" customFormat="1" ht="11.25">
      <c r="B303" s="220"/>
      <c r="C303" s="221"/>
      <c r="D303" s="205" t="s">
        <v>232</v>
      </c>
      <c r="E303" s="222" t="s">
        <v>1</v>
      </c>
      <c r="F303" s="223" t="s">
        <v>1839</v>
      </c>
      <c r="G303" s="221"/>
      <c r="H303" s="224">
        <v>17.186</v>
      </c>
      <c r="I303" s="225"/>
      <c r="J303" s="221"/>
      <c r="K303" s="221"/>
      <c r="L303" s="226"/>
      <c r="M303" s="227"/>
      <c r="N303" s="228"/>
      <c r="O303" s="228"/>
      <c r="P303" s="228"/>
      <c r="Q303" s="228"/>
      <c r="R303" s="228"/>
      <c r="S303" s="228"/>
      <c r="T303" s="229"/>
      <c r="AT303" s="230" t="s">
        <v>232</v>
      </c>
      <c r="AU303" s="230" t="s">
        <v>93</v>
      </c>
      <c r="AV303" s="14" t="s">
        <v>93</v>
      </c>
      <c r="AW303" s="14" t="s">
        <v>35</v>
      </c>
      <c r="AX303" s="14" t="s">
        <v>80</v>
      </c>
      <c r="AY303" s="230" t="s">
        <v>220</v>
      </c>
    </row>
    <row r="304" spans="1:65" s="14" customFormat="1" ht="11.25">
      <c r="B304" s="220"/>
      <c r="C304" s="221"/>
      <c r="D304" s="205" t="s">
        <v>232</v>
      </c>
      <c r="E304" s="222" t="s">
        <v>1</v>
      </c>
      <c r="F304" s="223" t="s">
        <v>1840</v>
      </c>
      <c r="G304" s="221"/>
      <c r="H304" s="224">
        <v>7.1609999999999996</v>
      </c>
      <c r="I304" s="225"/>
      <c r="J304" s="221"/>
      <c r="K304" s="221"/>
      <c r="L304" s="226"/>
      <c r="M304" s="227"/>
      <c r="N304" s="228"/>
      <c r="O304" s="228"/>
      <c r="P304" s="228"/>
      <c r="Q304" s="228"/>
      <c r="R304" s="228"/>
      <c r="S304" s="228"/>
      <c r="T304" s="229"/>
      <c r="AT304" s="230" t="s">
        <v>232</v>
      </c>
      <c r="AU304" s="230" t="s">
        <v>93</v>
      </c>
      <c r="AV304" s="14" t="s">
        <v>93</v>
      </c>
      <c r="AW304" s="14" t="s">
        <v>35</v>
      </c>
      <c r="AX304" s="14" t="s">
        <v>80</v>
      </c>
      <c r="AY304" s="230" t="s">
        <v>220</v>
      </c>
    </row>
    <row r="305" spans="1:65" s="15" customFormat="1" ht="11.25">
      <c r="B305" s="231"/>
      <c r="C305" s="232"/>
      <c r="D305" s="205" t="s">
        <v>232</v>
      </c>
      <c r="E305" s="233" t="s">
        <v>1</v>
      </c>
      <c r="F305" s="234" t="s">
        <v>236</v>
      </c>
      <c r="G305" s="232"/>
      <c r="H305" s="235">
        <v>134.34200000000001</v>
      </c>
      <c r="I305" s="236"/>
      <c r="J305" s="232"/>
      <c r="K305" s="232"/>
      <c r="L305" s="237"/>
      <c r="M305" s="238"/>
      <c r="N305" s="239"/>
      <c r="O305" s="239"/>
      <c r="P305" s="239"/>
      <c r="Q305" s="239"/>
      <c r="R305" s="239"/>
      <c r="S305" s="239"/>
      <c r="T305" s="240"/>
      <c r="AT305" s="241" t="s">
        <v>232</v>
      </c>
      <c r="AU305" s="241" t="s">
        <v>93</v>
      </c>
      <c r="AV305" s="15" t="s">
        <v>228</v>
      </c>
      <c r="AW305" s="15" t="s">
        <v>35</v>
      </c>
      <c r="AX305" s="15" t="s">
        <v>87</v>
      </c>
      <c r="AY305" s="241" t="s">
        <v>220</v>
      </c>
    </row>
    <row r="306" spans="1:65" s="2" customFormat="1" ht="14.45" customHeight="1">
      <c r="A306" s="35"/>
      <c r="B306" s="36"/>
      <c r="C306" s="192" t="s">
        <v>473</v>
      </c>
      <c r="D306" s="192" t="s">
        <v>223</v>
      </c>
      <c r="E306" s="193" t="s">
        <v>474</v>
      </c>
      <c r="F306" s="194" t="s">
        <v>475</v>
      </c>
      <c r="G306" s="195" t="s">
        <v>226</v>
      </c>
      <c r="H306" s="196">
        <v>134.34200000000001</v>
      </c>
      <c r="I306" s="197"/>
      <c r="J306" s="198">
        <f>ROUND(I306*H306,2)</f>
        <v>0</v>
      </c>
      <c r="K306" s="194" t="s">
        <v>227</v>
      </c>
      <c r="L306" s="40"/>
      <c r="M306" s="199" t="s">
        <v>1</v>
      </c>
      <c r="N306" s="200" t="s">
        <v>46</v>
      </c>
      <c r="O306" s="72"/>
      <c r="P306" s="201">
        <f>O306*H306</f>
        <v>0</v>
      </c>
      <c r="Q306" s="201">
        <v>3.2000000000000002E-3</v>
      </c>
      <c r="R306" s="201">
        <f>Q306*H306</f>
        <v>0.42989440000000007</v>
      </c>
      <c r="S306" s="201">
        <v>0</v>
      </c>
      <c r="T306" s="202">
        <f>S306*H306</f>
        <v>0</v>
      </c>
      <c r="U306" s="35"/>
      <c r="V306" s="35"/>
      <c r="W306" s="35"/>
      <c r="X306" s="35"/>
      <c r="Y306" s="35"/>
      <c r="Z306" s="35"/>
      <c r="AA306" s="35"/>
      <c r="AB306" s="35"/>
      <c r="AC306" s="35"/>
      <c r="AD306" s="35"/>
      <c r="AE306" s="35"/>
      <c r="AR306" s="203" t="s">
        <v>317</v>
      </c>
      <c r="AT306" s="203" t="s">
        <v>223</v>
      </c>
      <c r="AU306" s="203" t="s">
        <v>93</v>
      </c>
      <c r="AY306" s="18" t="s">
        <v>220</v>
      </c>
      <c r="BE306" s="204">
        <f>IF(N306="základní",J306,0)</f>
        <v>0</v>
      </c>
      <c r="BF306" s="204">
        <f>IF(N306="snížená",J306,0)</f>
        <v>0</v>
      </c>
      <c r="BG306" s="204">
        <f>IF(N306="zákl. přenesená",J306,0)</f>
        <v>0</v>
      </c>
      <c r="BH306" s="204">
        <f>IF(N306="sníž. přenesená",J306,0)</f>
        <v>0</v>
      </c>
      <c r="BI306" s="204">
        <f>IF(N306="nulová",J306,0)</f>
        <v>0</v>
      </c>
      <c r="BJ306" s="18" t="s">
        <v>93</v>
      </c>
      <c r="BK306" s="204">
        <f>ROUND(I306*H306,2)</f>
        <v>0</v>
      </c>
      <c r="BL306" s="18" t="s">
        <v>317</v>
      </c>
      <c r="BM306" s="203" t="s">
        <v>1841</v>
      </c>
    </row>
    <row r="307" spans="1:65" s="2" customFormat="1" ht="11.25">
      <c r="A307" s="35"/>
      <c r="B307" s="36"/>
      <c r="C307" s="37"/>
      <c r="D307" s="205" t="s">
        <v>230</v>
      </c>
      <c r="E307" s="37"/>
      <c r="F307" s="206" t="s">
        <v>477</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230</v>
      </c>
      <c r="AU307" s="18" t="s">
        <v>93</v>
      </c>
    </row>
    <row r="308" spans="1:65" s="13" customFormat="1" ht="11.25">
      <c r="B308" s="210"/>
      <c r="C308" s="211"/>
      <c r="D308" s="205" t="s">
        <v>232</v>
      </c>
      <c r="E308" s="212" t="s">
        <v>1</v>
      </c>
      <c r="F308" s="213" t="s">
        <v>467</v>
      </c>
      <c r="G308" s="211"/>
      <c r="H308" s="212" t="s">
        <v>1</v>
      </c>
      <c r="I308" s="214"/>
      <c r="J308" s="211"/>
      <c r="K308" s="211"/>
      <c r="L308" s="215"/>
      <c r="M308" s="216"/>
      <c r="N308" s="217"/>
      <c r="O308" s="217"/>
      <c r="P308" s="217"/>
      <c r="Q308" s="217"/>
      <c r="R308" s="217"/>
      <c r="S308" s="217"/>
      <c r="T308" s="218"/>
      <c r="AT308" s="219" t="s">
        <v>232</v>
      </c>
      <c r="AU308" s="219" t="s">
        <v>93</v>
      </c>
      <c r="AV308" s="13" t="s">
        <v>87</v>
      </c>
      <c r="AW308" s="13" t="s">
        <v>35</v>
      </c>
      <c r="AX308" s="13" t="s">
        <v>80</v>
      </c>
      <c r="AY308" s="219" t="s">
        <v>220</v>
      </c>
    </row>
    <row r="309" spans="1:65" s="14" customFormat="1" ht="11.25">
      <c r="B309" s="220"/>
      <c r="C309" s="221"/>
      <c r="D309" s="205" t="s">
        <v>232</v>
      </c>
      <c r="E309" s="222" t="s">
        <v>1</v>
      </c>
      <c r="F309" s="223" t="s">
        <v>1836</v>
      </c>
      <c r="G309" s="221"/>
      <c r="H309" s="224">
        <v>64.105999999999995</v>
      </c>
      <c r="I309" s="225"/>
      <c r="J309" s="221"/>
      <c r="K309" s="221"/>
      <c r="L309" s="226"/>
      <c r="M309" s="227"/>
      <c r="N309" s="228"/>
      <c r="O309" s="228"/>
      <c r="P309" s="228"/>
      <c r="Q309" s="228"/>
      <c r="R309" s="228"/>
      <c r="S309" s="228"/>
      <c r="T309" s="229"/>
      <c r="AT309" s="230" t="s">
        <v>232</v>
      </c>
      <c r="AU309" s="230" t="s">
        <v>93</v>
      </c>
      <c r="AV309" s="14" t="s">
        <v>93</v>
      </c>
      <c r="AW309" s="14" t="s">
        <v>35</v>
      </c>
      <c r="AX309" s="14" t="s">
        <v>80</v>
      </c>
      <c r="AY309" s="230" t="s">
        <v>220</v>
      </c>
    </row>
    <row r="310" spans="1:65" s="14" customFormat="1" ht="11.25">
      <c r="B310" s="220"/>
      <c r="C310" s="221"/>
      <c r="D310" s="205" t="s">
        <v>232</v>
      </c>
      <c r="E310" s="222" t="s">
        <v>1</v>
      </c>
      <c r="F310" s="223" t="s">
        <v>1837</v>
      </c>
      <c r="G310" s="221"/>
      <c r="H310" s="224">
        <v>29.323</v>
      </c>
      <c r="I310" s="225"/>
      <c r="J310" s="221"/>
      <c r="K310" s="221"/>
      <c r="L310" s="226"/>
      <c r="M310" s="227"/>
      <c r="N310" s="228"/>
      <c r="O310" s="228"/>
      <c r="P310" s="228"/>
      <c r="Q310" s="228"/>
      <c r="R310" s="228"/>
      <c r="S310" s="228"/>
      <c r="T310" s="229"/>
      <c r="AT310" s="230" t="s">
        <v>232</v>
      </c>
      <c r="AU310" s="230" t="s">
        <v>93</v>
      </c>
      <c r="AV310" s="14" t="s">
        <v>93</v>
      </c>
      <c r="AW310" s="14" t="s">
        <v>35</v>
      </c>
      <c r="AX310" s="14" t="s">
        <v>80</v>
      </c>
      <c r="AY310" s="230" t="s">
        <v>220</v>
      </c>
    </row>
    <row r="311" spans="1:65" s="14" customFormat="1" ht="11.25">
      <c r="B311" s="220"/>
      <c r="C311" s="221"/>
      <c r="D311" s="205" t="s">
        <v>232</v>
      </c>
      <c r="E311" s="222" t="s">
        <v>1</v>
      </c>
      <c r="F311" s="223" t="s">
        <v>1838</v>
      </c>
      <c r="G311" s="221"/>
      <c r="H311" s="224">
        <v>16.565999999999999</v>
      </c>
      <c r="I311" s="225"/>
      <c r="J311" s="221"/>
      <c r="K311" s="221"/>
      <c r="L311" s="226"/>
      <c r="M311" s="227"/>
      <c r="N311" s="228"/>
      <c r="O311" s="228"/>
      <c r="P311" s="228"/>
      <c r="Q311" s="228"/>
      <c r="R311" s="228"/>
      <c r="S311" s="228"/>
      <c r="T311" s="229"/>
      <c r="AT311" s="230" t="s">
        <v>232</v>
      </c>
      <c r="AU311" s="230" t="s">
        <v>93</v>
      </c>
      <c r="AV311" s="14" t="s">
        <v>93</v>
      </c>
      <c r="AW311" s="14" t="s">
        <v>35</v>
      </c>
      <c r="AX311" s="14" t="s">
        <v>80</v>
      </c>
      <c r="AY311" s="230" t="s">
        <v>220</v>
      </c>
    </row>
    <row r="312" spans="1:65" s="14" customFormat="1" ht="11.25">
      <c r="B312" s="220"/>
      <c r="C312" s="221"/>
      <c r="D312" s="205" t="s">
        <v>232</v>
      </c>
      <c r="E312" s="222" t="s">
        <v>1</v>
      </c>
      <c r="F312" s="223" t="s">
        <v>1839</v>
      </c>
      <c r="G312" s="221"/>
      <c r="H312" s="224">
        <v>17.186</v>
      </c>
      <c r="I312" s="225"/>
      <c r="J312" s="221"/>
      <c r="K312" s="221"/>
      <c r="L312" s="226"/>
      <c r="M312" s="227"/>
      <c r="N312" s="228"/>
      <c r="O312" s="228"/>
      <c r="P312" s="228"/>
      <c r="Q312" s="228"/>
      <c r="R312" s="228"/>
      <c r="S312" s="228"/>
      <c r="T312" s="229"/>
      <c r="AT312" s="230" t="s">
        <v>232</v>
      </c>
      <c r="AU312" s="230" t="s">
        <v>93</v>
      </c>
      <c r="AV312" s="14" t="s">
        <v>93</v>
      </c>
      <c r="AW312" s="14" t="s">
        <v>35</v>
      </c>
      <c r="AX312" s="14" t="s">
        <v>80</v>
      </c>
      <c r="AY312" s="230" t="s">
        <v>220</v>
      </c>
    </row>
    <row r="313" spans="1:65" s="14" customFormat="1" ht="11.25">
      <c r="B313" s="220"/>
      <c r="C313" s="221"/>
      <c r="D313" s="205" t="s">
        <v>232</v>
      </c>
      <c r="E313" s="222" t="s">
        <v>1</v>
      </c>
      <c r="F313" s="223" t="s">
        <v>1840</v>
      </c>
      <c r="G313" s="221"/>
      <c r="H313" s="224">
        <v>7.1609999999999996</v>
      </c>
      <c r="I313" s="225"/>
      <c r="J313" s="221"/>
      <c r="K313" s="221"/>
      <c r="L313" s="226"/>
      <c r="M313" s="227"/>
      <c r="N313" s="228"/>
      <c r="O313" s="228"/>
      <c r="P313" s="228"/>
      <c r="Q313" s="228"/>
      <c r="R313" s="228"/>
      <c r="S313" s="228"/>
      <c r="T313" s="229"/>
      <c r="AT313" s="230" t="s">
        <v>232</v>
      </c>
      <c r="AU313" s="230" t="s">
        <v>93</v>
      </c>
      <c r="AV313" s="14" t="s">
        <v>93</v>
      </c>
      <c r="AW313" s="14" t="s">
        <v>35</v>
      </c>
      <c r="AX313" s="14" t="s">
        <v>80</v>
      </c>
      <c r="AY313" s="230" t="s">
        <v>220</v>
      </c>
    </row>
    <row r="314" spans="1:65" s="15" customFormat="1" ht="11.25">
      <c r="B314" s="231"/>
      <c r="C314" s="232"/>
      <c r="D314" s="205" t="s">
        <v>232</v>
      </c>
      <c r="E314" s="233" t="s">
        <v>1</v>
      </c>
      <c r="F314" s="234" t="s">
        <v>236</v>
      </c>
      <c r="G314" s="232"/>
      <c r="H314" s="235">
        <v>134.34200000000001</v>
      </c>
      <c r="I314" s="236"/>
      <c r="J314" s="232"/>
      <c r="K314" s="232"/>
      <c r="L314" s="237"/>
      <c r="M314" s="238"/>
      <c r="N314" s="239"/>
      <c r="O314" s="239"/>
      <c r="P314" s="239"/>
      <c r="Q314" s="239"/>
      <c r="R314" s="239"/>
      <c r="S314" s="239"/>
      <c r="T314" s="240"/>
      <c r="AT314" s="241" t="s">
        <v>232</v>
      </c>
      <c r="AU314" s="241" t="s">
        <v>93</v>
      </c>
      <c r="AV314" s="15" t="s">
        <v>228</v>
      </c>
      <c r="AW314" s="15" t="s">
        <v>35</v>
      </c>
      <c r="AX314" s="15" t="s">
        <v>87</v>
      </c>
      <c r="AY314" s="241" t="s">
        <v>220</v>
      </c>
    </row>
    <row r="315" spans="1:65" s="2" customFormat="1" ht="14.45" customHeight="1">
      <c r="A315" s="35"/>
      <c r="B315" s="36"/>
      <c r="C315" s="192" t="s">
        <v>478</v>
      </c>
      <c r="D315" s="192" t="s">
        <v>223</v>
      </c>
      <c r="E315" s="193" t="s">
        <v>479</v>
      </c>
      <c r="F315" s="194" t="s">
        <v>480</v>
      </c>
      <c r="G315" s="195" t="s">
        <v>226</v>
      </c>
      <c r="H315" s="196">
        <v>22.648</v>
      </c>
      <c r="I315" s="197"/>
      <c r="J315" s="198">
        <f>ROUND(I315*H315,2)</f>
        <v>0</v>
      </c>
      <c r="K315" s="194" t="s">
        <v>1</v>
      </c>
      <c r="L315" s="40"/>
      <c r="M315" s="199" t="s">
        <v>1</v>
      </c>
      <c r="N315" s="200" t="s">
        <v>46</v>
      </c>
      <c r="O315" s="72"/>
      <c r="P315" s="201">
        <f>O315*H315</f>
        <v>0</v>
      </c>
      <c r="Q315" s="201">
        <v>1.4800000000000001E-2</v>
      </c>
      <c r="R315" s="201">
        <f>Q315*H315</f>
        <v>0.3351904</v>
      </c>
      <c r="S315" s="201">
        <v>0</v>
      </c>
      <c r="T315" s="202">
        <f>S315*H315</f>
        <v>0</v>
      </c>
      <c r="U315" s="35"/>
      <c r="V315" s="35"/>
      <c r="W315" s="35"/>
      <c r="X315" s="35"/>
      <c r="Y315" s="35"/>
      <c r="Z315" s="35"/>
      <c r="AA315" s="35"/>
      <c r="AB315" s="35"/>
      <c r="AC315" s="35"/>
      <c r="AD315" s="35"/>
      <c r="AE315" s="35"/>
      <c r="AR315" s="203" t="s">
        <v>317</v>
      </c>
      <c r="AT315" s="203" t="s">
        <v>223</v>
      </c>
      <c r="AU315" s="203" t="s">
        <v>93</v>
      </c>
      <c r="AY315" s="18" t="s">
        <v>220</v>
      </c>
      <c r="BE315" s="204">
        <f>IF(N315="základní",J315,0)</f>
        <v>0</v>
      </c>
      <c r="BF315" s="204">
        <f>IF(N315="snížená",J315,0)</f>
        <v>0</v>
      </c>
      <c r="BG315" s="204">
        <f>IF(N315="zákl. přenesená",J315,0)</f>
        <v>0</v>
      </c>
      <c r="BH315" s="204">
        <f>IF(N315="sníž. přenesená",J315,0)</f>
        <v>0</v>
      </c>
      <c r="BI315" s="204">
        <f>IF(N315="nulová",J315,0)</f>
        <v>0</v>
      </c>
      <c r="BJ315" s="18" t="s">
        <v>93</v>
      </c>
      <c r="BK315" s="204">
        <f>ROUND(I315*H315,2)</f>
        <v>0</v>
      </c>
      <c r="BL315" s="18" t="s">
        <v>317</v>
      </c>
      <c r="BM315" s="203" t="s">
        <v>481</v>
      </c>
    </row>
    <row r="316" spans="1:65" s="13" customFormat="1" ht="11.25">
      <c r="B316" s="210"/>
      <c r="C316" s="211"/>
      <c r="D316" s="205" t="s">
        <v>232</v>
      </c>
      <c r="E316" s="212" t="s">
        <v>1</v>
      </c>
      <c r="F316" s="213" t="s">
        <v>271</v>
      </c>
      <c r="G316" s="211"/>
      <c r="H316" s="212" t="s">
        <v>1</v>
      </c>
      <c r="I316" s="214"/>
      <c r="J316" s="211"/>
      <c r="K316" s="211"/>
      <c r="L316" s="215"/>
      <c r="M316" s="216"/>
      <c r="N316" s="217"/>
      <c r="O316" s="217"/>
      <c r="P316" s="217"/>
      <c r="Q316" s="217"/>
      <c r="R316" s="217"/>
      <c r="S316" s="217"/>
      <c r="T316" s="218"/>
      <c r="AT316" s="219" t="s">
        <v>232</v>
      </c>
      <c r="AU316" s="219" t="s">
        <v>93</v>
      </c>
      <c r="AV316" s="13" t="s">
        <v>87</v>
      </c>
      <c r="AW316" s="13" t="s">
        <v>35</v>
      </c>
      <c r="AX316" s="13" t="s">
        <v>80</v>
      </c>
      <c r="AY316" s="219" t="s">
        <v>220</v>
      </c>
    </row>
    <row r="317" spans="1:65" s="14" customFormat="1" ht="11.25">
      <c r="B317" s="220"/>
      <c r="C317" s="221"/>
      <c r="D317" s="205" t="s">
        <v>232</v>
      </c>
      <c r="E317" s="222" t="s">
        <v>1</v>
      </c>
      <c r="F317" s="223" t="s">
        <v>1842</v>
      </c>
      <c r="G317" s="221"/>
      <c r="H317" s="224">
        <v>14.327999999999999</v>
      </c>
      <c r="I317" s="225"/>
      <c r="J317" s="221"/>
      <c r="K317" s="221"/>
      <c r="L317" s="226"/>
      <c r="M317" s="227"/>
      <c r="N317" s="228"/>
      <c r="O317" s="228"/>
      <c r="P317" s="228"/>
      <c r="Q317" s="228"/>
      <c r="R317" s="228"/>
      <c r="S317" s="228"/>
      <c r="T317" s="229"/>
      <c r="AT317" s="230" t="s">
        <v>232</v>
      </c>
      <c r="AU317" s="230" t="s">
        <v>93</v>
      </c>
      <c r="AV317" s="14" t="s">
        <v>93</v>
      </c>
      <c r="AW317" s="14" t="s">
        <v>35</v>
      </c>
      <c r="AX317" s="14" t="s">
        <v>80</v>
      </c>
      <c r="AY317" s="230" t="s">
        <v>220</v>
      </c>
    </row>
    <row r="318" spans="1:65" s="14" customFormat="1" ht="11.25">
      <c r="B318" s="220"/>
      <c r="C318" s="221"/>
      <c r="D318" s="205" t="s">
        <v>232</v>
      </c>
      <c r="E318" s="222" t="s">
        <v>1</v>
      </c>
      <c r="F318" s="223" t="s">
        <v>1843</v>
      </c>
      <c r="G318" s="221"/>
      <c r="H318" s="224">
        <v>8.32</v>
      </c>
      <c r="I318" s="225"/>
      <c r="J318" s="221"/>
      <c r="K318" s="221"/>
      <c r="L318" s="226"/>
      <c r="M318" s="227"/>
      <c r="N318" s="228"/>
      <c r="O318" s="228"/>
      <c r="P318" s="228"/>
      <c r="Q318" s="228"/>
      <c r="R318" s="228"/>
      <c r="S318" s="228"/>
      <c r="T318" s="229"/>
      <c r="AT318" s="230" t="s">
        <v>232</v>
      </c>
      <c r="AU318" s="230" t="s">
        <v>93</v>
      </c>
      <c r="AV318" s="14" t="s">
        <v>93</v>
      </c>
      <c r="AW318" s="14" t="s">
        <v>35</v>
      </c>
      <c r="AX318" s="14" t="s">
        <v>80</v>
      </c>
      <c r="AY318" s="230" t="s">
        <v>220</v>
      </c>
    </row>
    <row r="319" spans="1:65" s="15" customFormat="1" ht="11.25">
      <c r="B319" s="231"/>
      <c r="C319" s="232"/>
      <c r="D319" s="205" t="s">
        <v>232</v>
      </c>
      <c r="E319" s="233" t="s">
        <v>1</v>
      </c>
      <c r="F319" s="234" t="s">
        <v>236</v>
      </c>
      <c r="G319" s="232"/>
      <c r="H319" s="235">
        <v>22.648</v>
      </c>
      <c r="I319" s="236"/>
      <c r="J319" s="232"/>
      <c r="K319" s="232"/>
      <c r="L319" s="237"/>
      <c r="M319" s="238"/>
      <c r="N319" s="239"/>
      <c r="O319" s="239"/>
      <c r="P319" s="239"/>
      <c r="Q319" s="239"/>
      <c r="R319" s="239"/>
      <c r="S319" s="239"/>
      <c r="T319" s="240"/>
      <c r="AT319" s="241" t="s">
        <v>232</v>
      </c>
      <c r="AU319" s="241" t="s">
        <v>93</v>
      </c>
      <c r="AV319" s="15" t="s">
        <v>228</v>
      </c>
      <c r="AW319" s="15" t="s">
        <v>35</v>
      </c>
      <c r="AX319" s="15" t="s">
        <v>87</v>
      </c>
      <c r="AY319" s="241" t="s">
        <v>220</v>
      </c>
    </row>
    <row r="320" spans="1:65" s="2" customFormat="1" ht="14.45" customHeight="1">
      <c r="A320" s="35"/>
      <c r="B320" s="36"/>
      <c r="C320" s="192" t="s">
        <v>484</v>
      </c>
      <c r="D320" s="192" t="s">
        <v>223</v>
      </c>
      <c r="E320" s="193" t="s">
        <v>485</v>
      </c>
      <c r="F320" s="194" t="s">
        <v>486</v>
      </c>
      <c r="G320" s="195" t="s">
        <v>226</v>
      </c>
      <c r="H320" s="196">
        <v>40.496000000000002</v>
      </c>
      <c r="I320" s="197"/>
      <c r="J320" s="198">
        <f>ROUND(I320*H320,2)</f>
        <v>0</v>
      </c>
      <c r="K320" s="194" t="s">
        <v>1</v>
      </c>
      <c r="L320" s="40"/>
      <c r="M320" s="199" t="s">
        <v>1</v>
      </c>
      <c r="N320" s="200" t="s">
        <v>46</v>
      </c>
      <c r="O320" s="72"/>
      <c r="P320" s="201">
        <f>O320*H320</f>
        <v>0</v>
      </c>
      <c r="Q320" s="201">
        <v>1.481E-2</v>
      </c>
      <c r="R320" s="201">
        <f>Q320*H320</f>
        <v>0.59974576000000002</v>
      </c>
      <c r="S320" s="201">
        <v>0</v>
      </c>
      <c r="T320" s="202">
        <f>S320*H320</f>
        <v>0</v>
      </c>
      <c r="U320" s="35"/>
      <c r="V320" s="35"/>
      <c r="W320" s="35"/>
      <c r="X320" s="35"/>
      <c r="Y320" s="35"/>
      <c r="Z320" s="35"/>
      <c r="AA320" s="35"/>
      <c r="AB320" s="35"/>
      <c r="AC320" s="35"/>
      <c r="AD320" s="35"/>
      <c r="AE320" s="35"/>
      <c r="AR320" s="203" t="s">
        <v>317</v>
      </c>
      <c r="AT320" s="203" t="s">
        <v>223</v>
      </c>
      <c r="AU320" s="203" t="s">
        <v>93</v>
      </c>
      <c r="AY320" s="18" t="s">
        <v>220</v>
      </c>
      <c r="BE320" s="204">
        <f>IF(N320="základní",J320,0)</f>
        <v>0</v>
      </c>
      <c r="BF320" s="204">
        <f>IF(N320="snížená",J320,0)</f>
        <v>0</v>
      </c>
      <c r="BG320" s="204">
        <f>IF(N320="zákl. přenesená",J320,0)</f>
        <v>0</v>
      </c>
      <c r="BH320" s="204">
        <f>IF(N320="sníž. přenesená",J320,0)</f>
        <v>0</v>
      </c>
      <c r="BI320" s="204">
        <f>IF(N320="nulová",J320,0)</f>
        <v>0</v>
      </c>
      <c r="BJ320" s="18" t="s">
        <v>93</v>
      </c>
      <c r="BK320" s="204">
        <f>ROUND(I320*H320,2)</f>
        <v>0</v>
      </c>
      <c r="BL320" s="18" t="s">
        <v>317</v>
      </c>
      <c r="BM320" s="203" t="s">
        <v>487</v>
      </c>
    </row>
    <row r="321" spans="1:65" s="13" customFormat="1" ht="11.25">
      <c r="B321" s="210"/>
      <c r="C321" s="211"/>
      <c r="D321" s="205" t="s">
        <v>232</v>
      </c>
      <c r="E321" s="212" t="s">
        <v>1</v>
      </c>
      <c r="F321" s="213" t="s">
        <v>271</v>
      </c>
      <c r="G321" s="211"/>
      <c r="H321" s="212" t="s">
        <v>1</v>
      </c>
      <c r="I321" s="214"/>
      <c r="J321" s="211"/>
      <c r="K321" s="211"/>
      <c r="L321" s="215"/>
      <c r="M321" s="216"/>
      <c r="N321" s="217"/>
      <c r="O321" s="217"/>
      <c r="P321" s="217"/>
      <c r="Q321" s="217"/>
      <c r="R321" s="217"/>
      <c r="S321" s="217"/>
      <c r="T321" s="218"/>
      <c r="AT321" s="219" t="s">
        <v>232</v>
      </c>
      <c r="AU321" s="219" t="s">
        <v>93</v>
      </c>
      <c r="AV321" s="13" t="s">
        <v>87</v>
      </c>
      <c r="AW321" s="13" t="s">
        <v>35</v>
      </c>
      <c r="AX321" s="13" t="s">
        <v>80</v>
      </c>
      <c r="AY321" s="219" t="s">
        <v>220</v>
      </c>
    </row>
    <row r="322" spans="1:65" s="14" customFormat="1" ht="11.25">
      <c r="B322" s="220"/>
      <c r="C322" s="221"/>
      <c r="D322" s="205" t="s">
        <v>232</v>
      </c>
      <c r="E322" s="222" t="s">
        <v>1</v>
      </c>
      <c r="F322" s="223" t="s">
        <v>1844</v>
      </c>
      <c r="G322" s="221"/>
      <c r="H322" s="224">
        <v>16.207999999999998</v>
      </c>
      <c r="I322" s="225"/>
      <c r="J322" s="221"/>
      <c r="K322" s="221"/>
      <c r="L322" s="226"/>
      <c r="M322" s="227"/>
      <c r="N322" s="228"/>
      <c r="O322" s="228"/>
      <c r="P322" s="228"/>
      <c r="Q322" s="228"/>
      <c r="R322" s="228"/>
      <c r="S322" s="228"/>
      <c r="T322" s="229"/>
      <c r="AT322" s="230" t="s">
        <v>232</v>
      </c>
      <c r="AU322" s="230" t="s">
        <v>93</v>
      </c>
      <c r="AV322" s="14" t="s">
        <v>93</v>
      </c>
      <c r="AW322" s="14" t="s">
        <v>35</v>
      </c>
      <c r="AX322" s="14" t="s">
        <v>80</v>
      </c>
      <c r="AY322" s="230" t="s">
        <v>220</v>
      </c>
    </row>
    <row r="323" spans="1:65" s="14" customFormat="1" ht="11.25">
      <c r="B323" s="220"/>
      <c r="C323" s="221"/>
      <c r="D323" s="205" t="s">
        <v>232</v>
      </c>
      <c r="E323" s="222" t="s">
        <v>1</v>
      </c>
      <c r="F323" s="223" t="s">
        <v>1845</v>
      </c>
      <c r="G323" s="221"/>
      <c r="H323" s="224">
        <v>24.288</v>
      </c>
      <c r="I323" s="225"/>
      <c r="J323" s="221"/>
      <c r="K323" s="221"/>
      <c r="L323" s="226"/>
      <c r="M323" s="227"/>
      <c r="N323" s="228"/>
      <c r="O323" s="228"/>
      <c r="P323" s="228"/>
      <c r="Q323" s="228"/>
      <c r="R323" s="228"/>
      <c r="S323" s="228"/>
      <c r="T323" s="229"/>
      <c r="AT323" s="230" t="s">
        <v>232</v>
      </c>
      <c r="AU323" s="230" t="s">
        <v>93</v>
      </c>
      <c r="AV323" s="14" t="s">
        <v>93</v>
      </c>
      <c r="AW323" s="14" t="s">
        <v>35</v>
      </c>
      <c r="AX323" s="14" t="s">
        <v>80</v>
      </c>
      <c r="AY323" s="230" t="s">
        <v>220</v>
      </c>
    </row>
    <row r="324" spans="1:65" s="15" customFormat="1" ht="11.25">
      <c r="B324" s="231"/>
      <c r="C324" s="232"/>
      <c r="D324" s="205" t="s">
        <v>232</v>
      </c>
      <c r="E324" s="233" t="s">
        <v>1</v>
      </c>
      <c r="F324" s="234" t="s">
        <v>236</v>
      </c>
      <c r="G324" s="232"/>
      <c r="H324" s="235">
        <v>40.495999999999995</v>
      </c>
      <c r="I324" s="236"/>
      <c r="J324" s="232"/>
      <c r="K324" s="232"/>
      <c r="L324" s="237"/>
      <c r="M324" s="238"/>
      <c r="N324" s="239"/>
      <c r="O324" s="239"/>
      <c r="P324" s="239"/>
      <c r="Q324" s="239"/>
      <c r="R324" s="239"/>
      <c r="S324" s="239"/>
      <c r="T324" s="240"/>
      <c r="AT324" s="241" t="s">
        <v>232</v>
      </c>
      <c r="AU324" s="241" t="s">
        <v>93</v>
      </c>
      <c r="AV324" s="15" t="s">
        <v>228</v>
      </c>
      <c r="AW324" s="15" t="s">
        <v>35</v>
      </c>
      <c r="AX324" s="15" t="s">
        <v>87</v>
      </c>
      <c r="AY324" s="241" t="s">
        <v>220</v>
      </c>
    </row>
    <row r="325" spans="1:65" s="2" customFormat="1" ht="14.45" customHeight="1">
      <c r="A325" s="35"/>
      <c r="B325" s="36"/>
      <c r="C325" s="192" t="s">
        <v>490</v>
      </c>
      <c r="D325" s="192" t="s">
        <v>223</v>
      </c>
      <c r="E325" s="193" t="s">
        <v>491</v>
      </c>
      <c r="F325" s="194" t="s">
        <v>492</v>
      </c>
      <c r="G325" s="195" t="s">
        <v>226</v>
      </c>
      <c r="H325" s="196">
        <v>21.161999999999999</v>
      </c>
      <c r="I325" s="197"/>
      <c r="J325" s="198">
        <f>ROUND(I325*H325,2)</f>
        <v>0</v>
      </c>
      <c r="K325" s="194" t="s">
        <v>1</v>
      </c>
      <c r="L325" s="40"/>
      <c r="M325" s="199" t="s">
        <v>1</v>
      </c>
      <c r="N325" s="200" t="s">
        <v>46</v>
      </c>
      <c r="O325" s="72"/>
      <c r="P325" s="201">
        <f>O325*H325</f>
        <v>0</v>
      </c>
      <c r="Q325" s="201">
        <v>1.481E-2</v>
      </c>
      <c r="R325" s="201">
        <f>Q325*H325</f>
        <v>0.31340921999999999</v>
      </c>
      <c r="S325" s="201">
        <v>0</v>
      </c>
      <c r="T325" s="202">
        <f>S325*H325</f>
        <v>0</v>
      </c>
      <c r="U325" s="35"/>
      <c r="V325" s="35"/>
      <c r="W325" s="35"/>
      <c r="X325" s="35"/>
      <c r="Y325" s="35"/>
      <c r="Z325" s="35"/>
      <c r="AA325" s="35"/>
      <c r="AB325" s="35"/>
      <c r="AC325" s="35"/>
      <c r="AD325" s="35"/>
      <c r="AE325" s="35"/>
      <c r="AR325" s="203" t="s">
        <v>317</v>
      </c>
      <c r="AT325" s="203" t="s">
        <v>223</v>
      </c>
      <c r="AU325" s="203" t="s">
        <v>93</v>
      </c>
      <c r="AY325" s="18" t="s">
        <v>220</v>
      </c>
      <c r="BE325" s="204">
        <f>IF(N325="základní",J325,0)</f>
        <v>0</v>
      </c>
      <c r="BF325" s="204">
        <f>IF(N325="snížená",J325,0)</f>
        <v>0</v>
      </c>
      <c r="BG325" s="204">
        <f>IF(N325="zákl. přenesená",J325,0)</f>
        <v>0</v>
      </c>
      <c r="BH325" s="204">
        <f>IF(N325="sníž. přenesená",J325,0)</f>
        <v>0</v>
      </c>
      <c r="BI325" s="204">
        <f>IF(N325="nulová",J325,0)</f>
        <v>0</v>
      </c>
      <c r="BJ325" s="18" t="s">
        <v>93</v>
      </c>
      <c r="BK325" s="204">
        <f>ROUND(I325*H325,2)</f>
        <v>0</v>
      </c>
      <c r="BL325" s="18" t="s">
        <v>317</v>
      </c>
      <c r="BM325" s="203" t="s">
        <v>493</v>
      </c>
    </row>
    <row r="326" spans="1:65" s="13" customFormat="1" ht="11.25">
      <c r="B326" s="210"/>
      <c r="C326" s="211"/>
      <c r="D326" s="205" t="s">
        <v>232</v>
      </c>
      <c r="E326" s="212" t="s">
        <v>1</v>
      </c>
      <c r="F326" s="213" t="s">
        <v>271</v>
      </c>
      <c r="G326" s="211"/>
      <c r="H326" s="212" t="s">
        <v>1</v>
      </c>
      <c r="I326" s="214"/>
      <c r="J326" s="211"/>
      <c r="K326" s="211"/>
      <c r="L326" s="215"/>
      <c r="M326" s="216"/>
      <c r="N326" s="217"/>
      <c r="O326" s="217"/>
      <c r="P326" s="217"/>
      <c r="Q326" s="217"/>
      <c r="R326" s="217"/>
      <c r="S326" s="217"/>
      <c r="T326" s="218"/>
      <c r="AT326" s="219" t="s">
        <v>232</v>
      </c>
      <c r="AU326" s="219" t="s">
        <v>93</v>
      </c>
      <c r="AV326" s="13" t="s">
        <v>87</v>
      </c>
      <c r="AW326" s="13" t="s">
        <v>35</v>
      </c>
      <c r="AX326" s="13" t="s">
        <v>80</v>
      </c>
      <c r="AY326" s="219" t="s">
        <v>220</v>
      </c>
    </row>
    <row r="327" spans="1:65" s="14" customFormat="1" ht="11.25">
      <c r="B327" s="220"/>
      <c r="C327" s="221"/>
      <c r="D327" s="205" t="s">
        <v>232</v>
      </c>
      <c r="E327" s="222" t="s">
        <v>1</v>
      </c>
      <c r="F327" s="223" t="s">
        <v>1846</v>
      </c>
      <c r="G327" s="221"/>
      <c r="H327" s="224">
        <v>3.4</v>
      </c>
      <c r="I327" s="225"/>
      <c r="J327" s="221"/>
      <c r="K327" s="221"/>
      <c r="L327" s="226"/>
      <c r="M327" s="227"/>
      <c r="N327" s="228"/>
      <c r="O327" s="228"/>
      <c r="P327" s="228"/>
      <c r="Q327" s="228"/>
      <c r="R327" s="228"/>
      <c r="S327" s="228"/>
      <c r="T327" s="229"/>
      <c r="AT327" s="230" t="s">
        <v>232</v>
      </c>
      <c r="AU327" s="230" t="s">
        <v>93</v>
      </c>
      <c r="AV327" s="14" t="s">
        <v>93</v>
      </c>
      <c r="AW327" s="14" t="s">
        <v>35</v>
      </c>
      <c r="AX327" s="14" t="s">
        <v>80</v>
      </c>
      <c r="AY327" s="230" t="s">
        <v>220</v>
      </c>
    </row>
    <row r="328" spans="1:65" s="14" customFormat="1" ht="11.25">
      <c r="B328" s="220"/>
      <c r="C328" s="221"/>
      <c r="D328" s="205" t="s">
        <v>232</v>
      </c>
      <c r="E328" s="222" t="s">
        <v>1</v>
      </c>
      <c r="F328" s="223" t="s">
        <v>1847</v>
      </c>
      <c r="G328" s="221"/>
      <c r="H328" s="224">
        <v>17.762</v>
      </c>
      <c r="I328" s="225"/>
      <c r="J328" s="221"/>
      <c r="K328" s="221"/>
      <c r="L328" s="226"/>
      <c r="M328" s="227"/>
      <c r="N328" s="228"/>
      <c r="O328" s="228"/>
      <c r="P328" s="228"/>
      <c r="Q328" s="228"/>
      <c r="R328" s="228"/>
      <c r="S328" s="228"/>
      <c r="T328" s="229"/>
      <c r="AT328" s="230" t="s">
        <v>232</v>
      </c>
      <c r="AU328" s="230" t="s">
        <v>93</v>
      </c>
      <c r="AV328" s="14" t="s">
        <v>93</v>
      </c>
      <c r="AW328" s="14" t="s">
        <v>35</v>
      </c>
      <c r="AX328" s="14" t="s">
        <v>80</v>
      </c>
      <c r="AY328" s="230" t="s">
        <v>220</v>
      </c>
    </row>
    <row r="329" spans="1:65" s="15" customFormat="1" ht="11.25">
      <c r="B329" s="231"/>
      <c r="C329" s="232"/>
      <c r="D329" s="205" t="s">
        <v>232</v>
      </c>
      <c r="E329" s="233" t="s">
        <v>1</v>
      </c>
      <c r="F329" s="234" t="s">
        <v>236</v>
      </c>
      <c r="G329" s="232"/>
      <c r="H329" s="235">
        <v>21.161999999999999</v>
      </c>
      <c r="I329" s="236"/>
      <c r="J329" s="232"/>
      <c r="K329" s="232"/>
      <c r="L329" s="237"/>
      <c r="M329" s="238"/>
      <c r="N329" s="239"/>
      <c r="O329" s="239"/>
      <c r="P329" s="239"/>
      <c r="Q329" s="239"/>
      <c r="R329" s="239"/>
      <c r="S329" s="239"/>
      <c r="T329" s="240"/>
      <c r="AT329" s="241" t="s">
        <v>232</v>
      </c>
      <c r="AU329" s="241" t="s">
        <v>93</v>
      </c>
      <c r="AV329" s="15" t="s">
        <v>228</v>
      </c>
      <c r="AW329" s="15" t="s">
        <v>35</v>
      </c>
      <c r="AX329" s="15" t="s">
        <v>87</v>
      </c>
      <c r="AY329" s="241" t="s">
        <v>220</v>
      </c>
    </row>
    <row r="330" spans="1:65" s="2" customFormat="1" ht="14.45" customHeight="1">
      <c r="A330" s="35"/>
      <c r="B330" s="36"/>
      <c r="C330" s="192" t="s">
        <v>496</v>
      </c>
      <c r="D330" s="192" t="s">
        <v>223</v>
      </c>
      <c r="E330" s="193" t="s">
        <v>1632</v>
      </c>
      <c r="F330" s="194" t="s">
        <v>1848</v>
      </c>
      <c r="G330" s="195" t="s">
        <v>226</v>
      </c>
      <c r="H330" s="196">
        <v>6.97</v>
      </c>
      <c r="I330" s="197"/>
      <c r="J330" s="198">
        <f>ROUND(I330*H330,2)</f>
        <v>0</v>
      </c>
      <c r="K330" s="194" t="s">
        <v>1</v>
      </c>
      <c r="L330" s="40"/>
      <c r="M330" s="199" t="s">
        <v>1</v>
      </c>
      <c r="N330" s="200" t="s">
        <v>46</v>
      </c>
      <c r="O330" s="72"/>
      <c r="P330" s="201">
        <f>O330*H330</f>
        <v>0</v>
      </c>
      <c r="Q330" s="201">
        <v>1.481E-2</v>
      </c>
      <c r="R330" s="201">
        <f>Q330*H330</f>
        <v>0.1032257</v>
      </c>
      <c r="S330" s="201">
        <v>0</v>
      </c>
      <c r="T330" s="202">
        <f>S330*H330</f>
        <v>0</v>
      </c>
      <c r="U330" s="35"/>
      <c r="V330" s="35"/>
      <c r="W330" s="35"/>
      <c r="X330" s="35"/>
      <c r="Y330" s="35"/>
      <c r="Z330" s="35"/>
      <c r="AA330" s="35"/>
      <c r="AB330" s="35"/>
      <c r="AC330" s="35"/>
      <c r="AD330" s="35"/>
      <c r="AE330" s="35"/>
      <c r="AR330" s="203" t="s">
        <v>317</v>
      </c>
      <c r="AT330" s="203" t="s">
        <v>223</v>
      </c>
      <c r="AU330" s="203" t="s">
        <v>93</v>
      </c>
      <c r="AY330" s="18" t="s">
        <v>220</v>
      </c>
      <c r="BE330" s="204">
        <f>IF(N330="základní",J330,0)</f>
        <v>0</v>
      </c>
      <c r="BF330" s="204">
        <f>IF(N330="snížená",J330,0)</f>
        <v>0</v>
      </c>
      <c r="BG330" s="204">
        <f>IF(N330="zákl. přenesená",J330,0)</f>
        <v>0</v>
      </c>
      <c r="BH330" s="204">
        <f>IF(N330="sníž. přenesená",J330,0)</f>
        <v>0</v>
      </c>
      <c r="BI330" s="204">
        <f>IF(N330="nulová",J330,0)</f>
        <v>0</v>
      </c>
      <c r="BJ330" s="18" t="s">
        <v>93</v>
      </c>
      <c r="BK330" s="204">
        <f>ROUND(I330*H330,2)</f>
        <v>0</v>
      </c>
      <c r="BL330" s="18" t="s">
        <v>317</v>
      </c>
      <c r="BM330" s="203" t="s">
        <v>1849</v>
      </c>
    </row>
    <row r="331" spans="1:65" s="13" customFormat="1" ht="11.25">
      <c r="B331" s="210"/>
      <c r="C331" s="211"/>
      <c r="D331" s="205" t="s">
        <v>232</v>
      </c>
      <c r="E331" s="212" t="s">
        <v>1</v>
      </c>
      <c r="F331" s="213" t="s">
        <v>271</v>
      </c>
      <c r="G331" s="211"/>
      <c r="H331" s="212" t="s">
        <v>1</v>
      </c>
      <c r="I331" s="214"/>
      <c r="J331" s="211"/>
      <c r="K331" s="211"/>
      <c r="L331" s="215"/>
      <c r="M331" s="216"/>
      <c r="N331" s="217"/>
      <c r="O331" s="217"/>
      <c r="P331" s="217"/>
      <c r="Q331" s="217"/>
      <c r="R331" s="217"/>
      <c r="S331" s="217"/>
      <c r="T331" s="218"/>
      <c r="AT331" s="219" t="s">
        <v>232</v>
      </c>
      <c r="AU331" s="219" t="s">
        <v>93</v>
      </c>
      <c r="AV331" s="13" t="s">
        <v>87</v>
      </c>
      <c r="AW331" s="13" t="s">
        <v>35</v>
      </c>
      <c r="AX331" s="13" t="s">
        <v>80</v>
      </c>
      <c r="AY331" s="219" t="s">
        <v>220</v>
      </c>
    </row>
    <row r="332" spans="1:65" s="14" customFormat="1" ht="11.25">
      <c r="B332" s="220"/>
      <c r="C332" s="221"/>
      <c r="D332" s="205" t="s">
        <v>232</v>
      </c>
      <c r="E332" s="222" t="s">
        <v>1</v>
      </c>
      <c r="F332" s="223" t="s">
        <v>1850</v>
      </c>
      <c r="G332" s="221"/>
      <c r="H332" s="224">
        <v>6.97</v>
      </c>
      <c r="I332" s="225"/>
      <c r="J332" s="221"/>
      <c r="K332" s="221"/>
      <c r="L332" s="226"/>
      <c r="M332" s="227"/>
      <c r="N332" s="228"/>
      <c r="O332" s="228"/>
      <c r="P332" s="228"/>
      <c r="Q332" s="228"/>
      <c r="R332" s="228"/>
      <c r="S332" s="228"/>
      <c r="T332" s="229"/>
      <c r="AT332" s="230" t="s">
        <v>232</v>
      </c>
      <c r="AU332" s="230" t="s">
        <v>93</v>
      </c>
      <c r="AV332" s="14" t="s">
        <v>93</v>
      </c>
      <c r="AW332" s="14" t="s">
        <v>35</v>
      </c>
      <c r="AX332" s="14" t="s">
        <v>87</v>
      </c>
      <c r="AY332" s="230" t="s">
        <v>220</v>
      </c>
    </row>
    <row r="333" spans="1:65" s="2" customFormat="1" ht="14.45" customHeight="1">
      <c r="A333" s="35"/>
      <c r="B333" s="36"/>
      <c r="C333" s="192" t="s">
        <v>501</v>
      </c>
      <c r="D333" s="192" t="s">
        <v>223</v>
      </c>
      <c r="E333" s="193" t="s">
        <v>497</v>
      </c>
      <c r="F333" s="194" t="s">
        <v>498</v>
      </c>
      <c r="G333" s="195" t="s">
        <v>226</v>
      </c>
      <c r="H333" s="196">
        <v>7.7</v>
      </c>
      <c r="I333" s="197"/>
      <c r="J333" s="198">
        <f>ROUND(I333*H333,2)</f>
        <v>0</v>
      </c>
      <c r="K333" s="194" t="s">
        <v>1</v>
      </c>
      <c r="L333" s="40"/>
      <c r="M333" s="199" t="s">
        <v>1</v>
      </c>
      <c r="N333" s="200" t="s">
        <v>46</v>
      </c>
      <c r="O333" s="72"/>
      <c r="P333" s="201">
        <f>O333*H333</f>
        <v>0</v>
      </c>
      <c r="Q333" s="201">
        <v>1.28764E-2</v>
      </c>
      <c r="R333" s="201">
        <f>Q333*H333</f>
        <v>9.9148280000000005E-2</v>
      </c>
      <c r="S333" s="201">
        <v>0</v>
      </c>
      <c r="T333" s="202">
        <f>S333*H333</f>
        <v>0</v>
      </c>
      <c r="U333" s="35"/>
      <c r="V333" s="35"/>
      <c r="W333" s="35"/>
      <c r="X333" s="35"/>
      <c r="Y333" s="35"/>
      <c r="Z333" s="35"/>
      <c r="AA333" s="35"/>
      <c r="AB333" s="35"/>
      <c r="AC333" s="35"/>
      <c r="AD333" s="35"/>
      <c r="AE333" s="35"/>
      <c r="AR333" s="203" t="s">
        <v>317</v>
      </c>
      <c r="AT333" s="203" t="s">
        <v>223</v>
      </c>
      <c r="AU333" s="203" t="s">
        <v>93</v>
      </c>
      <c r="AY333" s="18" t="s">
        <v>220</v>
      </c>
      <c r="BE333" s="204">
        <f>IF(N333="základní",J333,0)</f>
        <v>0</v>
      </c>
      <c r="BF333" s="204">
        <f>IF(N333="snížená",J333,0)</f>
        <v>0</v>
      </c>
      <c r="BG333" s="204">
        <f>IF(N333="zákl. přenesená",J333,0)</f>
        <v>0</v>
      </c>
      <c r="BH333" s="204">
        <f>IF(N333="sníž. přenesená",J333,0)</f>
        <v>0</v>
      </c>
      <c r="BI333" s="204">
        <f>IF(N333="nulová",J333,0)</f>
        <v>0</v>
      </c>
      <c r="BJ333" s="18" t="s">
        <v>93</v>
      </c>
      <c r="BK333" s="204">
        <f>ROUND(I333*H333,2)</f>
        <v>0</v>
      </c>
      <c r="BL333" s="18" t="s">
        <v>317</v>
      </c>
      <c r="BM333" s="203" t="s">
        <v>499</v>
      </c>
    </row>
    <row r="334" spans="1:65" s="13" customFormat="1" ht="11.25">
      <c r="B334" s="210"/>
      <c r="C334" s="211"/>
      <c r="D334" s="205" t="s">
        <v>232</v>
      </c>
      <c r="E334" s="212" t="s">
        <v>1</v>
      </c>
      <c r="F334" s="213" t="s">
        <v>271</v>
      </c>
      <c r="G334" s="211"/>
      <c r="H334" s="212" t="s">
        <v>1</v>
      </c>
      <c r="I334" s="214"/>
      <c r="J334" s="211"/>
      <c r="K334" s="211"/>
      <c r="L334" s="215"/>
      <c r="M334" s="216"/>
      <c r="N334" s="217"/>
      <c r="O334" s="217"/>
      <c r="P334" s="217"/>
      <c r="Q334" s="217"/>
      <c r="R334" s="217"/>
      <c r="S334" s="217"/>
      <c r="T334" s="218"/>
      <c r="AT334" s="219" t="s">
        <v>232</v>
      </c>
      <c r="AU334" s="219" t="s">
        <v>93</v>
      </c>
      <c r="AV334" s="13" t="s">
        <v>87</v>
      </c>
      <c r="AW334" s="13" t="s">
        <v>35</v>
      </c>
      <c r="AX334" s="13" t="s">
        <v>80</v>
      </c>
      <c r="AY334" s="219" t="s">
        <v>220</v>
      </c>
    </row>
    <row r="335" spans="1:65" s="14" customFormat="1" ht="11.25">
      <c r="B335" s="220"/>
      <c r="C335" s="221"/>
      <c r="D335" s="205" t="s">
        <v>232</v>
      </c>
      <c r="E335" s="222" t="s">
        <v>1</v>
      </c>
      <c r="F335" s="223" t="s">
        <v>1851</v>
      </c>
      <c r="G335" s="221"/>
      <c r="H335" s="224">
        <v>7.7</v>
      </c>
      <c r="I335" s="225"/>
      <c r="J335" s="221"/>
      <c r="K335" s="221"/>
      <c r="L335" s="226"/>
      <c r="M335" s="227"/>
      <c r="N335" s="228"/>
      <c r="O335" s="228"/>
      <c r="P335" s="228"/>
      <c r="Q335" s="228"/>
      <c r="R335" s="228"/>
      <c r="S335" s="228"/>
      <c r="T335" s="229"/>
      <c r="AT335" s="230" t="s">
        <v>232</v>
      </c>
      <c r="AU335" s="230" t="s">
        <v>93</v>
      </c>
      <c r="AV335" s="14" t="s">
        <v>93</v>
      </c>
      <c r="AW335" s="14" t="s">
        <v>35</v>
      </c>
      <c r="AX335" s="14" t="s">
        <v>87</v>
      </c>
      <c r="AY335" s="230" t="s">
        <v>220</v>
      </c>
    </row>
    <row r="336" spans="1:65" s="2" customFormat="1" ht="14.45" customHeight="1">
      <c r="A336" s="35"/>
      <c r="B336" s="36"/>
      <c r="C336" s="192" t="s">
        <v>512</v>
      </c>
      <c r="D336" s="192" t="s">
        <v>223</v>
      </c>
      <c r="E336" s="193" t="s">
        <v>502</v>
      </c>
      <c r="F336" s="194" t="s">
        <v>503</v>
      </c>
      <c r="G336" s="195" t="s">
        <v>226</v>
      </c>
      <c r="H336" s="196">
        <v>200.47200000000001</v>
      </c>
      <c r="I336" s="197"/>
      <c r="J336" s="198">
        <f>ROUND(I336*H336,2)</f>
        <v>0</v>
      </c>
      <c r="K336" s="194" t="s">
        <v>227</v>
      </c>
      <c r="L336" s="40"/>
      <c r="M336" s="199" t="s">
        <v>1</v>
      </c>
      <c r="N336" s="200" t="s">
        <v>46</v>
      </c>
      <c r="O336" s="72"/>
      <c r="P336" s="201">
        <f>O336*H336</f>
        <v>0</v>
      </c>
      <c r="Q336" s="201">
        <v>1E-4</v>
      </c>
      <c r="R336" s="201">
        <f>Q336*H336</f>
        <v>2.0047200000000001E-2</v>
      </c>
      <c r="S336" s="201">
        <v>0</v>
      </c>
      <c r="T336" s="202">
        <f>S336*H336</f>
        <v>0</v>
      </c>
      <c r="U336" s="35"/>
      <c r="V336" s="35"/>
      <c r="W336" s="35"/>
      <c r="X336" s="35"/>
      <c r="Y336" s="35"/>
      <c r="Z336" s="35"/>
      <c r="AA336" s="35"/>
      <c r="AB336" s="35"/>
      <c r="AC336" s="35"/>
      <c r="AD336" s="35"/>
      <c r="AE336" s="35"/>
      <c r="AR336" s="203" t="s">
        <v>317</v>
      </c>
      <c r="AT336" s="203" t="s">
        <v>223</v>
      </c>
      <c r="AU336" s="203" t="s">
        <v>93</v>
      </c>
      <c r="AY336" s="18" t="s">
        <v>220</v>
      </c>
      <c r="BE336" s="204">
        <f>IF(N336="základní",J336,0)</f>
        <v>0</v>
      </c>
      <c r="BF336" s="204">
        <f>IF(N336="snížená",J336,0)</f>
        <v>0</v>
      </c>
      <c r="BG336" s="204">
        <f>IF(N336="zákl. přenesená",J336,0)</f>
        <v>0</v>
      </c>
      <c r="BH336" s="204">
        <f>IF(N336="sníž. přenesená",J336,0)</f>
        <v>0</v>
      </c>
      <c r="BI336" s="204">
        <f>IF(N336="nulová",J336,0)</f>
        <v>0</v>
      </c>
      <c r="BJ336" s="18" t="s">
        <v>93</v>
      </c>
      <c r="BK336" s="204">
        <f>ROUND(I336*H336,2)</f>
        <v>0</v>
      </c>
      <c r="BL336" s="18" t="s">
        <v>317</v>
      </c>
      <c r="BM336" s="203" t="s">
        <v>504</v>
      </c>
    </row>
    <row r="337" spans="1:65" s="2" customFormat="1" ht="19.5">
      <c r="A337" s="35"/>
      <c r="B337" s="36"/>
      <c r="C337" s="37"/>
      <c r="D337" s="205" t="s">
        <v>230</v>
      </c>
      <c r="E337" s="37"/>
      <c r="F337" s="206" t="s">
        <v>505</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230</v>
      </c>
      <c r="AU337" s="18" t="s">
        <v>93</v>
      </c>
    </row>
    <row r="338" spans="1:65" s="13" customFormat="1" ht="11.25">
      <c r="B338" s="210"/>
      <c r="C338" s="211"/>
      <c r="D338" s="205" t="s">
        <v>232</v>
      </c>
      <c r="E338" s="212" t="s">
        <v>1</v>
      </c>
      <c r="F338" s="213" t="s">
        <v>506</v>
      </c>
      <c r="G338" s="211"/>
      <c r="H338" s="212" t="s">
        <v>1</v>
      </c>
      <c r="I338" s="214"/>
      <c r="J338" s="211"/>
      <c r="K338" s="211"/>
      <c r="L338" s="215"/>
      <c r="M338" s="216"/>
      <c r="N338" s="217"/>
      <c r="O338" s="217"/>
      <c r="P338" s="217"/>
      <c r="Q338" s="217"/>
      <c r="R338" s="217"/>
      <c r="S338" s="217"/>
      <c r="T338" s="218"/>
      <c r="AT338" s="219" t="s">
        <v>232</v>
      </c>
      <c r="AU338" s="219" t="s">
        <v>93</v>
      </c>
      <c r="AV338" s="13" t="s">
        <v>87</v>
      </c>
      <c r="AW338" s="13" t="s">
        <v>35</v>
      </c>
      <c r="AX338" s="13" t="s">
        <v>80</v>
      </c>
      <c r="AY338" s="219" t="s">
        <v>220</v>
      </c>
    </row>
    <row r="339" spans="1:65" s="14" customFormat="1" ht="11.25">
      <c r="B339" s="220"/>
      <c r="C339" s="221"/>
      <c r="D339" s="205" t="s">
        <v>232</v>
      </c>
      <c r="E339" s="222" t="s">
        <v>1</v>
      </c>
      <c r="F339" s="223" t="s">
        <v>1852</v>
      </c>
      <c r="G339" s="221"/>
      <c r="H339" s="224">
        <v>107.774</v>
      </c>
      <c r="I339" s="225"/>
      <c r="J339" s="221"/>
      <c r="K339" s="221"/>
      <c r="L339" s="226"/>
      <c r="M339" s="227"/>
      <c r="N339" s="228"/>
      <c r="O339" s="228"/>
      <c r="P339" s="228"/>
      <c r="Q339" s="228"/>
      <c r="R339" s="228"/>
      <c r="S339" s="228"/>
      <c r="T339" s="229"/>
      <c r="AT339" s="230" t="s">
        <v>232</v>
      </c>
      <c r="AU339" s="230" t="s">
        <v>93</v>
      </c>
      <c r="AV339" s="14" t="s">
        <v>93</v>
      </c>
      <c r="AW339" s="14" t="s">
        <v>35</v>
      </c>
      <c r="AX339" s="14" t="s">
        <v>80</v>
      </c>
      <c r="AY339" s="230" t="s">
        <v>220</v>
      </c>
    </row>
    <row r="340" spans="1:65" s="13" customFormat="1" ht="11.25">
      <c r="B340" s="210"/>
      <c r="C340" s="211"/>
      <c r="D340" s="205" t="s">
        <v>232</v>
      </c>
      <c r="E340" s="212" t="s">
        <v>1</v>
      </c>
      <c r="F340" s="213" t="s">
        <v>508</v>
      </c>
      <c r="G340" s="211"/>
      <c r="H340" s="212" t="s">
        <v>1</v>
      </c>
      <c r="I340" s="214"/>
      <c r="J340" s="211"/>
      <c r="K340" s="211"/>
      <c r="L340" s="215"/>
      <c r="M340" s="216"/>
      <c r="N340" s="217"/>
      <c r="O340" s="217"/>
      <c r="P340" s="217"/>
      <c r="Q340" s="217"/>
      <c r="R340" s="217"/>
      <c r="S340" s="217"/>
      <c r="T340" s="218"/>
      <c r="AT340" s="219" t="s">
        <v>232</v>
      </c>
      <c r="AU340" s="219" t="s">
        <v>93</v>
      </c>
      <c r="AV340" s="13" t="s">
        <v>87</v>
      </c>
      <c r="AW340" s="13" t="s">
        <v>35</v>
      </c>
      <c r="AX340" s="13" t="s">
        <v>80</v>
      </c>
      <c r="AY340" s="219" t="s">
        <v>220</v>
      </c>
    </row>
    <row r="341" spans="1:65" s="14" customFormat="1" ht="11.25">
      <c r="B341" s="220"/>
      <c r="C341" s="221"/>
      <c r="D341" s="205" t="s">
        <v>232</v>
      </c>
      <c r="E341" s="222" t="s">
        <v>1</v>
      </c>
      <c r="F341" s="223" t="s">
        <v>1853</v>
      </c>
      <c r="G341" s="221"/>
      <c r="H341" s="224">
        <v>61.518000000000001</v>
      </c>
      <c r="I341" s="225"/>
      <c r="J341" s="221"/>
      <c r="K341" s="221"/>
      <c r="L341" s="226"/>
      <c r="M341" s="227"/>
      <c r="N341" s="228"/>
      <c r="O341" s="228"/>
      <c r="P341" s="228"/>
      <c r="Q341" s="228"/>
      <c r="R341" s="228"/>
      <c r="S341" s="228"/>
      <c r="T341" s="229"/>
      <c r="AT341" s="230" t="s">
        <v>232</v>
      </c>
      <c r="AU341" s="230" t="s">
        <v>93</v>
      </c>
      <c r="AV341" s="14" t="s">
        <v>93</v>
      </c>
      <c r="AW341" s="14" t="s">
        <v>35</v>
      </c>
      <c r="AX341" s="14" t="s">
        <v>80</v>
      </c>
      <c r="AY341" s="230" t="s">
        <v>220</v>
      </c>
    </row>
    <row r="342" spans="1:65" s="13" customFormat="1" ht="11.25">
      <c r="B342" s="210"/>
      <c r="C342" s="211"/>
      <c r="D342" s="205" t="s">
        <v>232</v>
      </c>
      <c r="E342" s="212" t="s">
        <v>1</v>
      </c>
      <c r="F342" s="213" t="s">
        <v>510</v>
      </c>
      <c r="G342" s="211"/>
      <c r="H342" s="212" t="s">
        <v>1</v>
      </c>
      <c r="I342" s="214"/>
      <c r="J342" s="211"/>
      <c r="K342" s="211"/>
      <c r="L342" s="215"/>
      <c r="M342" s="216"/>
      <c r="N342" s="217"/>
      <c r="O342" s="217"/>
      <c r="P342" s="217"/>
      <c r="Q342" s="217"/>
      <c r="R342" s="217"/>
      <c r="S342" s="217"/>
      <c r="T342" s="218"/>
      <c r="AT342" s="219" t="s">
        <v>232</v>
      </c>
      <c r="AU342" s="219" t="s">
        <v>93</v>
      </c>
      <c r="AV342" s="13" t="s">
        <v>87</v>
      </c>
      <c r="AW342" s="13" t="s">
        <v>35</v>
      </c>
      <c r="AX342" s="13" t="s">
        <v>80</v>
      </c>
      <c r="AY342" s="219" t="s">
        <v>220</v>
      </c>
    </row>
    <row r="343" spans="1:65" s="14" customFormat="1" ht="11.25">
      <c r="B343" s="220"/>
      <c r="C343" s="221"/>
      <c r="D343" s="205" t="s">
        <v>232</v>
      </c>
      <c r="E343" s="222" t="s">
        <v>1</v>
      </c>
      <c r="F343" s="223" t="s">
        <v>1854</v>
      </c>
      <c r="G343" s="221"/>
      <c r="H343" s="224">
        <v>18.2</v>
      </c>
      <c r="I343" s="225"/>
      <c r="J343" s="221"/>
      <c r="K343" s="221"/>
      <c r="L343" s="226"/>
      <c r="M343" s="227"/>
      <c r="N343" s="228"/>
      <c r="O343" s="228"/>
      <c r="P343" s="228"/>
      <c r="Q343" s="228"/>
      <c r="R343" s="228"/>
      <c r="S343" s="228"/>
      <c r="T343" s="229"/>
      <c r="AT343" s="230" t="s">
        <v>232</v>
      </c>
      <c r="AU343" s="230" t="s">
        <v>93</v>
      </c>
      <c r="AV343" s="14" t="s">
        <v>93</v>
      </c>
      <c r="AW343" s="14" t="s">
        <v>35</v>
      </c>
      <c r="AX343" s="14" t="s">
        <v>80</v>
      </c>
      <c r="AY343" s="230" t="s">
        <v>220</v>
      </c>
    </row>
    <row r="344" spans="1:65" s="14" customFormat="1" ht="11.25">
      <c r="B344" s="220"/>
      <c r="C344" s="221"/>
      <c r="D344" s="205" t="s">
        <v>232</v>
      </c>
      <c r="E344" s="222" t="s">
        <v>1</v>
      </c>
      <c r="F344" s="223" t="s">
        <v>1855</v>
      </c>
      <c r="G344" s="221"/>
      <c r="H344" s="224">
        <v>12.98</v>
      </c>
      <c r="I344" s="225"/>
      <c r="J344" s="221"/>
      <c r="K344" s="221"/>
      <c r="L344" s="226"/>
      <c r="M344" s="227"/>
      <c r="N344" s="228"/>
      <c r="O344" s="228"/>
      <c r="P344" s="228"/>
      <c r="Q344" s="228"/>
      <c r="R344" s="228"/>
      <c r="S344" s="228"/>
      <c r="T344" s="229"/>
      <c r="AT344" s="230" t="s">
        <v>232</v>
      </c>
      <c r="AU344" s="230" t="s">
        <v>93</v>
      </c>
      <c r="AV344" s="14" t="s">
        <v>93</v>
      </c>
      <c r="AW344" s="14" t="s">
        <v>35</v>
      </c>
      <c r="AX344" s="14" t="s">
        <v>80</v>
      </c>
      <c r="AY344" s="230" t="s">
        <v>220</v>
      </c>
    </row>
    <row r="345" spans="1:65" s="15" customFormat="1" ht="11.25">
      <c r="B345" s="231"/>
      <c r="C345" s="232"/>
      <c r="D345" s="205" t="s">
        <v>232</v>
      </c>
      <c r="E345" s="233" t="s">
        <v>1</v>
      </c>
      <c r="F345" s="234" t="s">
        <v>236</v>
      </c>
      <c r="G345" s="232"/>
      <c r="H345" s="235">
        <v>200.47199999999998</v>
      </c>
      <c r="I345" s="236"/>
      <c r="J345" s="232"/>
      <c r="K345" s="232"/>
      <c r="L345" s="237"/>
      <c r="M345" s="238"/>
      <c r="N345" s="239"/>
      <c r="O345" s="239"/>
      <c r="P345" s="239"/>
      <c r="Q345" s="239"/>
      <c r="R345" s="239"/>
      <c r="S345" s="239"/>
      <c r="T345" s="240"/>
      <c r="AT345" s="241" t="s">
        <v>232</v>
      </c>
      <c r="AU345" s="241" t="s">
        <v>93</v>
      </c>
      <c r="AV345" s="15" t="s">
        <v>228</v>
      </c>
      <c r="AW345" s="15" t="s">
        <v>35</v>
      </c>
      <c r="AX345" s="15" t="s">
        <v>87</v>
      </c>
      <c r="AY345" s="241" t="s">
        <v>220</v>
      </c>
    </row>
    <row r="346" spans="1:65" s="2" customFormat="1" ht="14.45" customHeight="1">
      <c r="A346" s="35"/>
      <c r="B346" s="36"/>
      <c r="C346" s="192" t="s">
        <v>517</v>
      </c>
      <c r="D346" s="192" t="s">
        <v>223</v>
      </c>
      <c r="E346" s="193" t="s">
        <v>513</v>
      </c>
      <c r="F346" s="194" t="s">
        <v>514</v>
      </c>
      <c r="G346" s="195" t="s">
        <v>226</v>
      </c>
      <c r="H346" s="196">
        <v>200.47200000000001</v>
      </c>
      <c r="I346" s="197"/>
      <c r="J346" s="198">
        <f>ROUND(I346*H346,2)</f>
        <v>0</v>
      </c>
      <c r="K346" s="194" t="s">
        <v>227</v>
      </c>
      <c r="L346" s="40"/>
      <c r="M346" s="199" t="s">
        <v>1</v>
      </c>
      <c r="N346" s="200" t="s">
        <v>46</v>
      </c>
      <c r="O346" s="72"/>
      <c r="P346" s="201">
        <f>O346*H346</f>
        <v>0</v>
      </c>
      <c r="Q346" s="201">
        <v>1.6000000000000001E-3</v>
      </c>
      <c r="R346" s="201">
        <f>Q346*H346</f>
        <v>0.32075520000000002</v>
      </c>
      <c r="S346" s="201">
        <v>0</v>
      </c>
      <c r="T346" s="202">
        <f>S346*H346</f>
        <v>0</v>
      </c>
      <c r="U346" s="35"/>
      <c r="V346" s="35"/>
      <c r="W346" s="35"/>
      <c r="X346" s="35"/>
      <c r="Y346" s="35"/>
      <c r="Z346" s="35"/>
      <c r="AA346" s="35"/>
      <c r="AB346" s="35"/>
      <c r="AC346" s="35"/>
      <c r="AD346" s="35"/>
      <c r="AE346" s="35"/>
      <c r="AR346" s="203" t="s">
        <v>317</v>
      </c>
      <c r="AT346" s="203" t="s">
        <v>223</v>
      </c>
      <c r="AU346" s="203" t="s">
        <v>93</v>
      </c>
      <c r="AY346" s="18" t="s">
        <v>220</v>
      </c>
      <c r="BE346" s="204">
        <f>IF(N346="základní",J346,0)</f>
        <v>0</v>
      </c>
      <c r="BF346" s="204">
        <f>IF(N346="snížená",J346,0)</f>
        <v>0</v>
      </c>
      <c r="BG346" s="204">
        <f>IF(N346="zákl. přenesená",J346,0)</f>
        <v>0</v>
      </c>
      <c r="BH346" s="204">
        <f>IF(N346="sníž. přenesená",J346,0)</f>
        <v>0</v>
      </c>
      <c r="BI346" s="204">
        <f>IF(N346="nulová",J346,0)</f>
        <v>0</v>
      </c>
      <c r="BJ346" s="18" t="s">
        <v>93</v>
      </c>
      <c r="BK346" s="204">
        <f>ROUND(I346*H346,2)</f>
        <v>0</v>
      </c>
      <c r="BL346" s="18" t="s">
        <v>317</v>
      </c>
      <c r="BM346" s="203" t="s">
        <v>1856</v>
      </c>
    </row>
    <row r="347" spans="1:65" s="2" customFormat="1" ht="11.25">
      <c r="A347" s="35"/>
      <c r="B347" s="36"/>
      <c r="C347" s="37"/>
      <c r="D347" s="205" t="s">
        <v>230</v>
      </c>
      <c r="E347" s="37"/>
      <c r="F347" s="206" t="s">
        <v>516</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230</v>
      </c>
      <c r="AU347" s="18" t="s">
        <v>93</v>
      </c>
    </row>
    <row r="348" spans="1:65" s="13" customFormat="1" ht="11.25">
      <c r="B348" s="210"/>
      <c r="C348" s="211"/>
      <c r="D348" s="205" t="s">
        <v>232</v>
      </c>
      <c r="E348" s="212" t="s">
        <v>1</v>
      </c>
      <c r="F348" s="213" t="s">
        <v>506</v>
      </c>
      <c r="G348" s="211"/>
      <c r="H348" s="212" t="s">
        <v>1</v>
      </c>
      <c r="I348" s="214"/>
      <c r="J348" s="211"/>
      <c r="K348" s="211"/>
      <c r="L348" s="215"/>
      <c r="M348" s="216"/>
      <c r="N348" s="217"/>
      <c r="O348" s="217"/>
      <c r="P348" s="217"/>
      <c r="Q348" s="217"/>
      <c r="R348" s="217"/>
      <c r="S348" s="217"/>
      <c r="T348" s="218"/>
      <c r="AT348" s="219" t="s">
        <v>232</v>
      </c>
      <c r="AU348" s="219" t="s">
        <v>93</v>
      </c>
      <c r="AV348" s="13" t="s">
        <v>87</v>
      </c>
      <c r="AW348" s="13" t="s">
        <v>35</v>
      </c>
      <c r="AX348" s="13" t="s">
        <v>80</v>
      </c>
      <c r="AY348" s="219" t="s">
        <v>220</v>
      </c>
    </row>
    <row r="349" spans="1:65" s="14" customFormat="1" ht="11.25">
      <c r="B349" s="220"/>
      <c r="C349" s="221"/>
      <c r="D349" s="205" t="s">
        <v>232</v>
      </c>
      <c r="E349" s="222" t="s">
        <v>1</v>
      </c>
      <c r="F349" s="223" t="s">
        <v>1852</v>
      </c>
      <c r="G349" s="221"/>
      <c r="H349" s="224">
        <v>107.774</v>
      </c>
      <c r="I349" s="225"/>
      <c r="J349" s="221"/>
      <c r="K349" s="221"/>
      <c r="L349" s="226"/>
      <c r="M349" s="227"/>
      <c r="N349" s="228"/>
      <c r="O349" s="228"/>
      <c r="P349" s="228"/>
      <c r="Q349" s="228"/>
      <c r="R349" s="228"/>
      <c r="S349" s="228"/>
      <c r="T349" s="229"/>
      <c r="AT349" s="230" t="s">
        <v>232</v>
      </c>
      <c r="AU349" s="230" t="s">
        <v>93</v>
      </c>
      <c r="AV349" s="14" t="s">
        <v>93</v>
      </c>
      <c r="AW349" s="14" t="s">
        <v>35</v>
      </c>
      <c r="AX349" s="14" t="s">
        <v>80</v>
      </c>
      <c r="AY349" s="230" t="s">
        <v>220</v>
      </c>
    </row>
    <row r="350" spans="1:65" s="13" customFormat="1" ht="11.25">
      <c r="B350" s="210"/>
      <c r="C350" s="211"/>
      <c r="D350" s="205" t="s">
        <v>232</v>
      </c>
      <c r="E350" s="212" t="s">
        <v>1</v>
      </c>
      <c r="F350" s="213" t="s">
        <v>508</v>
      </c>
      <c r="G350" s="211"/>
      <c r="H350" s="212" t="s">
        <v>1</v>
      </c>
      <c r="I350" s="214"/>
      <c r="J350" s="211"/>
      <c r="K350" s="211"/>
      <c r="L350" s="215"/>
      <c r="M350" s="216"/>
      <c r="N350" s="217"/>
      <c r="O350" s="217"/>
      <c r="P350" s="217"/>
      <c r="Q350" s="217"/>
      <c r="R350" s="217"/>
      <c r="S350" s="217"/>
      <c r="T350" s="218"/>
      <c r="AT350" s="219" t="s">
        <v>232</v>
      </c>
      <c r="AU350" s="219" t="s">
        <v>93</v>
      </c>
      <c r="AV350" s="13" t="s">
        <v>87</v>
      </c>
      <c r="AW350" s="13" t="s">
        <v>35</v>
      </c>
      <c r="AX350" s="13" t="s">
        <v>80</v>
      </c>
      <c r="AY350" s="219" t="s">
        <v>220</v>
      </c>
    </row>
    <row r="351" spans="1:65" s="14" customFormat="1" ht="11.25">
      <c r="B351" s="220"/>
      <c r="C351" s="221"/>
      <c r="D351" s="205" t="s">
        <v>232</v>
      </c>
      <c r="E351" s="222" t="s">
        <v>1</v>
      </c>
      <c r="F351" s="223" t="s">
        <v>1853</v>
      </c>
      <c r="G351" s="221"/>
      <c r="H351" s="224">
        <v>61.518000000000001</v>
      </c>
      <c r="I351" s="225"/>
      <c r="J351" s="221"/>
      <c r="K351" s="221"/>
      <c r="L351" s="226"/>
      <c r="M351" s="227"/>
      <c r="N351" s="228"/>
      <c r="O351" s="228"/>
      <c r="P351" s="228"/>
      <c r="Q351" s="228"/>
      <c r="R351" s="228"/>
      <c r="S351" s="228"/>
      <c r="T351" s="229"/>
      <c r="AT351" s="230" t="s">
        <v>232</v>
      </c>
      <c r="AU351" s="230" t="s">
        <v>93</v>
      </c>
      <c r="AV351" s="14" t="s">
        <v>93</v>
      </c>
      <c r="AW351" s="14" t="s">
        <v>35</v>
      </c>
      <c r="AX351" s="14" t="s">
        <v>80</v>
      </c>
      <c r="AY351" s="230" t="s">
        <v>220</v>
      </c>
    </row>
    <row r="352" spans="1:65" s="13" customFormat="1" ht="11.25">
      <c r="B352" s="210"/>
      <c r="C352" s="211"/>
      <c r="D352" s="205" t="s">
        <v>232</v>
      </c>
      <c r="E352" s="212" t="s">
        <v>1</v>
      </c>
      <c r="F352" s="213" t="s">
        <v>510</v>
      </c>
      <c r="G352" s="211"/>
      <c r="H352" s="212" t="s">
        <v>1</v>
      </c>
      <c r="I352" s="214"/>
      <c r="J352" s="211"/>
      <c r="K352" s="211"/>
      <c r="L352" s="215"/>
      <c r="M352" s="216"/>
      <c r="N352" s="217"/>
      <c r="O352" s="217"/>
      <c r="P352" s="217"/>
      <c r="Q352" s="217"/>
      <c r="R352" s="217"/>
      <c r="S352" s="217"/>
      <c r="T352" s="218"/>
      <c r="AT352" s="219" t="s">
        <v>232</v>
      </c>
      <c r="AU352" s="219" t="s">
        <v>93</v>
      </c>
      <c r="AV352" s="13" t="s">
        <v>87</v>
      </c>
      <c r="AW352" s="13" t="s">
        <v>35</v>
      </c>
      <c r="AX352" s="13" t="s">
        <v>80</v>
      </c>
      <c r="AY352" s="219" t="s">
        <v>220</v>
      </c>
    </row>
    <row r="353" spans="1:65" s="14" customFormat="1" ht="11.25">
      <c r="B353" s="220"/>
      <c r="C353" s="221"/>
      <c r="D353" s="205" t="s">
        <v>232</v>
      </c>
      <c r="E353" s="222" t="s">
        <v>1</v>
      </c>
      <c r="F353" s="223" t="s">
        <v>1854</v>
      </c>
      <c r="G353" s="221"/>
      <c r="H353" s="224">
        <v>18.2</v>
      </c>
      <c r="I353" s="225"/>
      <c r="J353" s="221"/>
      <c r="K353" s="221"/>
      <c r="L353" s="226"/>
      <c r="M353" s="227"/>
      <c r="N353" s="228"/>
      <c r="O353" s="228"/>
      <c r="P353" s="228"/>
      <c r="Q353" s="228"/>
      <c r="R353" s="228"/>
      <c r="S353" s="228"/>
      <c r="T353" s="229"/>
      <c r="AT353" s="230" t="s">
        <v>232</v>
      </c>
      <c r="AU353" s="230" t="s">
        <v>93</v>
      </c>
      <c r="AV353" s="14" t="s">
        <v>93</v>
      </c>
      <c r="AW353" s="14" t="s">
        <v>35</v>
      </c>
      <c r="AX353" s="14" t="s">
        <v>80</v>
      </c>
      <c r="AY353" s="230" t="s">
        <v>220</v>
      </c>
    </row>
    <row r="354" spans="1:65" s="14" customFormat="1" ht="11.25">
      <c r="B354" s="220"/>
      <c r="C354" s="221"/>
      <c r="D354" s="205" t="s">
        <v>232</v>
      </c>
      <c r="E354" s="222" t="s">
        <v>1</v>
      </c>
      <c r="F354" s="223" t="s">
        <v>1855</v>
      </c>
      <c r="G354" s="221"/>
      <c r="H354" s="224">
        <v>12.98</v>
      </c>
      <c r="I354" s="225"/>
      <c r="J354" s="221"/>
      <c r="K354" s="221"/>
      <c r="L354" s="226"/>
      <c r="M354" s="227"/>
      <c r="N354" s="228"/>
      <c r="O354" s="228"/>
      <c r="P354" s="228"/>
      <c r="Q354" s="228"/>
      <c r="R354" s="228"/>
      <c r="S354" s="228"/>
      <c r="T354" s="229"/>
      <c r="AT354" s="230" t="s">
        <v>232</v>
      </c>
      <c r="AU354" s="230" t="s">
        <v>93</v>
      </c>
      <c r="AV354" s="14" t="s">
        <v>93</v>
      </c>
      <c r="AW354" s="14" t="s">
        <v>35</v>
      </c>
      <c r="AX354" s="14" t="s">
        <v>80</v>
      </c>
      <c r="AY354" s="230" t="s">
        <v>220</v>
      </c>
    </row>
    <row r="355" spans="1:65" s="15" customFormat="1" ht="11.25">
      <c r="B355" s="231"/>
      <c r="C355" s="232"/>
      <c r="D355" s="205" t="s">
        <v>232</v>
      </c>
      <c r="E355" s="233" t="s">
        <v>1</v>
      </c>
      <c r="F355" s="234" t="s">
        <v>236</v>
      </c>
      <c r="G355" s="232"/>
      <c r="H355" s="235">
        <v>200.47199999999998</v>
      </c>
      <c r="I355" s="236"/>
      <c r="J355" s="232"/>
      <c r="K355" s="232"/>
      <c r="L355" s="237"/>
      <c r="M355" s="238"/>
      <c r="N355" s="239"/>
      <c r="O355" s="239"/>
      <c r="P355" s="239"/>
      <c r="Q355" s="239"/>
      <c r="R355" s="239"/>
      <c r="S355" s="239"/>
      <c r="T355" s="240"/>
      <c r="AT355" s="241" t="s">
        <v>232</v>
      </c>
      <c r="AU355" s="241" t="s">
        <v>93</v>
      </c>
      <c r="AV355" s="15" t="s">
        <v>228</v>
      </c>
      <c r="AW355" s="15" t="s">
        <v>35</v>
      </c>
      <c r="AX355" s="15" t="s">
        <v>87</v>
      </c>
      <c r="AY355" s="241" t="s">
        <v>220</v>
      </c>
    </row>
    <row r="356" spans="1:65" s="2" customFormat="1" ht="14.45" customHeight="1">
      <c r="A356" s="35"/>
      <c r="B356" s="36"/>
      <c r="C356" s="192" t="s">
        <v>522</v>
      </c>
      <c r="D356" s="192" t="s">
        <v>223</v>
      </c>
      <c r="E356" s="193" t="s">
        <v>523</v>
      </c>
      <c r="F356" s="194" t="s">
        <v>524</v>
      </c>
      <c r="G356" s="195" t="s">
        <v>226</v>
      </c>
      <c r="H356" s="196">
        <v>8.798</v>
      </c>
      <c r="I356" s="197"/>
      <c r="J356" s="198">
        <f>ROUND(I356*H356,2)</f>
        <v>0</v>
      </c>
      <c r="K356" s="194" t="s">
        <v>1</v>
      </c>
      <c r="L356" s="40"/>
      <c r="M356" s="199" t="s">
        <v>1</v>
      </c>
      <c r="N356" s="200" t="s">
        <v>46</v>
      </c>
      <c r="O356" s="72"/>
      <c r="P356" s="201">
        <f>O356*H356</f>
        <v>0</v>
      </c>
      <c r="Q356" s="201">
        <v>1.932E-2</v>
      </c>
      <c r="R356" s="201">
        <f>Q356*H356</f>
        <v>0.16997735999999999</v>
      </c>
      <c r="S356" s="201">
        <v>0</v>
      </c>
      <c r="T356" s="202">
        <f>S356*H356</f>
        <v>0</v>
      </c>
      <c r="U356" s="35"/>
      <c r="V356" s="35"/>
      <c r="W356" s="35"/>
      <c r="X356" s="35"/>
      <c r="Y356" s="35"/>
      <c r="Z356" s="35"/>
      <c r="AA356" s="35"/>
      <c r="AB356" s="35"/>
      <c r="AC356" s="35"/>
      <c r="AD356" s="35"/>
      <c r="AE356" s="35"/>
      <c r="AR356" s="203" t="s">
        <v>317</v>
      </c>
      <c r="AT356" s="203" t="s">
        <v>223</v>
      </c>
      <c r="AU356" s="203" t="s">
        <v>93</v>
      </c>
      <c r="AY356" s="18" t="s">
        <v>220</v>
      </c>
      <c r="BE356" s="204">
        <f>IF(N356="základní",J356,0)</f>
        <v>0</v>
      </c>
      <c r="BF356" s="204">
        <f>IF(N356="snížená",J356,0)</f>
        <v>0</v>
      </c>
      <c r="BG356" s="204">
        <f>IF(N356="zákl. přenesená",J356,0)</f>
        <v>0</v>
      </c>
      <c r="BH356" s="204">
        <f>IF(N356="sníž. přenesená",J356,0)</f>
        <v>0</v>
      </c>
      <c r="BI356" s="204">
        <f>IF(N356="nulová",J356,0)</f>
        <v>0</v>
      </c>
      <c r="BJ356" s="18" t="s">
        <v>93</v>
      </c>
      <c r="BK356" s="204">
        <f>ROUND(I356*H356,2)</f>
        <v>0</v>
      </c>
      <c r="BL356" s="18" t="s">
        <v>317</v>
      </c>
      <c r="BM356" s="203" t="s">
        <v>525</v>
      </c>
    </row>
    <row r="357" spans="1:65" s="13" customFormat="1" ht="11.25">
      <c r="B357" s="210"/>
      <c r="C357" s="211"/>
      <c r="D357" s="205" t="s">
        <v>232</v>
      </c>
      <c r="E357" s="212" t="s">
        <v>1</v>
      </c>
      <c r="F357" s="213" t="s">
        <v>271</v>
      </c>
      <c r="G357" s="211"/>
      <c r="H357" s="212" t="s">
        <v>1</v>
      </c>
      <c r="I357" s="214"/>
      <c r="J357" s="211"/>
      <c r="K357" s="211"/>
      <c r="L357" s="215"/>
      <c r="M357" s="216"/>
      <c r="N357" s="217"/>
      <c r="O357" s="217"/>
      <c r="P357" s="217"/>
      <c r="Q357" s="217"/>
      <c r="R357" s="217"/>
      <c r="S357" s="217"/>
      <c r="T357" s="218"/>
      <c r="AT357" s="219" t="s">
        <v>232</v>
      </c>
      <c r="AU357" s="219" t="s">
        <v>93</v>
      </c>
      <c r="AV357" s="13" t="s">
        <v>87</v>
      </c>
      <c r="AW357" s="13" t="s">
        <v>35</v>
      </c>
      <c r="AX357" s="13" t="s">
        <v>80</v>
      </c>
      <c r="AY357" s="219" t="s">
        <v>220</v>
      </c>
    </row>
    <row r="358" spans="1:65" s="14" customFormat="1" ht="11.25">
      <c r="B358" s="220"/>
      <c r="C358" s="221"/>
      <c r="D358" s="205" t="s">
        <v>232</v>
      </c>
      <c r="E358" s="222" t="s">
        <v>1</v>
      </c>
      <c r="F358" s="223" t="s">
        <v>1857</v>
      </c>
      <c r="G358" s="221"/>
      <c r="H358" s="224">
        <v>8.798</v>
      </c>
      <c r="I358" s="225"/>
      <c r="J358" s="221"/>
      <c r="K358" s="221"/>
      <c r="L358" s="226"/>
      <c r="M358" s="227"/>
      <c r="N358" s="228"/>
      <c r="O358" s="228"/>
      <c r="P358" s="228"/>
      <c r="Q358" s="228"/>
      <c r="R358" s="228"/>
      <c r="S358" s="228"/>
      <c r="T358" s="229"/>
      <c r="AT358" s="230" t="s">
        <v>232</v>
      </c>
      <c r="AU358" s="230" t="s">
        <v>93</v>
      </c>
      <c r="AV358" s="14" t="s">
        <v>93</v>
      </c>
      <c r="AW358" s="14" t="s">
        <v>35</v>
      </c>
      <c r="AX358" s="14" t="s">
        <v>87</v>
      </c>
      <c r="AY358" s="230" t="s">
        <v>220</v>
      </c>
    </row>
    <row r="359" spans="1:65" s="2" customFormat="1" ht="14.45" customHeight="1">
      <c r="A359" s="35"/>
      <c r="B359" s="36"/>
      <c r="C359" s="192" t="s">
        <v>528</v>
      </c>
      <c r="D359" s="192" t="s">
        <v>223</v>
      </c>
      <c r="E359" s="193" t="s">
        <v>534</v>
      </c>
      <c r="F359" s="194" t="s">
        <v>535</v>
      </c>
      <c r="G359" s="195" t="s">
        <v>226</v>
      </c>
      <c r="H359" s="196">
        <v>167.696</v>
      </c>
      <c r="I359" s="197"/>
      <c r="J359" s="198">
        <f>ROUND(I359*H359,2)</f>
        <v>0</v>
      </c>
      <c r="K359" s="194" t="s">
        <v>227</v>
      </c>
      <c r="L359" s="40"/>
      <c r="M359" s="199" t="s">
        <v>1</v>
      </c>
      <c r="N359" s="200" t="s">
        <v>46</v>
      </c>
      <c r="O359" s="72"/>
      <c r="P359" s="201">
        <f>O359*H359</f>
        <v>0</v>
      </c>
      <c r="Q359" s="201">
        <v>1E-4</v>
      </c>
      <c r="R359" s="201">
        <f>Q359*H359</f>
        <v>1.6769599999999999E-2</v>
      </c>
      <c r="S359" s="201">
        <v>0</v>
      </c>
      <c r="T359" s="202">
        <f>S359*H359</f>
        <v>0</v>
      </c>
      <c r="U359" s="35"/>
      <c r="V359" s="35"/>
      <c r="W359" s="35"/>
      <c r="X359" s="35"/>
      <c r="Y359" s="35"/>
      <c r="Z359" s="35"/>
      <c r="AA359" s="35"/>
      <c r="AB359" s="35"/>
      <c r="AC359" s="35"/>
      <c r="AD359" s="35"/>
      <c r="AE359" s="35"/>
      <c r="AR359" s="203" t="s">
        <v>317</v>
      </c>
      <c r="AT359" s="203" t="s">
        <v>223</v>
      </c>
      <c r="AU359" s="203" t="s">
        <v>93</v>
      </c>
      <c r="AY359" s="18" t="s">
        <v>220</v>
      </c>
      <c r="BE359" s="204">
        <f>IF(N359="základní",J359,0)</f>
        <v>0</v>
      </c>
      <c r="BF359" s="204">
        <f>IF(N359="snížená",J359,0)</f>
        <v>0</v>
      </c>
      <c r="BG359" s="204">
        <f>IF(N359="zákl. přenesená",J359,0)</f>
        <v>0</v>
      </c>
      <c r="BH359" s="204">
        <f>IF(N359="sníž. přenesená",J359,0)</f>
        <v>0</v>
      </c>
      <c r="BI359" s="204">
        <f>IF(N359="nulová",J359,0)</f>
        <v>0</v>
      </c>
      <c r="BJ359" s="18" t="s">
        <v>93</v>
      </c>
      <c r="BK359" s="204">
        <f>ROUND(I359*H359,2)</f>
        <v>0</v>
      </c>
      <c r="BL359" s="18" t="s">
        <v>317</v>
      </c>
      <c r="BM359" s="203" t="s">
        <v>536</v>
      </c>
    </row>
    <row r="360" spans="1:65" s="2" customFormat="1" ht="11.25">
      <c r="A360" s="35"/>
      <c r="B360" s="36"/>
      <c r="C360" s="37"/>
      <c r="D360" s="205" t="s">
        <v>230</v>
      </c>
      <c r="E360" s="37"/>
      <c r="F360" s="206" t="s">
        <v>537</v>
      </c>
      <c r="G360" s="37"/>
      <c r="H360" s="37"/>
      <c r="I360" s="207"/>
      <c r="J360" s="37"/>
      <c r="K360" s="37"/>
      <c r="L360" s="40"/>
      <c r="M360" s="208"/>
      <c r="N360" s="209"/>
      <c r="O360" s="72"/>
      <c r="P360" s="72"/>
      <c r="Q360" s="72"/>
      <c r="R360" s="72"/>
      <c r="S360" s="72"/>
      <c r="T360" s="73"/>
      <c r="U360" s="35"/>
      <c r="V360" s="35"/>
      <c r="W360" s="35"/>
      <c r="X360" s="35"/>
      <c r="Y360" s="35"/>
      <c r="Z360" s="35"/>
      <c r="AA360" s="35"/>
      <c r="AB360" s="35"/>
      <c r="AC360" s="35"/>
      <c r="AD360" s="35"/>
      <c r="AE360" s="35"/>
      <c r="AT360" s="18" t="s">
        <v>230</v>
      </c>
      <c r="AU360" s="18" t="s">
        <v>93</v>
      </c>
    </row>
    <row r="361" spans="1:65" s="13" customFormat="1" ht="11.25">
      <c r="B361" s="210"/>
      <c r="C361" s="211"/>
      <c r="D361" s="205" t="s">
        <v>232</v>
      </c>
      <c r="E361" s="212" t="s">
        <v>1</v>
      </c>
      <c r="F361" s="213" t="s">
        <v>376</v>
      </c>
      <c r="G361" s="211"/>
      <c r="H361" s="212" t="s">
        <v>1</v>
      </c>
      <c r="I361" s="214"/>
      <c r="J361" s="211"/>
      <c r="K361" s="211"/>
      <c r="L361" s="215"/>
      <c r="M361" s="216"/>
      <c r="N361" s="217"/>
      <c r="O361" s="217"/>
      <c r="P361" s="217"/>
      <c r="Q361" s="217"/>
      <c r="R361" s="217"/>
      <c r="S361" s="217"/>
      <c r="T361" s="218"/>
      <c r="AT361" s="219" t="s">
        <v>232</v>
      </c>
      <c r="AU361" s="219" t="s">
        <v>93</v>
      </c>
      <c r="AV361" s="13" t="s">
        <v>87</v>
      </c>
      <c r="AW361" s="13" t="s">
        <v>35</v>
      </c>
      <c r="AX361" s="13" t="s">
        <v>80</v>
      </c>
      <c r="AY361" s="219" t="s">
        <v>220</v>
      </c>
    </row>
    <row r="362" spans="1:65" s="14" customFormat="1" ht="11.25">
      <c r="B362" s="220"/>
      <c r="C362" s="221"/>
      <c r="D362" s="205" t="s">
        <v>232</v>
      </c>
      <c r="E362" s="222" t="s">
        <v>1</v>
      </c>
      <c r="F362" s="223" t="s">
        <v>1858</v>
      </c>
      <c r="G362" s="221"/>
      <c r="H362" s="224">
        <v>71.484999999999999</v>
      </c>
      <c r="I362" s="225"/>
      <c r="J362" s="221"/>
      <c r="K362" s="221"/>
      <c r="L362" s="226"/>
      <c r="M362" s="227"/>
      <c r="N362" s="228"/>
      <c r="O362" s="228"/>
      <c r="P362" s="228"/>
      <c r="Q362" s="228"/>
      <c r="R362" s="228"/>
      <c r="S362" s="228"/>
      <c r="T362" s="229"/>
      <c r="AT362" s="230" t="s">
        <v>232</v>
      </c>
      <c r="AU362" s="230" t="s">
        <v>93</v>
      </c>
      <c r="AV362" s="14" t="s">
        <v>93</v>
      </c>
      <c r="AW362" s="14" t="s">
        <v>35</v>
      </c>
      <c r="AX362" s="14" t="s">
        <v>80</v>
      </c>
      <c r="AY362" s="230" t="s">
        <v>220</v>
      </c>
    </row>
    <row r="363" spans="1:65" s="14" customFormat="1" ht="11.25">
      <c r="B363" s="220"/>
      <c r="C363" s="221"/>
      <c r="D363" s="205" t="s">
        <v>232</v>
      </c>
      <c r="E363" s="222" t="s">
        <v>1</v>
      </c>
      <c r="F363" s="223" t="s">
        <v>1859</v>
      </c>
      <c r="G363" s="221"/>
      <c r="H363" s="224">
        <v>64.525000000000006</v>
      </c>
      <c r="I363" s="225"/>
      <c r="J363" s="221"/>
      <c r="K363" s="221"/>
      <c r="L363" s="226"/>
      <c r="M363" s="227"/>
      <c r="N363" s="228"/>
      <c r="O363" s="228"/>
      <c r="P363" s="228"/>
      <c r="Q363" s="228"/>
      <c r="R363" s="228"/>
      <c r="S363" s="228"/>
      <c r="T363" s="229"/>
      <c r="AT363" s="230" t="s">
        <v>232</v>
      </c>
      <c r="AU363" s="230" t="s">
        <v>93</v>
      </c>
      <c r="AV363" s="14" t="s">
        <v>93</v>
      </c>
      <c r="AW363" s="14" t="s">
        <v>35</v>
      </c>
      <c r="AX363" s="14" t="s">
        <v>80</v>
      </c>
      <c r="AY363" s="230" t="s">
        <v>220</v>
      </c>
    </row>
    <row r="364" spans="1:65" s="14" customFormat="1" ht="11.25">
      <c r="B364" s="220"/>
      <c r="C364" s="221"/>
      <c r="D364" s="205" t="s">
        <v>232</v>
      </c>
      <c r="E364" s="222" t="s">
        <v>1</v>
      </c>
      <c r="F364" s="223" t="s">
        <v>1860</v>
      </c>
      <c r="G364" s="221"/>
      <c r="H364" s="224">
        <v>31.686</v>
      </c>
      <c r="I364" s="225"/>
      <c r="J364" s="221"/>
      <c r="K364" s="221"/>
      <c r="L364" s="226"/>
      <c r="M364" s="227"/>
      <c r="N364" s="228"/>
      <c r="O364" s="228"/>
      <c r="P364" s="228"/>
      <c r="Q364" s="228"/>
      <c r="R364" s="228"/>
      <c r="S364" s="228"/>
      <c r="T364" s="229"/>
      <c r="AT364" s="230" t="s">
        <v>232</v>
      </c>
      <c r="AU364" s="230" t="s">
        <v>93</v>
      </c>
      <c r="AV364" s="14" t="s">
        <v>93</v>
      </c>
      <c r="AW364" s="14" t="s">
        <v>35</v>
      </c>
      <c r="AX364" s="14" t="s">
        <v>80</v>
      </c>
      <c r="AY364" s="230" t="s">
        <v>220</v>
      </c>
    </row>
    <row r="365" spans="1:65" s="15" customFormat="1" ht="11.25">
      <c r="B365" s="231"/>
      <c r="C365" s="232"/>
      <c r="D365" s="205" t="s">
        <v>232</v>
      </c>
      <c r="E365" s="233" t="s">
        <v>1</v>
      </c>
      <c r="F365" s="234" t="s">
        <v>236</v>
      </c>
      <c r="G365" s="232"/>
      <c r="H365" s="235">
        <v>167.696</v>
      </c>
      <c r="I365" s="236"/>
      <c r="J365" s="232"/>
      <c r="K365" s="232"/>
      <c r="L365" s="237"/>
      <c r="M365" s="238"/>
      <c r="N365" s="239"/>
      <c r="O365" s="239"/>
      <c r="P365" s="239"/>
      <c r="Q365" s="239"/>
      <c r="R365" s="239"/>
      <c r="S365" s="239"/>
      <c r="T365" s="240"/>
      <c r="AT365" s="241" t="s">
        <v>232</v>
      </c>
      <c r="AU365" s="241" t="s">
        <v>93</v>
      </c>
      <c r="AV365" s="15" t="s">
        <v>228</v>
      </c>
      <c r="AW365" s="15" t="s">
        <v>35</v>
      </c>
      <c r="AX365" s="15" t="s">
        <v>87</v>
      </c>
      <c r="AY365" s="241" t="s">
        <v>220</v>
      </c>
    </row>
    <row r="366" spans="1:65" s="2" customFormat="1" ht="14.45" customHeight="1">
      <c r="A366" s="35"/>
      <c r="B366" s="36"/>
      <c r="C366" s="192" t="s">
        <v>533</v>
      </c>
      <c r="D366" s="192" t="s">
        <v>223</v>
      </c>
      <c r="E366" s="193" t="s">
        <v>541</v>
      </c>
      <c r="F366" s="194" t="s">
        <v>542</v>
      </c>
      <c r="G366" s="195" t="s">
        <v>226</v>
      </c>
      <c r="H366" s="196">
        <v>167.696</v>
      </c>
      <c r="I366" s="197"/>
      <c r="J366" s="198">
        <f>ROUND(I366*H366,2)</f>
        <v>0</v>
      </c>
      <c r="K366" s="194" t="s">
        <v>227</v>
      </c>
      <c r="L366" s="40"/>
      <c r="M366" s="199" t="s">
        <v>1</v>
      </c>
      <c r="N366" s="200" t="s">
        <v>46</v>
      </c>
      <c r="O366" s="72"/>
      <c r="P366" s="201">
        <f>O366*H366</f>
        <v>0</v>
      </c>
      <c r="Q366" s="201">
        <v>0</v>
      </c>
      <c r="R366" s="201">
        <f>Q366*H366</f>
        <v>0</v>
      </c>
      <c r="S366" s="201">
        <v>0</v>
      </c>
      <c r="T366" s="202">
        <f>S366*H366</f>
        <v>0</v>
      </c>
      <c r="U366" s="35"/>
      <c r="V366" s="35"/>
      <c r="W366" s="35"/>
      <c r="X366" s="35"/>
      <c r="Y366" s="35"/>
      <c r="Z366" s="35"/>
      <c r="AA366" s="35"/>
      <c r="AB366" s="35"/>
      <c r="AC366" s="35"/>
      <c r="AD366" s="35"/>
      <c r="AE366" s="35"/>
      <c r="AR366" s="203" t="s">
        <v>317</v>
      </c>
      <c r="AT366" s="203" t="s">
        <v>223</v>
      </c>
      <c r="AU366" s="203" t="s">
        <v>93</v>
      </c>
      <c r="AY366" s="18" t="s">
        <v>220</v>
      </c>
      <c r="BE366" s="204">
        <f>IF(N366="základní",J366,0)</f>
        <v>0</v>
      </c>
      <c r="BF366" s="204">
        <f>IF(N366="snížená",J366,0)</f>
        <v>0</v>
      </c>
      <c r="BG366" s="204">
        <f>IF(N366="zákl. přenesená",J366,0)</f>
        <v>0</v>
      </c>
      <c r="BH366" s="204">
        <f>IF(N366="sníž. přenesená",J366,0)</f>
        <v>0</v>
      </c>
      <c r="BI366" s="204">
        <f>IF(N366="nulová",J366,0)</f>
        <v>0</v>
      </c>
      <c r="BJ366" s="18" t="s">
        <v>93</v>
      </c>
      <c r="BK366" s="204">
        <f>ROUND(I366*H366,2)</f>
        <v>0</v>
      </c>
      <c r="BL366" s="18" t="s">
        <v>317</v>
      </c>
      <c r="BM366" s="203" t="s">
        <v>543</v>
      </c>
    </row>
    <row r="367" spans="1:65" s="2" customFormat="1" ht="11.25">
      <c r="A367" s="35"/>
      <c r="B367" s="36"/>
      <c r="C367" s="37"/>
      <c r="D367" s="205" t="s">
        <v>230</v>
      </c>
      <c r="E367" s="37"/>
      <c r="F367" s="206" t="s">
        <v>544</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230</v>
      </c>
      <c r="AU367" s="18" t="s">
        <v>93</v>
      </c>
    </row>
    <row r="368" spans="1:65" s="13" customFormat="1" ht="11.25">
      <c r="B368" s="210"/>
      <c r="C368" s="211"/>
      <c r="D368" s="205" t="s">
        <v>232</v>
      </c>
      <c r="E368" s="212" t="s">
        <v>1</v>
      </c>
      <c r="F368" s="213" t="s">
        <v>376</v>
      </c>
      <c r="G368" s="211"/>
      <c r="H368" s="212" t="s">
        <v>1</v>
      </c>
      <c r="I368" s="214"/>
      <c r="J368" s="211"/>
      <c r="K368" s="211"/>
      <c r="L368" s="215"/>
      <c r="M368" s="216"/>
      <c r="N368" s="217"/>
      <c r="O368" s="217"/>
      <c r="P368" s="217"/>
      <c r="Q368" s="217"/>
      <c r="R368" s="217"/>
      <c r="S368" s="217"/>
      <c r="T368" s="218"/>
      <c r="AT368" s="219" t="s">
        <v>232</v>
      </c>
      <c r="AU368" s="219" t="s">
        <v>93</v>
      </c>
      <c r="AV368" s="13" t="s">
        <v>87</v>
      </c>
      <c r="AW368" s="13" t="s">
        <v>35</v>
      </c>
      <c r="AX368" s="13" t="s">
        <v>80</v>
      </c>
      <c r="AY368" s="219" t="s">
        <v>220</v>
      </c>
    </row>
    <row r="369" spans="1:65" s="14" customFormat="1" ht="11.25">
      <c r="B369" s="220"/>
      <c r="C369" s="221"/>
      <c r="D369" s="205" t="s">
        <v>232</v>
      </c>
      <c r="E369" s="222" t="s">
        <v>1</v>
      </c>
      <c r="F369" s="223" t="s">
        <v>1858</v>
      </c>
      <c r="G369" s="221"/>
      <c r="H369" s="224">
        <v>71.484999999999999</v>
      </c>
      <c r="I369" s="225"/>
      <c r="J369" s="221"/>
      <c r="K369" s="221"/>
      <c r="L369" s="226"/>
      <c r="M369" s="227"/>
      <c r="N369" s="228"/>
      <c r="O369" s="228"/>
      <c r="P369" s="228"/>
      <c r="Q369" s="228"/>
      <c r="R369" s="228"/>
      <c r="S369" s="228"/>
      <c r="T369" s="229"/>
      <c r="AT369" s="230" t="s">
        <v>232</v>
      </c>
      <c r="AU369" s="230" t="s">
        <v>93</v>
      </c>
      <c r="AV369" s="14" t="s">
        <v>93</v>
      </c>
      <c r="AW369" s="14" t="s">
        <v>35</v>
      </c>
      <c r="AX369" s="14" t="s">
        <v>80</v>
      </c>
      <c r="AY369" s="230" t="s">
        <v>220</v>
      </c>
    </row>
    <row r="370" spans="1:65" s="14" customFormat="1" ht="11.25">
      <c r="B370" s="220"/>
      <c r="C370" s="221"/>
      <c r="D370" s="205" t="s">
        <v>232</v>
      </c>
      <c r="E370" s="222" t="s">
        <v>1</v>
      </c>
      <c r="F370" s="223" t="s">
        <v>1859</v>
      </c>
      <c r="G370" s="221"/>
      <c r="H370" s="224">
        <v>64.525000000000006</v>
      </c>
      <c r="I370" s="225"/>
      <c r="J370" s="221"/>
      <c r="K370" s="221"/>
      <c r="L370" s="226"/>
      <c r="M370" s="227"/>
      <c r="N370" s="228"/>
      <c r="O370" s="228"/>
      <c r="P370" s="228"/>
      <c r="Q370" s="228"/>
      <c r="R370" s="228"/>
      <c r="S370" s="228"/>
      <c r="T370" s="229"/>
      <c r="AT370" s="230" t="s">
        <v>232</v>
      </c>
      <c r="AU370" s="230" t="s">
        <v>93</v>
      </c>
      <c r="AV370" s="14" t="s">
        <v>93</v>
      </c>
      <c r="AW370" s="14" t="s">
        <v>35</v>
      </c>
      <c r="AX370" s="14" t="s">
        <v>80</v>
      </c>
      <c r="AY370" s="230" t="s">
        <v>220</v>
      </c>
    </row>
    <row r="371" spans="1:65" s="14" customFormat="1" ht="11.25">
      <c r="B371" s="220"/>
      <c r="C371" s="221"/>
      <c r="D371" s="205" t="s">
        <v>232</v>
      </c>
      <c r="E371" s="222" t="s">
        <v>1</v>
      </c>
      <c r="F371" s="223" t="s">
        <v>1860</v>
      </c>
      <c r="G371" s="221"/>
      <c r="H371" s="224">
        <v>31.686</v>
      </c>
      <c r="I371" s="225"/>
      <c r="J371" s="221"/>
      <c r="K371" s="221"/>
      <c r="L371" s="226"/>
      <c r="M371" s="227"/>
      <c r="N371" s="228"/>
      <c r="O371" s="228"/>
      <c r="P371" s="228"/>
      <c r="Q371" s="228"/>
      <c r="R371" s="228"/>
      <c r="S371" s="228"/>
      <c r="T371" s="229"/>
      <c r="AT371" s="230" t="s">
        <v>232</v>
      </c>
      <c r="AU371" s="230" t="s">
        <v>93</v>
      </c>
      <c r="AV371" s="14" t="s">
        <v>93</v>
      </c>
      <c r="AW371" s="14" t="s">
        <v>35</v>
      </c>
      <c r="AX371" s="14" t="s">
        <v>80</v>
      </c>
      <c r="AY371" s="230" t="s">
        <v>220</v>
      </c>
    </row>
    <row r="372" spans="1:65" s="15" customFormat="1" ht="11.25">
      <c r="B372" s="231"/>
      <c r="C372" s="232"/>
      <c r="D372" s="205" t="s">
        <v>232</v>
      </c>
      <c r="E372" s="233" t="s">
        <v>1</v>
      </c>
      <c r="F372" s="234" t="s">
        <v>236</v>
      </c>
      <c r="G372" s="232"/>
      <c r="H372" s="235">
        <v>167.696</v>
      </c>
      <c r="I372" s="236"/>
      <c r="J372" s="232"/>
      <c r="K372" s="232"/>
      <c r="L372" s="237"/>
      <c r="M372" s="238"/>
      <c r="N372" s="239"/>
      <c r="O372" s="239"/>
      <c r="P372" s="239"/>
      <c r="Q372" s="239"/>
      <c r="R372" s="239"/>
      <c r="S372" s="239"/>
      <c r="T372" s="240"/>
      <c r="AT372" s="241" t="s">
        <v>232</v>
      </c>
      <c r="AU372" s="241" t="s">
        <v>93</v>
      </c>
      <c r="AV372" s="15" t="s">
        <v>228</v>
      </c>
      <c r="AW372" s="15" t="s">
        <v>35</v>
      </c>
      <c r="AX372" s="15" t="s">
        <v>87</v>
      </c>
      <c r="AY372" s="241" t="s">
        <v>220</v>
      </c>
    </row>
    <row r="373" spans="1:65" s="2" customFormat="1" ht="14.45" customHeight="1">
      <c r="A373" s="35"/>
      <c r="B373" s="36"/>
      <c r="C373" s="243" t="s">
        <v>540</v>
      </c>
      <c r="D373" s="243" t="s">
        <v>359</v>
      </c>
      <c r="E373" s="244" t="s">
        <v>546</v>
      </c>
      <c r="F373" s="245" t="s">
        <v>547</v>
      </c>
      <c r="G373" s="246" t="s">
        <v>226</v>
      </c>
      <c r="H373" s="247">
        <v>184.46600000000001</v>
      </c>
      <c r="I373" s="248"/>
      <c r="J373" s="249">
        <f>ROUND(I373*H373,2)</f>
        <v>0</v>
      </c>
      <c r="K373" s="245" t="s">
        <v>1</v>
      </c>
      <c r="L373" s="250"/>
      <c r="M373" s="251" t="s">
        <v>1</v>
      </c>
      <c r="N373" s="252" t="s">
        <v>46</v>
      </c>
      <c r="O373" s="72"/>
      <c r="P373" s="201">
        <f>O373*H373</f>
        <v>0</v>
      </c>
      <c r="Q373" s="201">
        <v>8.0000000000000007E-5</v>
      </c>
      <c r="R373" s="201">
        <f>Q373*H373</f>
        <v>1.4757280000000001E-2</v>
      </c>
      <c r="S373" s="201">
        <v>0</v>
      </c>
      <c r="T373" s="202">
        <f>S373*H373</f>
        <v>0</v>
      </c>
      <c r="U373" s="35"/>
      <c r="V373" s="35"/>
      <c r="W373" s="35"/>
      <c r="X373" s="35"/>
      <c r="Y373" s="35"/>
      <c r="Z373" s="35"/>
      <c r="AA373" s="35"/>
      <c r="AB373" s="35"/>
      <c r="AC373" s="35"/>
      <c r="AD373" s="35"/>
      <c r="AE373" s="35"/>
      <c r="AR373" s="203" t="s">
        <v>362</v>
      </c>
      <c r="AT373" s="203" t="s">
        <v>359</v>
      </c>
      <c r="AU373" s="203" t="s">
        <v>93</v>
      </c>
      <c r="AY373" s="18" t="s">
        <v>220</v>
      </c>
      <c r="BE373" s="204">
        <f>IF(N373="základní",J373,0)</f>
        <v>0</v>
      </c>
      <c r="BF373" s="204">
        <f>IF(N373="snížená",J373,0)</f>
        <v>0</v>
      </c>
      <c r="BG373" s="204">
        <f>IF(N373="zákl. přenesená",J373,0)</f>
        <v>0</v>
      </c>
      <c r="BH373" s="204">
        <f>IF(N373="sníž. přenesená",J373,0)</f>
        <v>0</v>
      </c>
      <c r="BI373" s="204">
        <f>IF(N373="nulová",J373,0)</f>
        <v>0</v>
      </c>
      <c r="BJ373" s="18" t="s">
        <v>93</v>
      </c>
      <c r="BK373" s="204">
        <f>ROUND(I373*H373,2)</f>
        <v>0</v>
      </c>
      <c r="BL373" s="18" t="s">
        <v>317</v>
      </c>
      <c r="BM373" s="203" t="s">
        <v>548</v>
      </c>
    </row>
    <row r="374" spans="1:65" s="14" customFormat="1" ht="11.25">
      <c r="B374" s="220"/>
      <c r="C374" s="221"/>
      <c r="D374" s="205" t="s">
        <v>232</v>
      </c>
      <c r="E374" s="221"/>
      <c r="F374" s="223" t="s">
        <v>1861</v>
      </c>
      <c r="G374" s="221"/>
      <c r="H374" s="224">
        <v>184.46600000000001</v>
      </c>
      <c r="I374" s="225"/>
      <c r="J374" s="221"/>
      <c r="K374" s="221"/>
      <c r="L374" s="226"/>
      <c r="M374" s="227"/>
      <c r="N374" s="228"/>
      <c r="O374" s="228"/>
      <c r="P374" s="228"/>
      <c r="Q374" s="228"/>
      <c r="R374" s="228"/>
      <c r="S374" s="228"/>
      <c r="T374" s="229"/>
      <c r="AT374" s="230" t="s">
        <v>232</v>
      </c>
      <c r="AU374" s="230" t="s">
        <v>93</v>
      </c>
      <c r="AV374" s="14" t="s">
        <v>93</v>
      </c>
      <c r="AW374" s="14" t="s">
        <v>4</v>
      </c>
      <c r="AX374" s="14" t="s">
        <v>87</v>
      </c>
      <c r="AY374" s="230" t="s">
        <v>220</v>
      </c>
    </row>
    <row r="375" spans="1:65" s="2" customFormat="1" ht="14.45" customHeight="1">
      <c r="A375" s="35"/>
      <c r="B375" s="36"/>
      <c r="C375" s="192" t="s">
        <v>545</v>
      </c>
      <c r="D375" s="192" t="s">
        <v>223</v>
      </c>
      <c r="E375" s="193" t="s">
        <v>551</v>
      </c>
      <c r="F375" s="194" t="s">
        <v>552</v>
      </c>
      <c r="G375" s="195" t="s">
        <v>226</v>
      </c>
      <c r="H375" s="196">
        <v>92.61</v>
      </c>
      <c r="I375" s="197"/>
      <c r="J375" s="198">
        <f>ROUND(I375*H375,2)</f>
        <v>0</v>
      </c>
      <c r="K375" s="194" t="s">
        <v>227</v>
      </c>
      <c r="L375" s="40"/>
      <c r="M375" s="199" t="s">
        <v>1</v>
      </c>
      <c r="N375" s="200" t="s">
        <v>46</v>
      </c>
      <c r="O375" s="72"/>
      <c r="P375" s="201">
        <f>O375*H375</f>
        <v>0</v>
      </c>
      <c r="Q375" s="201">
        <v>0</v>
      </c>
      <c r="R375" s="201">
        <f>Q375*H375</f>
        <v>0</v>
      </c>
      <c r="S375" s="201">
        <v>0</v>
      </c>
      <c r="T375" s="202">
        <f>S375*H375</f>
        <v>0</v>
      </c>
      <c r="U375" s="35"/>
      <c r="V375" s="35"/>
      <c r="W375" s="35"/>
      <c r="X375" s="35"/>
      <c r="Y375" s="35"/>
      <c r="Z375" s="35"/>
      <c r="AA375" s="35"/>
      <c r="AB375" s="35"/>
      <c r="AC375" s="35"/>
      <c r="AD375" s="35"/>
      <c r="AE375" s="35"/>
      <c r="AR375" s="203" t="s">
        <v>317</v>
      </c>
      <c r="AT375" s="203" t="s">
        <v>223</v>
      </c>
      <c r="AU375" s="203" t="s">
        <v>93</v>
      </c>
      <c r="AY375" s="18" t="s">
        <v>220</v>
      </c>
      <c r="BE375" s="204">
        <f>IF(N375="základní",J375,0)</f>
        <v>0</v>
      </c>
      <c r="BF375" s="204">
        <f>IF(N375="snížená",J375,0)</f>
        <v>0</v>
      </c>
      <c r="BG375" s="204">
        <f>IF(N375="zákl. přenesená",J375,0)</f>
        <v>0</v>
      </c>
      <c r="BH375" s="204">
        <f>IF(N375="sníž. přenesená",J375,0)</f>
        <v>0</v>
      </c>
      <c r="BI375" s="204">
        <f>IF(N375="nulová",J375,0)</f>
        <v>0</v>
      </c>
      <c r="BJ375" s="18" t="s">
        <v>93</v>
      </c>
      <c r="BK375" s="204">
        <f>ROUND(I375*H375,2)</f>
        <v>0</v>
      </c>
      <c r="BL375" s="18" t="s">
        <v>317</v>
      </c>
      <c r="BM375" s="203" t="s">
        <v>553</v>
      </c>
    </row>
    <row r="376" spans="1:65" s="2" customFormat="1" ht="19.5">
      <c r="A376" s="35"/>
      <c r="B376" s="36"/>
      <c r="C376" s="37"/>
      <c r="D376" s="205" t="s">
        <v>230</v>
      </c>
      <c r="E376" s="37"/>
      <c r="F376" s="206" t="s">
        <v>554</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230</v>
      </c>
      <c r="AU376" s="18" t="s">
        <v>93</v>
      </c>
    </row>
    <row r="377" spans="1:65" s="13" customFormat="1" ht="11.25">
      <c r="B377" s="210"/>
      <c r="C377" s="211"/>
      <c r="D377" s="205" t="s">
        <v>232</v>
      </c>
      <c r="E377" s="212" t="s">
        <v>1</v>
      </c>
      <c r="F377" s="213" t="s">
        <v>376</v>
      </c>
      <c r="G377" s="211"/>
      <c r="H377" s="212" t="s">
        <v>1</v>
      </c>
      <c r="I377" s="214"/>
      <c r="J377" s="211"/>
      <c r="K377" s="211"/>
      <c r="L377" s="215"/>
      <c r="M377" s="216"/>
      <c r="N377" s="217"/>
      <c r="O377" s="217"/>
      <c r="P377" s="217"/>
      <c r="Q377" s="217"/>
      <c r="R377" s="217"/>
      <c r="S377" s="217"/>
      <c r="T377" s="218"/>
      <c r="AT377" s="219" t="s">
        <v>232</v>
      </c>
      <c r="AU377" s="219" t="s">
        <v>93</v>
      </c>
      <c r="AV377" s="13" t="s">
        <v>87</v>
      </c>
      <c r="AW377" s="13" t="s">
        <v>35</v>
      </c>
      <c r="AX377" s="13" t="s">
        <v>80</v>
      </c>
      <c r="AY377" s="219" t="s">
        <v>220</v>
      </c>
    </row>
    <row r="378" spans="1:65" s="14" customFormat="1" ht="11.25">
      <c r="B378" s="220"/>
      <c r="C378" s="221"/>
      <c r="D378" s="205" t="s">
        <v>232</v>
      </c>
      <c r="E378" s="222" t="s">
        <v>1</v>
      </c>
      <c r="F378" s="223" t="s">
        <v>1826</v>
      </c>
      <c r="G378" s="221"/>
      <c r="H378" s="224">
        <v>92.61</v>
      </c>
      <c r="I378" s="225"/>
      <c r="J378" s="221"/>
      <c r="K378" s="221"/>
      <c r="L378" s="226"/>
      <c r="M378" s="227"/>
      <c r="N378" s="228"/>
      <c r="O378" s="228"/>
      <c r="P378" s="228"/>
      <c r="Q378" s="228"/>
      <c r="R378" s="228"/>
      <c r="S378" s="228"/>
      <c r="T378" s="229"/>
      <c r="AT378" s="230" t="s">
        <v>232</v>
      </c>
      <c r="AU378" s="230" t="s">
        <v>93</v>
      </c>
      <c r="AV378" s="14" t="s">
        <v>93</v>
      </c>
      <c r="AW378" s="14" t="s">
        <v>35</v>
      </c>
      <c r="AX378" s="14" t="s">
        <v>87</v>
      </c>
      <c r="AY378" s="230" t="s">
        <v>220</v>
      </c>
    </row>
    <row r="379" spans="1:65" s="2" customFormat="1" ht="14.45" customHeight="1">
      <c r="A379" s="35"/>
      <c r="B379" s="36"/>
      <c r="C379" s="243" t="s">
        <v>550</v>
      </c>
      <c r="D379" s="243" t="s">
        <v>359</v>
      </c>
      <c r="E379" s="244" t="s">
        <v>556</v>
      </c>
      <c r="F379" s="245" t="s">
        <v>557</v>
      </c>
      <c r="G379" s="246" t="s">
        <v>226</v>
      </c>
      <c r="H379" s="247">
        <v>94.462000000000003</v>
      </c>
      <c r="I379" s="248"/>
      <c r="J379" s="249">
        <f>ROUND(I379*H379,2)</f>
        <v>0</v>
      </c>
      <c r="K379" s="245" t="s">
        <v>227</v>
      </c>
      <c r="L379" s="250"/>
      <c r="M379" s="251" t="s">
        <v>1</v>
      </c>
      <c r="N379" s="252" t="s">
        <v>46</v>
      </c>
      <c r="O379" s="72"/>
      <c r="P379" s="201">
        <f>O379*H379</f>
        <v>0</v>
      </c>
      <c r="Q379" s="201">
        <v>2.8E-3</v>
      </c>
      <c r="R379" s="201">
        <f>Q379*H379</f>
        <v>0.2644936</v>
      </c>
      <c r="S379" s="201">
        <v>0</v>
      </c>
      <c r="T379" s="202">
        <f>S379*H379</f>
        <v>0</v>
      </c>
      <c r="U379" s="35"/>
      <c r="V379" s="35"/>
      <c r="W379" s="35"/>
      <c r="X379" s="35"/>
      <c r="Y379" s="35"/>
      <c r="Z379" s="35"/>
      <c r="AA379" s="35"/>
      <c r="AB379" s="35"/>
      <c r="AC379" s="35"/>
      <c r="AD379" s="35"/>
      <c r="AE379" s="35"/>
      <c r="AR379" s="203" t="s">
        <v>362</v>
      </c>
      <c r="AT379" s="203" t="s">
        <v>359</v>
      </c>
      <c r="AU379" s="203" t="s">
        <v>93</v>
      </c>
      <c r="AY379" s="18" t="s">
        <v>220</v>
      </c>
      <c r="BE379" s="204">
        <f>IF(N379="základní",J379,0)</f>
        <v>0</v>
      </c>
      <c r="BF379" s="204">
        <f>IF(N379="snížená",J379,0)</f>
        <v>0</v>
      </c>
      <c r="BG379" s="204">
        <f>IF(N379="zákl. přenesená",J379,0)</f>
        <v>0</v>
      </c>
      <c r="BH379" s="204">
        <f>IF(N379="sníž. přenesená",J379,0)</f>
        <v>0</v>
      </c>
      <c r="BI379" s="204">
        <f>IF(N379="nulová",J379,0)</f>
        <v>0</v>
      </c>
      <c r="BJ379" s="18" t="s">
        <v>93</v>
      </c>
      <c r="BK379" s="204">
        <f>ROUND(I379*H379,2)</f>
        <v>0</v>
      </c>
      <c r="BL379" s="18" t="s">
        <v>317</v>
      </c>
      <c r="BM379" s="203" t="s">
        <v>558</v>
      </c>
    </row>
    <row r="380" spans="1:65" s="2" customFormat="1" ht="11.25">
      <c r="A380" s="35"/>
      <c r="B380" s="36"/>
      <c r="C380" s="37"/>
      <c r="D380" s="205" t="s">
        <v>230</v>
      </c>
      <c r="E380" s="37"/>
      <c r="F380" s="206" t="s">
        <v>557</v>
      </c>
      <c r="G380" s="37"/>
      <c r="H380" s="37"/>
      <c r="I380" s="207"/>
      <c r="J380" s="37"/>
      <c r="K380" s="37"/>
      <c r="L380" s="40"/>
      <c r="M380" s="208"/>
      <c r="N380" s="209"/>
      <c r="O380" s="72"/>
      <c r="P380" s="72"/>
      <c r="Q380" s="72"/>
      <c r="R380" s="72"/>
      <c r="S380" s="72"/>
      <c r="T380" s="73"/>
      <c r="U380" s="35"/>
      <c r="V380" s="35"/>
      <c r="W380" s="35"/>
      <c r="X380" s="35"/>
      <c r="Y380" s="35"/>
      <c r="Z380" s="35"/>
      <c r="AA380" s="35"/>
      <c r="AB380" s="35"/>
      <c r="AC380" s="35"/>
      <c r="AD380" s="35"/>
      <c r="AE380" s="35"/>
      <c r="AT380" s="18" t="s">
        <v>230</v>
      </c>
      <c r="AU380" s="18" t="s">
        <v>93</v>
      </c>
    </row>
    <row r="381" spans="1:65" s="14" customFormat="1" ht="11.25">
      <c r="B381" s="220"/>
      <c r="C381" s="221"/>
      <c r="D381" s="205" t="s">
        <v>232</v>
      </c>
      <c r="E381" s="221"/>
      <c r="F381" s="223" t="s">
        <v>1827</v>
      </c>
      <c r="G381" s="221"/>
      <c r="H381" s="224">
        <v>94.462000000000003</v>
      </c>
      <c r="I381" s="225"/>
      <c r="J381" s="221"/>
      <c r="K381" s="221"/>
      <c r="L381" s="226"/>
      <c r="M381" s="227"/>
      <c r="N381" s="228"/>
      <c r="O381" s="228"/>
      <c r="P381" s="228"/>
      <c r="Q381" s="228"/>
      <c r="R381" s="228"/>
      <c r="S381" s="228"/>
      <c r="T381" s="229"/>
      <c r="AT381" s="230" t="s">
        <v>232</v>
      </c>
      <c r="AU381" s="230" t="s">
        <v>93</v>
      </c>
      <c r="AV381" s="14" t="s">
        <v>93</v>
      </c>
      <c r="AW381" s="14" t="s">
        <v>4</v>
      </c>
      <c r="AX381" s="14" t="s">
        <v>87</v>
      </c>
      <c r="AY381" s="230" t="s">
        <v>220</v>
      </c>
    </row>
    <row r="382" spans="1:65" s="2" customFormat="1" ht="14.45" customHeight="1">
      <c r="A382" s="35"/>
      <c r="B382" s="36"/>
      <c r="C382" s="192" t="s">
        <v>555</v>
      </c>
      <c r="D382" s="192" t="s">
        <v>223</v>
      </c>
      <c r="E382" s="193" t="s">
        <v>551</v>
      </c>
      <c r="F382" s="194" t="s">
        <v>552</v>
      </c>
      <c r="G382" s="195" t="s">
        <v>226</v>
      </c>
      <c r="H382" s="196">
        <v>160.73599999999999</v>
      </c>
      <c r="I382" s="197"/>
      <c r="J382" s="198">
        <f>ROUND(I382*H382,2)</f>
        <v>0</v>
      </c>
      <c r="K382" s="194" t="s">
        <v>227</v>
      </c>
      <c r="L382" s="40"/>
      <c r="M382" s="199" t="s">
        <v>1</v>
      </c>
      <c r="N382" s="200" t="s">
        <v>46</v>
      </c>
      <c r="O382" s="72"/>
      <c r="P382" s="201">
        <f>O382*H382</f>
        <v>0</v>
      </c>
      <c r="Q382" s="201">
        <v>0</v>
      </c>
      <c r="R382" s="201">
        <f>Q382*H382</f>
        <v>0</v>
      </c>
      <c r="S382" s="201">
        <v>0</v>
      </c>
      <c r="T382" s="202">
        <f>S382*H382</f>
        <v>0</v>
      </c>
      <c r="U382" s="35"/>
      <c r="V382" s="35"/>
      <c r="W382" s="35"/>
      <c r="X382" s="35"/>
      <c r="Y382" s="35"/>
      <c r="Z382" s="35"/>
      <c r="AA382" s="35"/>
      <c r="AB382" s="35"/>
      <c r="AC382" s="35"/>
      <c r="AD382" s="35"/>
      <c r="AE382" s="35"/>
      <c r="AR382" s="203" t="s">
        <v>317</v>
      </c>
      <c r="AT382" s="203" t="s">
        <v>223</v>
      </c>
      <c r="AU382" s="203" t="s">
        <v>93</v>
      </c>
      <c r="AY382" s="18" t="s">
        <v>220</v>
      </c>
      <c r="BE382" s="204">
        <f>IF(N382="základní",J382,0)</f>
        <v>0</v>
      </c>
      <c r="BF382" s="204">
        <f>IF(N382="snížená",J382,0)</f>
        <v>0</v>
      </c>
      <c r="BG382" s="204">
        <f>IF(N382="zákl. přenesená",J382,0)</f>
        <v>0</v>
      </c>
      <c r="BH382" s="204">
        <f>IF(N382="sníž. přenesená",J382,0)</f>
        <v>0</v>
      </c>
      <c r="BI382" s="204">
        <f>IF(N382="nulová",J382,0)</f>
        <v>0</v>
      </c>
      <c r="BJ382" s="18" t="s">
        <v>93</v>
      </c>
      <c r="BK382" s="204">
        <f>ROUND(I382*H382,2)</f>
        <v>0</v>
      </c>
      <c r="BL382" s="18" t="s">
        <v>317</v>
      </c>
      <c r="BM382" s="203" t="s">
        <v>560</v>
      </c>
    </row>
    <row r="383" spans="1:65" s="2" customFormat="1" ht="19.5">
      <c r="A383" s="35"/>
      <c r="B383" s="36"/>
      <c r="C383" s="37"/>
      <c r="D383" s="205" t="s">
        <v>230</v>
      </c>
      <c r="E383" s="37"/>
      <c r="F383" s="206" t="s">
        <v>554</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230</v>
      </c>
      <c r="AU383" s="18" t="s">
        <v>93</v>
      </c>
    </row>
    <row r="384" spans="1:65" s="13" customFormat="1" ht="11.25">
      <c r="B384" s="210"/>
      <c r="C384" s="211"/>
      <c r="D384" s="205" t="s">
        <v>232</v>
      </c>
      <c r="E384" s="212" t="s">
        <v>1</v>
      </c>
      <c r="F384" s="213" t="s">
        <v>376</v>
      </c>
      <c r="G384" s="211"/>
      <c r="H384" s="212" t="s">
        <v>1</v>
      </c>
      <c r="I384" s="214"/>
      <c r="J384" s="211"/>
      <c r="K384" s="211"/>
      <c r="L384" s="215"/>
      <c r="M384" s="216"/>
      <c r="N384" s="217"/>
      <c r="O384" s="217"/>
      <c r="P384" s="217"/>
      <c r="Q384" s="217"/>
      <c r="R384" s="217"/>
      <c r="S384" s="217"/>
      <c r="T384" s="218"/>
      <c r="AT384" s="219" t="s">
        <v>232</v>
      </c>
      <c r="AU384" s="219" t="s">
        <v>93</v>
      </c>
      <c r="AV384" s="13" t="s">
        <v>87</v>
      </c>
      <c r="AW384" s="13" t="s">
        <v>35</v>
      </c>
      <c r="AX384" s="13" t="s">
        <v>80</v>
      </c>
      <c r="AY384" s="219" t="s">
        <v>220</v>
      </c>
    </row>
    <row r="385" spans="1:65" s="14" customFormat="1" ht="11.25">
      <c r="B385" s="220"/>
      <c r="C385" s="221"/>
      <c r="D385" s="205" t="s">
        <v>232</v>
      </c>
      <c r="E385" s="222" t="s">
        <v>1</v>
      </c>
      <c r="F385" s="223" t="s">
        <v>1862</v>
      </c>
      <c r="G385" s="221"/>
      <c r="H385" s="224">
        <v>129.05000000000001</v>
      </c>
      <c r="I385" s="225"/>
      <c r="J385" s="221"/>
      <c r="K385" s="221"/>
      <c r="L385" s="226"/>
      <c r="M385" s="227"/>
      <c r="N385" s="228"/>
      <c r="O385" s="228"/>
      <c r="P385" s="228"/>
      <c r="Q385" s="228"/>
      <c r="R385" s="228"/>
      <c r="S385" s="228"/>
      <c r="T385" s="229"/>
      <c r="AT385" s="230" t="s">
        <v>232</v>
      </c>
      <c r="AU385" s="230" t="s">
        <v>93</v>
      </c>
      <c r="AV385" s="14" t="s">
        <v>93</v>
      </c>
      <c r="AW385" s="14" t="s">
        <v>35</v>
      </c>
      <c r="AX385" s="14" t="s">
        <v>80</v>
      </c>
      <c r="AY385" s="230" t="s">
        <v>220</v>
      </c>
    </row>
    <row r="386" spans="1:65" s="14" customFormat="1" ht="11.25">
      <c r="B386" s="220"/>
      <c r="C386" s="221"/>
      <c r="D386" s="205" t="s">
        <v>232</v>
      </c>
      <c r="E386" s="222" t="s">
        <v>1</v>
      </c>
      <c r="F386" s="223" t="s">
        <v>1860</v>
      </c>
      <c r="G386" s="221"/>
      <c r="H386" s="224">
        <v>31.686</v>
      </c>
      <c r="I386" s="225"/>
      <c r="J386" s="221"/>
      <c r="K386" s="221"/>
      <c r="L386" s="226"/>
      <c r="M386" s="227"/>
      <c r="N386" s="228"/>
      <c r="O386" s="228"/>
      <c r="P386" s="228"/>
      <c r="Q386" s="228"/>
      <c r="R386" s="228"/>
      <c r="S386" s="228"/>
      <c r="T386" s="229"/>
      <c r="AT386" s="230" t="s">
        <v>232</v>
      </c>
      <c r="AU386" s="230" t="s">
        <v>93</v>
      </c>
      <c r="AV386" s="14" t="s">
        <v>93</v>
      </c>
      <c r="AW386" s="14" t="s">
        <v>35</v>
      </c>
      <c r="AX386" s="14" t="s">
        <v>80</v>
      </c>
      <c r="AY386" s="230" t="s">
        <v>220</v>
      </c>
    </row>
    <row r="387" spans="1:65" s="15" customFormat="1" ht="11.25">
      <c r="B387" s="231"/>
      <c r="C387" s="232"/>
      <c r="D387" s="205" t="s">
        <v>232</v>
      </c>
      <c r="E387" s="233" t="s">
        <v>1</v>
      </c>
      <c r="F387" s="234" t="s">
        <v>236</v>
      </c>
      <c r="G387" s="232"/>
      <c r="H387" s="235">
        <v>160.73600000000002</v>
      </c>
      <c r="I387" s="236"/>
      <c r="J387" s="232"/>
      <c r="K387" s="232"/>
      <c r="L387" s="237"/>
      <c r="M387" s="238"/>
      <c r="N387" s="239"/>
      <c r="O387" s="239"/>
      <c r="P387" s="239"/>
      <c r="Q387" s="239"/>
      <c r="R387" s="239"/>
      <c r="S387" s="239"/>
      <c r="T387" s="240"/>
      <c r="AT387" s="241" t="s">
        <v>232</v>
      </c>
      <c r="AU387" s="241" t="s">
        <v>93</v>
      </c>
      <c r="AV387" s="15" t="s">
        <v>228</v>
      </c>
      <c r="AW387" s="15" t="s">
        <v>35</v>
      </c>
      <c r="AX387" s="15" t="s">
        <v>87</v>
      </c>
      <c r="AY387" s="241" t="s">
        <v>220</v>
      </c>
    </row>
    <row r="388" spans="1:65" s="2" customFormat="1" ht="14.45" customHeight="1">
      <c r="A388" s="35"/>
      <c r="B388" s="36"/>
      <c r="C388" s="243" t="s">
        <v>559</v>
      </c>
      <c r="D388" s="243" t="s">
        <v>359</v>
      </c>
      <c r="E388" s="244" t="s">
        <v>563</v>
      </c>
      <c r="F388" s="245" t="s">
        <v>564</v>
      </c>
      <c r="G388" s="246" t="s">
        <v>226</v>
      </c>
      <c r="H388" s="247">
        <v>163.95099999999999</v>
      </c>
      <c r="I388" s="248"/>
      <c r="J388" s="249">
        <f>ROUND(I388*H388,2)</f>
        <v>0</v>
      </c>
      <c r="K388" s="245" t="s">
        <v>227</v>
      </c>
      <c r="L388" s="250"/>
      <c r="M388" s="251" t="s">
        <v>1</v>
      </c>
      <c r="N388" s="252" t="s">
        <v>46</v>
      </c>
      <c r="O388" s="72"/>
      <c r="P388" s="201">
        <f>O388*H388</f>
        <v>0</v>
      </c>
      <c r="Q388" s="201">
        <v>4.7999999999999996E-3</v>
      </c>
      <c r="R388" s="201">
        <f>Q388*H388</f>
        <v>0.78696479999999991</v>
      </c>
      <c r="S388" s="201">
        <v>0</v>
      </c>
      <c r="T388" s="202">
        <f>S388*H388</f>
        <v>0</v>
      </c>
      <c r="U388" s="35"/>
      <c r="V388" s="35"/>
      <c r="W388" s="35"/>
      <c r="X388" s="35"/>
      <c r="Y388" s="35"/>
      <c r="Z388" s="35"/>
      <c r="AA388" s="35"/>
      <c r="AB388" s="35"/>
      <c r="AC388" s="35"/>
      <c r="AD388" s="35"/>
      <c r="AE388" s="35"/>
      <c r="AR388" s="203" t="s">
        <v>362</v>
      </c>
      <c r="AT388" s="203" t="s">
        <v>359</v>
      </c>
      <c r="AU388" s="203" t="s">
        <v>93</v>
      </c>
      <c r="AY388" s="18" t="s">
        <v>220</v>
      </c>
      <c r="BE388" s="204">
        <f>IF(N388="základní",J388,0)</f>
        <v>0</v>
      </c>
      <c r="BF388" s="204">
        <f>IF(N388="snížená",J388,0)</f>
        <v>0</v>
      </c>
      <c r="BG388" s="204">
        <f>IF(N388="zákl. přenesená",J388,0)</f>
        <v>0</v>
      </c>
      <c r="BH388" s="204">
        <f>IF(N388="sníž. přenesená",J388,0)</f>
        <v>0</v>
      </c>
      <c r="BI388" s="204">
        <f>IF(N388="nulová",J388,0)</f>
        <v>0</v>
      </c>
      <c r="BJ388" s="18" t="s">
        <v>93</v>
      </c>
      <c r="BK388" s="204">
        <f>ROUND(I388*H388,2)</f>
        <v>0</v>
      </c>
      <c r="BL388" s="18" t="s">
        <v>317</v>
      </c>
      <c r="BM388" s="203" t="s">
        <v>565</v>
      </c>
    </row>
    <row r="389" spans="1:65" s="2" customFormat="1" ht="11.25">
      <c r="A389" s="35"/>
      <c r="B389" s="36"/>
      <c r="C389" s="37"/>
      <c r="D389" s="205" t="s">
        <v>230</v>
      </c>
      <c r="E389" s="37"/>
      <c r="F389" s="206" t="s">
        <v>564</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230</v>
      </c>
      <c r="AU389" s="18" t="s">
        <v>93</v>
      </c>
    </row>
    <row r="390" spans="1:65" s="14" customFormat="1" ht="11.25">
      <c r="B390" s="220"/>
      <c r="C390" s="221"/>
      <c r="D390" s="205" t="s">
        <v>232</v>
      </c>
      <c r="E390" s="221"/>
      <c r="F390" s="223" t="s">
        <v>1863</v>
      </c>
      <c r="G390" s="221"/>
      <c r="H390" s="224">
        <v>163.95099999999999</v>
      </c>
      <c r="I390" s="225"/>
      <c r="J390" s="221"/>
      <c r="K390" s="221"/>
      <c r="L390" s="226"/>
      <c r="M390" s="227"/>
      <c r="N390" s="228"/>
      <c r="O390" s="228"/>
      <c r="P390" s="228"/>
      <c r="Q390" s="228"/>
      <c r="R390" s="228"/>
      <c r="S390" s="228"/>
      <c r="T390" s="229"/>
      <c r="AT390" s="230" t="s">
        <v>232</v>
      </c>
      <c r="AU390" s="230" t="s">
        <v>93</v>
      </c>
      <c r="AV390" s="14" t="s">
        <v>93</v>
      </c>
      <c r="AW390" s="14" t="s">
        <v>4</v>
      </c>
      <c r="AX390" s="14" t="s">
        <v>87</v>
      </c>
      <c r="AY390" s="230" t="s">
        <v>220</v>
      </c>
    </row>
    <row r="391" spans="1:65" s="2" customFormat="1" ht="14.45" customHeight="1">
      <c r="A391" s="35"/>
      <c r="B391" s="36"/>
      <c r="C391" s="192" t="s">
        <v>562</v>
      </c>
      <c r="D391" s="192" t="s">
        <v>223</v>
      </c>
      <c r="E391" s="193" t="s">
        <v>551</v>
      </c>
      <c r="F391" s="194" t="s">
        <v>552</v>
      </c>
      <c r="G391" s="195" t="s">
        <v>226</v>
      </c>
      <c r="H391" s="196">
        <v>31.686</v>
      </c>
      <c r="I391" s="197"/>
      <c r="J391" s="198">
        <f>ROUND(I391*H391,2)</f>
        <v>0</v>
      </c>
      <c r="K391" s="194" t="s">
        <v>227</v>
      </c>
      <c r="L391" s="40"/>
      <c r="M391" s="199" t="s">
        <v>1</v>
      </c>
      <c r="N391" s="200" t="s">
        <v>46</v>
      </c>
      <c r="O391" s="72"/>
      <c r="P391" s="201">
        <f>O391*H391</f>
        <v>0</v>
      </c>
      <c r="Q391" s="201">
        <v>0</v>
      </c>
      <c r="R391" s="201">
        <f>Q391*H391</f>
        <v>0</v>
      </c>
      <c r="S391" s="201">
        <v>0</v>
      </c>
      <c r="T391" s="202">
        <f>S391*H391</f>
        <v>0</v>
      </c>
      <c r="U391" s="35"/>
      <c r="V391" s="35"/>
      <c r="W391" s="35"/>
      <c r="X391" s="35"/>
      <c r="Y391" s="35"/>
      <c r="Z391" s="35"/>
      <c r="AA391" s="35"/>
      <c r="AB391" s="35"/>
      <c r="AC391" s="35"/>
      <c r="AD391" s="35"/>
      <c r="AE391" s="35"/>
      <c r="AR391" s="203" t="s">
        <v>317</v>
      </c>
      <c r="AT391" s="203" t="s">
        <v>223</v>
      </c>
      <c r="AU391" s="203" t="s">
        <v>93</v>
      </c>
      <c r="AY391" s="18" t="s">
        <v>220</v>
      </c>
      <c r="BE391" s="204">
        <f>IF(N391="základní",J391,0)</f>
        <v>0</v>
      </c>
      <c r="BF391" s="204">
        <f>IF(N391="snížená",J391,0)</f>
        <v>0</v>
      </c>
      <c r="BG391" s="204">
        <f>IF(N391="zákl. přenesená",J391,0)</f>
        <v>0</v>
      </c>
      <c r="BH391" s="204">
        <f>IF(N391="sníž. přenesená",J391,0)</f>
        <v>0</v>
      </c>
      <c r="BI391" s="204">
        <f>IF(N391="nulová",J391,0)</f>
        <v>0</v>
      </c>
      <c r="BJ391" s="18" t="s">
        <v>93</v>
      </c>
      <c r="BK391" s="204">
        <f>ROUND(I391*H391,2)</f>
        <v>0</v>
      </c>
      <c r="BL391" s="18" t="s">
        <v>317</v>
      </c>
      <c r="BM391" s="203" t="s">
        <v>568</v>
      </c>
    </row>
    <row r="392" spans="1:65" s="2" customFormat="1" ht="19.5">
      <c r="A392" s="35"/>
      <c r="B392" s="36"/>
      <c r="C392" s="37"/>
      <c r="D392" s="205" t="s">
        <v>230</v>
      </c>
      <c r="E392" s="37"/>
      <c r="F392" s="206" t="s">
        <v>554</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230</v>
      </c>
      <c r="AU392" s="18" t="s">
        <v>93</v>
      </c>
    </row>
    <row r="393" spans="1:65" s="13" customFormat="1" ht="11.25">
      <c r="B393" s="210"/>
      <c r="C393" s="211"/>
      <c r="D393" s="205" t="s">
        <v>232</v>
      </c>
      <c r="E393" s="212" t="s">
        <v>1</v>
      </c>
      <c r="F393" s="213" t="s">
        <v>376</v>
      </c>
      <c r="G393" s="211"/>
      <c r="H393" s="212" t="s">
        <v>1</v>
      </c>
      <c r="I393" s="214"/>
      <c r="J393" s="211"/>
      <c r="K393" s="211"/>
      <c r="L393" s="215"/>
      <c r="M393" s="216"/>
      <c r="N393" s="217"/>
      <c r="O393" s="217"/>
      <c r="P393" s="217"/>
      <c r="Q393" s="217"/>
      <c r="R393" s="217"/>
      <c r="S393" s="217"/>
      <c r="T393" s="218"/>
      <c r="AT393" s="219" t="s">
        <v>232</v>
      </c>
      <c r="AU393" s="219" t="s">
        <v>93</v>
      </c>
      <c r="AV393" s="13" t="s">
        <v>87</v>
      </c>
      <c r="AW393" s="13" t="s">
        <v>35</v>
      </c>
      <c r="AX393" s="13" t="s">
        <v>80</v>
      </c>
      <c r="AY393" s="219" t="s">
        <v>220</v>
      </c>
    </row>
    <row r="394" spans="1:65" s="14" customFormat="1" ht="11.25">
      <c r="B394" s="220"/>
      <c r="C394" s="221"/>
      <c r="D394" s="205" t="s">
        <v>232</v>
      </c>
      <c r="E394" s="222" t="s">
        <v>1</v>
      </c>
      <c r="F394" s="223" t="s">
        <v>1860</v>
      </c>
      <c r="G394" s="221"/>
      <c r="H394" s="224">
        <v>31.686</v>
      </c>
      <c r="I394" s="225"/>
      <c r="J394" s="221"/>
      <c r="K394" s="221"/>
      <c r="L394" s="226"/>
      <c r="M394" s="227"/>
      <c r="N394" s="228"/>
      <c r="O394" s="228"/>
      <c r="P394" s="228"/>
      <c r="Q394" s="228"/>
      <c r="R394" s="228"/>
      <c r="S394" s="228"/>
      <c r="T394" s="229"/>
      <c r="AT394" s="230" t="s">
        <v>232</v>
      </c>
      <c r="AU394" s="230" t="s">
        <v>93</v>
      </c>
      <c r="AV394" s="14" t="s">
        <v>93</v>
      </c>
      <c r="AW394" s="14" t="s">
        <v>35</v>
      </c>
      <c r="AX394" s="14" t="s">
        <v>87</v>
      </c>
      <c r="AY394" s="230" t="s">
        <v>220</v>
      </c>
    </row>
    <row r="395" spans="1:65" s="2" customFormat="1" ht="14.45" customHeight="1">
      <c r="A395" s="35"/>
      <c r="B395" s="36"/>
      <c r="C395" s="243" t="s">
        <v>567</v>
      </c>
      <c r="D395" s="243" t="s">
        <v>359</v>
      </c>
      <c r="E395" s="244" t="s">
        <v>570</v>
      </c>
      <c r="F395" s="245" t="s">
        <v>571</v>
      </c>
      <c r="G395" s="246" t="s">
        <v>226</v>
      </c>
      <c r="H395" s="247">
        <v>32.32</v>
      </c>
      <c r="I395" s="248"/>
      <c r="J395" s="249">
        <f>ROUND(I395*H395,2)</f>
        <v>0</v>
      </c>
      <c r="K395" s="245" t="s">
        <v>227</v>
      </c>
      <c r="L395" s="250"/>
      <c r="M395" s="251" t="s">
        <v>1</v>
      </c>
      <c r="N395" s="252" t="s">
        <v>46</v>
      </c>
      <c r="O395" s="72"/>
      <c r="P395" s="201">
        <f>O395*H395</f>
        <v>0</v>
      </c>
      <c r="Q395" s="201">
        <v>2.2399999999999998E-3</v>
      </c>
      <c r="R395" s="201">
        <f>Q395*H395</f>
        <v>7.2396799999999997E-2</v>
      </c>
      <c r="S395" s="201">
        <v>0</v>
      </c>
      <c r="T395" s="202">
        <f>S395*H395</f>
        <v>0</v>
      </c>
      <c r="U395" s="35"/>
      <c r="V395" s="35"/>
      <c r="W395" s="35"/>
      <c r="X395" s="35"/>
      <c r="Y395" s="35"/>
      <c r="Z395" s="35"/>
      <c r="AA395" s="35"/>
      <c r="AB395" s="35"/>
      <c r="AC395" s="35"/>
      <c r="AD395" s="35"/>
      <c r="AE395" s="35"/>
      <c r="AR395" s="203" t="s">
        <v>362</v>
      </c>
      <c r="AT395" s="203" t="s">
        <v>359</v>
      </c>
      <c r="AU395" s="203" t="s">
        <v>93</v>
      </c>
      <c r="AY395" s="18" t="s">
        <v>220</v>
      </c>
      <c r="BE395" s="204">
        <f>IF(N395="základní",J395,0)</f>
        <v>0</v>
      </c>
      <c r="BF395" s="204">
        <f>IF(N395="snížená",J395,0)</f>
        <v>0</v>
      </c>
      <c r="BG395" s="204">
        <f>IF(N395="zákl. přenesená",J395,0)</f>
        <v>0</v>
      </c>
      <c r="BH395" s="204">
        <f>IF(N395="sníž. přenesená",J395,0)</f>
        <v>0</v>
      </c>
      <c r="BI395" s="204">
        <f>IF(N395="nulová",J395,0)</f>
        <v>0</v>
      </c>
      <c r="BJ395" s="18" t="s">
        <v>93</v>
      </c>
      <c r="BK395" s="204">
        <f>ROUND(I395*H395,2)</f>
        <v>0</v>
      </c>
      <c r="BL395" s="18" t="s">
        <v>317</v>
      </c>
      <c r="BM395" s="203" t="s">
        <v>572</v>
      </c>
    </row>
    <row r="396" spans="1:65" s="2" customFormat="1" ht="11.25">
      <c r="A396" s="35"/>
      <c r="B396" s="36"/>
      <c r="C396" s="37"/>
      <c r="D396" s="205" t="s">
        <v>230</v>
      </c>
      <c r="E396" s="37"/>
      <c r="F396" s="206" t="s">
        <v>571</v>
      </c>
      <c r="G396" s="37"/>
      <c r="H396" s="37"/>
      <c r="I396" s="207"/>
      <c r="J396" s="37"/>
      <c r="K396" s="37"/>
      <c r="L396" s="40"/>
      <c r="M396" s="208"/>
      <c r="N396" s="209"/>
      <c r="O396" s="72"/>
      <c r="P396" s="72"/>
      <c r="Q396" s="72"/>
      <c r="R396" s="72"/>
      <c r="S396" s="72"/>
      <c r="T396" s="73"/>
      <c r="U396" s="35"/>
      <c r="V396" s="35"/>
      <c r="W396" s="35"/>
      <c r="X396" s="35"/>
      <c r="Y396" s="35"/>
      <c r="Z396" s="35"/>
      <c r="AA396" s="35"/>
      <c r="AB396" s="35"/>
      <c r="AC396" s="35"/>
      <c r="AD396" s="35"/>
      <c r="AE396" s="35"/>
      <c r="AT396" s="18" t="s">
        <v>230</v>
      </c>
      <c r="AU396" s="18" t="s">
        <v>93</v>
      </c>
    </row>
    <row r="397" spans="1:65" s="14" customFormat="1" ht="11.25">
      <c r="B397" s="220"/>
      <c r="C397" s="221"/>
      <c r="D397" s="205" t="s">
        <v>232</v>
      </c>
      <c r="E397" s="221"/>
      <c r="F397" s="223" t="s">
        <v>1864</v>
      </c>
      <c r="G397" s="221"/>
      <c r="H397" s="224">
        <v>32.32</v>
      </c>
      <c r="I397" s="225"/>
      <c r="J397" s="221"/>
      <c r="K397" s="221"/>
      <c r="L397" s="226"/>
      <c r="M397" s="227"/>
      <c r="N397" s="228"/>
      <c r="O397" s="228"/>
      <c r="P397" s="228"/>
      <c r="Q397" s="228"/>
      <c r="R397" s="228"/>
      <c r="S397" s="228"/>
      <c r="T397" s="229"/>
      <c r="AT397" s="230" t="s">
        <v>232</v>
      </c>
      <c r="AU397" s="230" t="s">
        <v>93</v>
      </c>
      <c r="AV397" s="14" t="s">
        <v>93</v>
      </c>
      <c r="AW397" s="14" t="s">
        <v>4</v>
      </c>
      <c r="AX397" s="14" t="s">
        <v>87</v>
      </c>
      <c r="AY397" s="230" t="s">
        <v>220</v>
      </c>
    </row>
    <row r="398" spans="1:65" s="2" customFormat="1" ht="14.45" customHeight="1">
      <c r="A398" s="35"/>
      <c r="B398" s="36"/>
      <c r="C398" s="192" t="s">
        <v>569</v>
      </c>
      <c r="D398" s="192" t="s">
        <v>223</v>
      </c>
      <c r="E398" s="193" t="s">
        <v>575</v>
      </c>
      <c r="F398" s="194" t="s">
        <v>576</v>
      </c>
      <c r="G398" s="195" t="s">
        <v>226</v>
      </c>
      <c r="H398" s="196">
        <v>167.696</v>
      </c>
      <c r="I398" s="197"/>
      <c r="J398" s="198">
        <f>ROUND(I398*H398,2)</f>
        <v>0</v>
      </c>
      <c r="K398" s="194" t="s">
        <v>227</v>
      </c>
      <c r="L398" s="40"/>
      <c r="M398" s="199" t="s">
        <v>1</v>
      </c>
      <c r="N398" s="200" t="s">
        <v>46</v>
      </c>
      <c r="O398" s="72"/>
      <c r="P398" s="201">
        <f>O398*H398</f>
        <v>0</v>
      </c>
      <c r="Q398" s="201">
        <v>1.6000000000000001E-3</v>
      </c>
      <c r="R398" s="201">
        <f>Q398*H398</f>
        <v>0.26831359999999999</v>
      </c>
      <c r="S398" s="201">
        <v>0</v>
      </c>
      <c r="T398" s="202">
        <f>S398*H398</f>
        <v>0</v>
      </c>
      <c r="U398" s="35"/>
      <c r="V398" s="35"/>
      <c r="W398" s="35"/>
      <c r="X398" s="35"/>
      <c r="Y398" s="35"/>
      <c r="Z398" s="35"/>
      <c r="AA398" s="35"/>
      <c r="AB398" s="35"/>
      <c r="AC398" s="35"/>
      <c r="AD398" s="35"/>
      <c r="AE398" s="35"/>
      <c r="AR398" s="203" t="s">
        <v>317</v>
      </c>
      <c r="AT398" s="203" t="s">
        <v>223</v>
      </c>
      <c r="AU398" s="203" t="s">
        <v>93</v>
      </c>
      <c r="AY398" s="18" t="s">
        <v>220</v>
      </c>
      <c r="BE398" s="204">
        <f>IF(N398="základní",J398,0)</f>
        <v>0</v>
      </c>
      <c r="BF398" s="204">
        <f>IF(N398="snížená",J398,0)</f>
        <v>0</v>
      </c>
      <c r="BG398" s="204">
        <f>IF(N398="zákl. přenesená",J398,0)</f>
        <v>0</v>
      </c>
      <c r="BH398" s="204">
        <f>IF(N398="sníž. přenesená",J398,0)</f>
        <v>0</v>
      </c>
      <c r="BI398" s="204">
        <f>IF(N398="nulová",J398,0)</f>
        <v>0</v>
      </c>
      <c r="BJ398" s="18" t="s">
        <v>93</v>
      </c>
      <c r="BK398" s="204">
        <f>ROUND(I398*H398,2)</f>
        <v>0</v>
      </c>
      <c r="BL398" s="18" t="s">
        <v>317</v>
      </c>
      <c r="BM398" s="203" t="s">
        <v>1865</v>
      </c>
    </row>
    <row r="399" spans="1:65" s="2" customFormat="1" ht="11.25">
      <c r="A399" s="35"/>
      <c r="B399" s="36"/>
      <c r="C399" s="37"/>
      <c r="D399" s="205" t="s">
        <v>230</v>
      </c>
      <c r="E399" s="37"/>
      <c r="F399" s="206" t="s">
        <v>578</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230</v>
      </c>
      <c r="AU399" s="18" t="s">
        <v>93</v>
      </c>
    </row>
    <row r="400" spans="1:65" s="13" customFormat="1" ht="11.25">
      <c r="B400" s="210"/>
      <c r="C400" s="211"/>
      <c r="D400" s="205" t="s">
        <v>232</v>
      </c>
      <c r="E400" s="212" t="s">
        <v>1</v>
      </c>
      <c r="F400" s="213" t="s">
        <v>376</v>
      </c>
      <c r="G400" s="211"/>
      <c r="H400" s="212" t="s">
        <v>1</v>
      </c>
      <c r="I400" s="214"/>
      <c r="J400" s="211"/>
      <c r="K400" s="211"/>
      <c r="L400" s="215"/>
      <c r="M400" s="216"/>
      <c r="N400" s="217"/>
      <c r="O400" s="217"/>
      <c r="P400" s="217"/>
      <c r="Q400" s="217"/>
      <c r="R400" s="217"/>
      <c r="S400" s="217"/>
      <c r="T400" s="218"/>
      <c r="AT400" s="219" t="s">
        <v>232</v>
      </c>
      <c r="AU400" s="219" t="s">
        <v>93</v>
      </c>
      <c r="AV400" s="13" t="s">
        <v>87</v>
      </c>
      <c r="AW400" s="13" t="s">
        <v>35</v>
      </c>
      <c r="AX400" s="13" t="s">
        <v>80</v>
      </c>
      <c r="AY400" s="219" t="s">
        <v>220</v>
      </c>
    </row>
    <row r="401" spans="1:65" s="14" customFormat="1" ht="11.25">
      <c r="B401" s="220"/>
      <c r="C401" s="221"/>
      <c r="D401" s="205" t="s">
        <v>232</v>
      </c>
      <c r="E401" s="222" t="s">
        <v>1</v>
      </c>
      <c r="F401" s="223" t="s">
        <v>1858</v>
      </c>
      <c r="G401" s="221"/>
      <c r="H401" s="224">
        <v>71.484999999999999</v>
      </c>
      <c r="I401" s="225"/>
      <c r="J401" s="221"/>
      <c r="K401" s="221"/>
      <c r="L401" s="226"/>
      <c r="M401" s="227"/>
      <c r="N401" s="228"/>
      <c r="O401" s="228"/>
      <c r="P401" s="228"/>
      <c r="Q401" s="228"/>
      <c r="R401" s="228"/>
      <c r="S401" s="228"/>
      <c r="T401" s="229"/>
      <c r="AT401" s="230" t="s">
        <v>232</v>
      </c>
      <c r="AU401" s="230" t="s">
        <v>93</v>
      </c>
      <c r="AV401" s="14" t="s">
        <v>93</v>
      </c>
      <c r="AW401" s="14" t="s">
        <v>35</v>
      </c>
      <c r="AX401" s="14" t="s">
        <v>80</v>
      </c>
      <c r="AY401" s="230" t="s">
        <v>220</v>
      </c>
    </row>
    <row r="402" spans="1:65" s="14" customFormat="1" ht="11.25">
      <c r="B402" s="220"/>
      <c r="C402" s="221"/>
      <c r="D402" s="205" t="s">
        <v>232</v>
      </c>
      <c r="E402" s="222" t="s">
        <v>1</v>
      </c>
      <c r="F402" s="223" t="s">
        <v>1859</v>
      </c>
      <c r="G402" s="221"/>
      <c r="H402" s="224">
        <v>64.525000000000006</v>
      </c>
      <c r="I402" s="225"/>
      <c r="J402" s="221"/>
      <c r="K402" s="221"/>
      <c r="L402" s="226"/>
      <c r="M402" s="227"/>
      <c r="N402" s="228"/>
      <c r="O402" s="228"/>
      <c r="P402" s="228"/>
      <c r="Q402" s="228"/>
      <c r="R402" s="228"/>
      <c r="S402" s="228"/>
      <c r="T402" s="229"/>
      <c r="AT402" s="230" t="s">
        <v>232</v>
      </c>
      <c r="AU402" s="230" t="s">
        <v>93</v>
      </c>
      <c r="AV402" s="14" t="s">
        <v>93</v>
      </c>
      <c r="AW402" s="14" t="s">
        <v>35</v>
      </c>
      <c r="AX402" s="14" t="s">
        <v>80</v>
      </c>
      <c r="AY402" s="230" t="s">
        <v>220</v>
      </c>
    </row>
    <row r="403" spans="1:65" s="14" customFormat="1" ht="11.25">
      <c r="B403" s="220"/>
      <c r="C403" s="221"/>
      <c r="D403" s="205" t="s">
        <v>232</v>
      </c>
      <c r="E403" s="222" t="s">
        <v>1</v>
      </c>
      <c r="F403" s="223" t="s">
        <v>1860</v>
      </c>
      <c r="G403" s="221"/>
      <c r="H403" s="224">
        <v>31.686</v>
      </c>
      <c r="I403" s="225"/>
      <c r="J403" s="221"/>
      <c r="K403" s="221"/>
      <c r="L403" s="226"/>
      <c r="M403" s="227"/>
      <c r="N403" s="228"/>
      <c r="O403" s="228"/>
      <c r="P403" s="228"/>
      <c r="Q403" s="228"/>
      <c r="R403" s="228"/>
      <c r="S403" s="228"/>
      <c r="T403" s="229"/>
      <c r="AT403" s="230" t="s">
        <v>232</v>
      </c>
      <c r="AU403" s="230" t="s">
        <v>93</v>
      </c>
      <c r="AV403" s="14" t="s">
        <v>93</v>
      </c>
      <c r="AW403" s="14" t="s">
        <v>35</v>
      </c>
      <c r="AX403" s="14" t="s">
        <v>80</v>
      </c>
      <c r="AY403" s="230" t="s">
        <v>220</v>
      </c>
    </row>
    <row r="404" spans="1:65" s="15" customFormat="1" ht="11.25">
      <c r="B404" s="231"/>
      <c r="C404" s="232"/>
      <c r="D404" s="205" t="s">
        <v>232</v>
      </c>
      <c r="E404" s="233" t="s">
        <v>1</v>
      </c>
      <c r="F404" s="234" t="s">
        <v>236</v>
      </c>
      <c r="G404" s="232"/>
      <c r="H404" s="235">
        <v>167.696</v>
      </c>
      <c r="I404" s="236"/>
      <c r="J404" s="232"/>
      <c r="K404" s="232"/>
      <c r="L404" s="237"/>
      <c r="M404" s="238"/>
      <c r="N404" s="239"/>
      <c r="O404" s="239"/>
      <c r="P404" s="239"/>
      <c r="Q404" s="239"/>
      <c r="R404" s="239"/>
      <c r="S404" s="239"/>
      <c r="T404" s="240"/>
      <c r="AT404" s="241" t="s">
        <v>232</v>
      </c>
      <c r="AU404" s="241" t="s">
        <v>93</v>
      </c>
      <c r="AV404" s="15" t="s">
        <v>228</v>
      </c>
      <c r="AW404" s="15" t="s">
        <v>35</v>
      </c>
      <c r="AX404" s="15" t="s">
        <v>87</v>
      </c>
      <c r="AY404" s="241" t="s">
        <v>220</v>
      </c>
    </row>
    <row r="405" spans="1:65" s="2" customFormat="1" ht="14.45" customHeight="1">
      <c r="A405" s="35"/>
      <c r="B405" s="36"/>
      <c r="C405" s="192" t="s">
        <v>574</v>
      </c>
      <c r="D405" s="192" t="s">
        <v>223</v>
      </c>
      <c r="E405" s="193" t="s">
        <v>580</v>
      </c>
      <c r="F405" s="194" t="s">
        <v>581</v>
      </c>
      <c r="G405" s="195" t="s">
        <v>226</v>
      </c>
      <c r="H405" s="196">
        <v>167.696</v>
      </c>
      <c r="I405" s="197"/>
      <c r="J405" s="198">
        <f>ROUND(I405*H405,2)</f>
        <v>0</v>
      </c>
      <c r="K405" s="194" t="s">
        <v>1</v>
      </c>
      <c r="L405" s="40"/>
      <c r="M405" s="199" t="s">
        <v>1</v>
      </c>
      <c r="N405" s="200" t="s">
        <v>46</v>
      </c>
      <c r="O405" s="72"/>
      <c r="P405" s="201">
        <f>O405*H405</f>
        <v>0</v>
      </c>
      <c r="Q405" s="201">
        <v>2.1319999999999999E-2</v>
      </c>
      <c r="R405" s="201">
        <f>Q405*H405</f>
        <v>3.5752787199999996</v>
      </c>
      <c r="S405" s="201">
        <v>0</v>
      </c>
      <c r="T405" s="202">
        <f>S405*H405</f>
        <v>0</v>
      </c>
      <c r="U405" s="35"/>
      <c r="V405" s="35"/>
      <c r="W405" s="35"/>
      <c r="X405" s="35"/>
      <c r="Y405" s="35"/>
      <c r="Z405" s="35"/>
      <c r="AA405" s="35"/>
      <c r="AB405" s="35"/>
      <c r="AC405" s="35"/>
      <c r="AD405" s="35"/>
      <c r="AE405" s="35"/>
      <c r="AR405" s="203" t="s">
        <v>317</v>
      </c>
      <c r="AT405" s="203" t="s">
        <v>223</v>
      </c>
      <c r="AU405" s="203" t="s">
        <v>93</v>
      </c>
      <c r="AY405" s="18" t="s">
        <v>220</v>
      </c>
      <c r="BE405" s="204">
        <f>IF(N405="základní",J405,0)</f>
        <v>0</v>
      </c>
      <c r="BF405" s="204">
        <f>IF(N405="snížená",J405,0)</f>
        <v>0</v>
      </c>
      <c r="BG405" s="204">
        <f>IF(N405="zákl. přenesená",J405,0)</f>
        <v>0</v>
      </c>
      <c r="BH405" s="204">
        <f>IF(N405="sníž. přenesená",J405,0)</f>
        <v>0</v>
      </c>
      <c r="BI405" s="204">
        <f>IF(N405="nulová",J405,0)</f>
        <v>0</v>
      </c>
      <c r="BJ405" s="18" t="s">
        <v>93</v>
      </c>
      <c r="BK405" s="204">
        <f>ROUND(I405*H405,2)</f>
        <v>0</v>
      </c>
      <c r="BL405" s="18" t="s">
        <v>317</v>
      </c>
      <c r="BM405" s="203" t="s">
        <v>582</v>
      </c>
    </row>
    <row r="406" spans="1:65" s="13" customFormat="1" ht="11.25">
      <c r="B406" s="210"/>
      <c r="C406" s="211"/>
      <c r="D406" s="205" t="s">
        <v>232</v>
      </c>
      <c r="E406" s="212" t="s">
        <v>1</v>
      </c>
      <c r="F406" s="213" t="s">
        <v>376</v>
      </c>
      <c r="G406" s="211"/>
      <c r="H406" s="212" t="s">
        <v>1</v>
      </c>
      <c r="I406" s="214"/>
      <c r="J406" s="211"/>
      <c r="K406" s="211"/>
      <c r="L406" s="215"/>
      <c r="M406" s="216"/>
      <c r="N406" s="217"/>
      <c r="O406" s="217"/>
      <c r="P406" s="217"/>
      <c r="Q406" s="217"/>
      <c r="R406" s="217"/>
      <c r="S406" s="217"/>
      <c r="T406" s="218"/>
      <c r="AT406" s="219" t="s">
        <v>232</v>
      </c>
      <c r="AU406" s="219" t="s">
        <v>93</v>
      </c>
      <c r="AV406" s="13" t="s">
        <v>87</v>
      </c>
      <c r="AW406" s="13" t="s">
        <v>35</v>
      </c>
      <c r="AX406" s="13" t="s">
        <v>80</v>
      </c>
      <c r="AY406" s="219" t="s">
        <v>220</v>
      </c>
    </row>
    <row r="407" spans="1:65" s="14" customFormat="1" ht="11.25">
      <c r="B407" s="220"/>
      <c r="C407" s="221"/>
      <c r="D407" s="205" t="s">
        <v>232</v>
      </c>
      <c r="E407" s="222" t="s">
        <v>1</v>
      </c>
      <c r="F407" s="223" t="s">
        <v>1858</v>
      </c>
      <c r="G407" s="221"/>
      <c r="H407" s="224">
        <v>71.484999999999999</v>
      </c>
      <c r="I407" s="225"/>
      <c r="J407" s="221"/>
      <c r="K407" s="221"/>
      <c r="L407" s="226"/>
      <c r="M407" s="227"/>
      <c r="N407" s="228"/>
      <c r="O407" s="228"/>
      <c r="P407" s="228"/>
      <c r="Q407" s="228"/>
      <c r="R407" s="228"/>
      <c r="S407" s="228"/>
      <c r="T407" s="229"/>
      <c r="AT407" s="230" t="s">
        <v>232</v>
      </c>
      <c r="AU407" s="230" t="s">
        <v>93</v>
      </c>
      <c r="AV407" s="14" t="s">
        <v>93</v>
      </c>
      <c r="AW407" s="14" t="s">
        <v>35</v>
      </c>
      <c r="AX407" s="14" t="s">
        <v>80</v>
      </c>
      <c r="AY407" s="230" t="s">
        <v>220</v>
      </c>
    </row>
    <row r="408" spans="1:65" s="14" customFormat="1" ht="11.25">
      <c r="B408" s="220"/>
      <c r="C408" s="221"/>
      <c r="D408" s="205" t="s">
        <v>232</v>
      </c>
      <c r="E408" s="222" t="s">
        <v>1</v>
      </c>
      <c r="F408" s="223" t="s">
        <v>1859</v>
      </c>
      <c r="G408" s="221"/>
      <c r="H408" s="224">
        <v>64.525000000000006</v>
      </c>
      <c r="I408" s="225"/>
      <c r="J408" s="221"/>
      <c r="K408" s="221"/>
      <c r="L408" s="226"/>
      <c r="M408" s="227"/>
      <c r="N408" s="228"/>
      <c r="O408" s="228"/>
      <c r="P408" s="228"/>
      <c r="Q408" s="228"/>
      <c r="R408" s="228"/>
      <c r="S408" s="228"/>
      <c r="T408" s="229"/>
      <c r="AT408" s="230" t="s">
        <v>232</v>
      </c>
      <c r="AU408" s="230" t="s">
        <v>93</v>
      </c>
      <c r="AV408" s="14" t="s">
        <v>93</v>
      </c>
      <c r="AW408" s="14" t="s">
        <v>35</v>
      </c>
      <c r="AX408" s="14" t="s">
        <v>80</v>
      </c>
      <c r="AY408" s="230" t="s">
        <v>220</v>
      </c>
    </row>
    <row r="409" spans="1:65" s="14" customFormat="1" ht="11.25">
      <c r="B409" s="220"/>
      <c r="C409" s="221"/>
      <c r="D409" s="205" t="s">
        <v>232</v>
      </c>
      <c r="E409" s="222" t="s">
        <v>1</v>
      </c>
      <c r="F409" s="223" t="s">
        <v>1860</v>
      </c>
      <c r="G409" s="221"/>
      <c r="H409" s="224">
        <v>31.686</v>
      </c>
      <c r="I409" s="225"/>
      <c r="J409" s="221"/>
      <c r="K409" s="221"/>
      <c r="L409" s="226"/>
      <c r="M409" s="227"/>
      <c r="N409" s="228"/>
      <c r="O409" s="228"/>
      <c r="P409" s="228"/>
      <c r="Q409" s="228"/>
      <c r="R409" s="228"/>
      <c r="S409" s="228"/>
      <c r="T409" s="229"/>
      <c r="AT409" s="230" t="s">
        <v>232</v>
      </c>
      <c r="AU409" s="230" t="s">
        <v>93</v>
      </c>
      <c r="AV409" s="14" t="s">
        <v>93</v>
      </c>
      <c r="AW409" s="14" t="s">
        <v>35</v>
      </c>
      <c r="AX409" s="14" t="s">
        <v>80</v>
      </c>
      <c r="AY409" s="230" t="s">
        <v>220</v>
      </c>
    </row>
    <row r="410" spans="1:65" s="15" customFormat="1" ht="11.25">
      <c r="B410" s="231"/>
      <c r="C410" s="232"/>
      <c r="D410" s="205" t="s">
        <v>232</v>
      </c>
      <c r="E410" s="233" t="s">
        <v>1</v>
      </c>
      <c r="F410" s="234" t="s">
        <v>236</v>
      </c>
      <c r="G410" s="232"/>
      <c r="H410" s="235">
        <v>167.696</v>
      </c>
      <c r="I410" s="236"/>
      <c r="J410" s="232"/>
      <c r="K410" s="232"/>
      <c r="L410" s="237"/>
      <c r="M410" s="238"/>
      <c r="N410" s="239"/>
      <c r="O410" s="239"/>
      <c r="P410" s="239"/>
      <c r="Q410" s="239"/>
      <c r="R410" s="239"/>
      <c r="S410" s="239"/>
      <c r="T410" s="240"/>
      <c r="AT410" s="241" t="s">
        <v>232</v>
      </c>
      <c r="AU410" s="241" t="s">
        <v>93</v>
      </c>
      <c r="AV410" s="15" t="s">
        <v>228</v>
      </c>
      <c r="AW410" s="15" t="s">
        <v>35</v>
      </c>
      <c r="AX410" s="15" t="s">
        <v>87</v>
      </c>
      <c r="AY410" s="241" t="s">
        <v>220</v>
      </c>
    </row>
    <row r="411" spans="1:65" s="2" customFormat="1" ht="24.2" customHeight="1">
      <c r="A411" s="35"/>
      <c r="B411" s="36"/>
      <c r="C411" s="192" t="s">
        <v>579</v>
      </c>
      <c r="D411" s="192" t="s">
        <v>223</v>
      </c>
      <c r="E411" s="193" t="s">
        <v>584</v>
      </c>
      <c r="F411" s="194" t="s">
        <v>585</v>
      </c>
      <c r="G411" s="195" t="s">
        <v>226</v>
      </c>
      <c r="H411" s="196">
        <v>8.49</v>
      </c>
      <c r="I411" s="197"/>
      <c r="J411" s="198">
        <f>ROUND(I411*H411,2)</f>
        <v>0</v>
      </c>
      <c r="K411" s="194" t="s">
        <v>1</v>
      </c>
      <c r="L411" s="40"/>
      <c r="M411" s="199" t="s">
        <v>1</v>
      </c>
      <c r="N411" s="200" t="s">
        <v>46</v>
      </c>
      <c r="O411" s="72"/>
      <c r="P411" s="201">
        <f>O411*H411</f>
        <v>0</v>
      </c>
      <c r="Q411" s="201">
        <v>2.1319999999999999E-2</v>
      </c>
      <c r="R411" s="201">
        <f>Q411*H411</f>
        <v>0.1810068</v>
      </c>
      <c r="S411" s="201">
        <v>0</v>
      </c>
      <c r="T411" s="202">
        <f>S411*H411</f>
        <v>0</v>
      </c>
      <c r="U411" s="35"/>
      <c r="V411" s="35"/>
      <c r="W411" s="35"/>
      <c r="X411" s="35"/>
      <c r="Y411" s="35"/>
      <c r="Z411" s="35"/>
      <c r="AA411" s="35"/>
      <c r="AB411" s="35"/>
      <c r="AC411" s="35"/>
      <c r="AD411" s="35"/>
      <c r="AE411" s="35"/>
      <c r="AR411" s="203" t="s">
        <v>317</v>
      </c>
      <c r="AT411" s="203" t="s">
        <v>223</v>
      </c>
      <c r="AU411" s="203" t="s">
        <v>93</v>
      </c>
      <c r="AY411" s="18" t="s">
        <v>220</v>
      </c>
      <c r="BE411" s="204">
        <f>IF(N411="základní",J411,0)</f>
        <v>0</v>
      </c>
      <c r="BF411" s="204">
        <f>IF(N411="snížená",J411,0)</f>
        <v>0</v>
      </c>
      <c r="BG411" s="204">
        <f>IF(N411="zákl. přenesená",J411,0)</f>
        <v>0</v>
      </c>
      <c r="BH411" s="204">
        <f>IF(N411="sníž. přenesená",J411,0)</f>
        <v>0</v>
      </c>
      <c r="BI411" s="204">
        <f>IF(N411="nulová",J411,0)</f>
        <v>0</v>
      </c>
      <c r="BJ411" s="18" t="s">
        <v>93</v>
      </c>
      <c r="BK411" s="204">
        <f>ROUND(I411*H411,2)</f>
        <v>0</v>
      </c>
      <c r="BL411" s="18" t="s">
        <v>317</v>
      </c>
      <c r="BM411" s="203" t="s">
        <v>586</v>
      </c>
    </row>
    <row r="412" spans="1:65" s="13" customFormat="1" ht="11.25">
      <c r="B412" s="210"/>
      <c r="C412" s="211"/>
      <c r="D412" s="205" t="s">
        <v>232</v>
      </c>
      <c r="E412" s="212" t="s">
        <v>1</v>
      </c>
      <c r="F412" s="213" t="s">
        <v>587</v>
      </c>
      <c r="G412" s="211"/>
      <c r="H412" s="212" t="s">
        <v>1</v>
      </c>
      <c r="I412" s="214"/>
      <c r="J412" s="211"/>
      <c r="K412" s="211"/>
      <c r="L412" s="215"/>
      <c r="M412" s="216"/>
      <c r="N412" s="217"/>
      <c r="O412" s="217"/>
      <c r="P412" s="217"/>
      <c r="Q412" s="217"/>
      <c r="R412" s="217"/>
      <c r="S412" s="217"/>
      <c r="T412" s="218"/>
      <c r="AT412" s="219" t="s">
        <v>232</v>
      </c>
      <c r="AU412" s="219" t="s">
        <v>93</v>
      </c>
      <c r="AV412" s="13" t="s">
        <v>87</v>
      </c>
      <c r="AW412" s="13" t="s">
        <v>35</v>
      </c>
      <c r="AX412" s="13" t="s">
        <v>80</v>
      </c>
      <c r="AY412" s="219" t="s">
        <v>220</v>
      </c>
    </row>
    <row r="413" spans="1:65" s="14" customFormat="1" ht="11.25">
      <c r="B413" s="220"/>
      <c r="C413" s="221"/>
      <c r="D413" s="205" t="s">
        <v>232</v>
      </c>
      <c r="E413" s="222" t="s">
        <v>1</v>
      </c>
      <c r="F413" s="223" t="s">
        <v>1866</v>
      </c>
      <c r="G413" s="221"/>
      <c r="H413" s="224">
        <v>4.29</v>
      </c>
      <c r="I413" s="225"/>
      <c r="J413" s="221"/>
      <c r="K413" s="221"/>
      <c r="L413" s="226"/>
      <c r="M413" s="227"/>
      <c r="N413" s="228"/>
      <c r="O413" s="228"/>
      <c r="P413" s="228"/>
      <c r="Q413" s="228"/>
      <c r="R413" s="228"/>
      <c r="S413" s="228"/>
      <c r="T413" s="229"/>
      <c r="AT413" s="230" t="s">
        <v>232</v>
      </c>
      <c r="AU413" s="230" t="s">
        <v>93</v>
      </c>
      <c r="AV413" s="14" t="s">
        <v>93</v>
      </c>
      <c r="AW413" s="14" t="s">
        <v>35</v>
      </c>
      <c r="AX413" s="14" t="s">
        <v>80</v>
      </c>
      <c r="AY413" s="230" t="s">
        <v>220</v>
      </c>
    </row>
    <row r="414" spans="1:65" s="14" customFormat="1" ht="11.25">
      <c r="B414" s="220"/>
      <c r="C414" s="221"/>
      <c r="D414" s="205" t="s">
        <v>232</v>
      </c>
      <c r="E414" s="222" t="s">
        <v>1</v>
      </c>
      <c r="F414" s="223" t="s">
        <v>1867</v>
      </c>
      <c r="G414" s="221"/>
      <c r="H414" s="224">
        <v>4.2</v>
      </c>
      <c r="I414" s="225"/>
      <c r="J414" s="221"/>
      <c r="K414" s="221"/>
      <c r="L414" s="226"/>
      <c r="M414" s="227"/>
      <c r="N414" s="228"/>
      <c r="O414" s="228"/>
      <c r="P414" s="228"/>
      <c r="Q414" s="228"/>
      <c r="R414" s="228"/>
      <c r="S414" s="228"/>
      <c r="T414" s="229"/>
      <c r="AT414" s="230" t="s">
        <v>232</v>
      </c>
      <c r="AU414" s="230" t="s">
        <v>93</v>
      </c>
      <c r="AV414" s="14" t="s">
        <v>93</v>
      </c>
      <c r="AW414" s="14" t="s">
        <v>35</v>
      </c>
      <c r="AX414" s="14" t="s">
        <v>80</v>
      </c>
      <c r="AY414" s="230" t="s">
        <v>220</v>
      </c>
    </row>
    <row r="415" spans="1:65" s="15" customFormat="1" ht="11.25">
      <c r="B415" s="231"/>
      <c r="C415" s="232"/>
      <c r="D415" s="205" t="s">
        <v>232</v>
      </c>
      <c r="E415" s="233" t="s">
        <v>1</v>
      </c>
      <c r="F415" s="234" t="s">
        <v>236</v>
      </c>
      <c r="G415" s="232"/>
      <c r="H415" s="235">
        <v>8.49</v>
      </c>
      <c r="I415" s="236"/>
      <c r="J415" s="232"/>
      <c r="K415" s="232"/>
      <c r="L415" s="237"/>
      <c r="M415" s="238"/>
      <c r="N415" s="239"/>
      <c r="O415" s="239"/>
      <c r="P415" s="239"/>
      <c r="Q415" s="239"/>
      <c r="R415" s="239"/>
      <c r="S415" s="239"/>
      <c r="T415" s="240"/>
      <c r="AT415" s="241" t="s">
        <v>232</v>
      </c>
      <c r="AU415" s="241" t="s">
        <v>93</v>
      </c>
      <c r="AV415" s="15" t="s">
        <v>228</v>
      </c>
      <c r="AW415" s="15" t="s">
        <v>35</v>
      </c>
      <c r="AX415" s="15" t="s">
        <v>87</v>
      </c>
      <c r="AY415" s="241" t="s">
        <v>220</v>
      </c>
    </row>
    <row r="416" spans="1:65" s="2" customFormat="1" ht="14.45" customHeight="1">
      <c r="A416" s="35"/>
      <c r="B416" s="36"/>
      <c r="C416" s="192" t="s">
        <v>583</v>
      </c>
      <c r="D416" s="192" t="s">
        <v>223</v>
      </c>
      <c r="E416" s="193" t="s">
        <v>591</v>
      </c>
      <c r="F416" s="194" t="s">
        <v>592</v>
      </c>
      <c r="G416" s="195" t="s">
        <v>226</v>
      </c>
      <c r="H416" s="196">
        <v>61.518000000000001</v>
      </c>
      <c r="I416" s="197"/>
      <c r="J416" s="198">
        <f>ROUND(I416*H416,2)</f>
        <v>0</v>
      </c>
      <c r="K416" s="194" t="s">
        <v>227</v>
      </c>
      <c r="L416" s="40"/>
      <c r="M416" s="199" t="s">
        <v>1</v>
      </c>
      <c r="N416" s="200" t="s">
        <v>46</v>
      </c>
      <c r="O416" s="72"/>
      <c r="P416" s="201">
        <f>O416*H416</f>
        <v>0</v>
      </c>
      <c r="Q416" s="201">
        <v>1.702E-2</v>
      </c>
      <c r="R416" s="201">
        <f>Q416*H416</f>
        <v>1.0470363600000001</v>
      </c>
      <c r="S416" s="201">
        <v>0</v>
      </c>
      <c r="T416" s="202">
        <f>S416*H416</f>
        <v>0</v>
      </c>
      <c r="U416" s="35"/>
      <c r="V416" s="35"/>
      <c r="W416" s="35"/>
      <c r="X416" s="35"/>
      <c r="Y416" s="35"/>
      <c r="Z416" s="35"/>
      <c r="AA416" s="35"/>
      <c r="AB416" s="35"/>
      <c r="AC416" s="35"/>
      <c r="AD416" s="35"/>
      <c r="AE416" s="35"/>
      <c r="AR416" s="203" t="s">
        <v>317</v>
      </c>
      <c r="AT416" s="203" t="s">
        <v>223</v>
      </c>
      <c r="AU416" s="203" t="s">
        <v>93</v>
      </c>
      <c r="AY416" s="18" t="s">
        <v>220</v>
      </c>
      <c r="BE416" s="204">
        <f>IF(N416="základní",J416,0)</f>
        <v>0</v>
      </c>
      <c r="BF416" s="204">
        <f>IF(N416="snížená",J416,0)</f>
        <v>0</v>
      </c>
      <c r="BG416" s="204">
        <f>IF(N416="zákl. přenesená",J416,0)</f>
        <v>0</v>
      </c>
      <c r="BH416" s="204">
        <f>IF(N416="sníž. přenesená",J416,0)</f>
        <v>0</v>
      </c>
      <c r="BI416" s="204">
        <f>IF(N416="nulová",J416,0)</f>
        <v>0</v>
      </c>
      <c r="BJ416" s="18" t="s">
        <v>93</v>
      </c>
      <c r="BK416" s="204">
        <f>ROUND(I416*H416,2)</f>
        <v>0</v>
      </c>
      <c r="BL416" s="18" t="s">
        <v>317</v>
      </c>
      <c r="BM416" s="203" t="s">
        <v>593</v>
      </c>
    </row>
    <row r="417" spans="1:65" s="13" customFormat="1" ht="11.25">
      <c r="B417" s="210"/>
      <c r="C417" s="211"/>
      <c r="D417" s="205" t="s">
        <v>232</v>
      </c>
      <c r="E417" s="212" t="s">
        <v>1</v>
      </c>
      <c r="F417" s="213" t="s">
        <v>587</v>
      </c>
      <c r="G417" s="211"/>
      <c r="H417" s="212" t="s">
        <v>1</v>
      </c>
      <c r="I417" s="214"/>
      <c r="J417" s="211"/>
      <c r="K417" s="211"/>
      <c r="L417" s="215"/>
      <c r="M417" s="216"/>
      <c r="N417" s="217"/>
      <c r="O417" s="217"/>
      <c r="P417" s="217"/>
      <c r="Q417" s="217"/>
      <c r="R417" s="217"/>
      <c r="S417" s="217"/>
      <c r="T417" s="218"/>
      <c r="AT417" s="219" t="s">
        <v>232</v>
      </c>
      <c r="AU417" s="219" t="s">
        <v>93</v>
      </c>
      <c r="AV417" s="13" t="s">
        <v>87</v>
      </c>
      <c r="AW417" s="13" t="s">
        <v>35</v>
      </c>
      <c r="AX417" s="13" t="s">
        <v>80</v>
      </c>
      <c r="AY417" s="219" t="s">
        <v>220</v>
      </c>
    </row>
    <row r="418" spans="1:65" s="14" customFormat="1" ht="11.25">
      <c r="B418" s="220"/>
      <c r="C418" s="221"/>
      <c r="D418" s="205" t="s">
        <v>232</v>
      </c>
      <c r="E418" s="222" t="s">
        <v>1</v>
      </c>
      <c r="F418" s="223" t="s">
        <v>1868</v>
      </c>
      <c r="G418" s="221"/>
      <c r="H418" s="224">
        <v>34.996000000000002</v>
      </c>
      <c r="I418" s="225"/>
      <c r="J418" s="221"/>
      <c r="K418" s="221"/>
      <c r="L418" s="226"/>
      <c r="M418" s="227"/>
      <c r="N418" s="228"/>
      <c r="O418" s="228"/>
      <c r="P418" s="228"/>
      <c r="Q418" s="228"/>
      <c r="R418" s="228"/>
      <c r="S418" s="228"/>
      <c r="T418" s="229"/>
      <c r="AT418" s="230" t="s">
        <v>232</v>
      </c>
      <c r="AU418" s="230" t="s">
        <v>93</v>
      </c>
      <c r="AV418" s="14" t="s">
        <v>93</v>
      </c>
      <c r="AW418" s="14" t="s">
        <v>35</v>
      </c>
      <c r="AX418" s="14" t="s">
        <v>80</v>
      </c>
      <c r="AY418" s="230" t="s">
        <v>220</v>
      </c>
    </row>
    <row r="419" spans="1:65" s="14" customFormat="1" ht="11.25">
      <c r="B419" s="220"/>
      <c r="C419" s="221"/>
      <c r="D419" s="205" t="s">
        <v>232</v>
      </c>
      <c r="E419" s="222" t="s">
        <v>1</v>
      </c>
      <c r="F419" s="223" t="s">
        <v>1869</v>
      </c>
      <c r="G419" s="221"/>
      <c r="H419" s="224">
        <v>26.521999999999998</v>
      </c>
      <c r="I419" s="225"/>
      <c r="J419" s="221"/>
      <c r="K419" s="221"/>
      <c r="L419" s="226"/>
      <c r="M419" s="227"/>
      <c r="N419" s="228"/>
      <c r="O419" s="228"/>
      <c r="P419" s="228"/>
      <c r="Q419" s="228"/>
      <c r="R419" s="228"/>
      <c r="S419" s="228"/>
      <c r="T419" s="229"/>
      <c r="AT419" s="230" t="s">
        <v>232</v>
      </c>
      <c r="AU419" s="230" t="s">
        <v>93</v>
      </c>
      <c r="AV419" s="14" t="s">
        <v>93</v>
      </c>
      <c r="AW419" s="14" t="s">
        <v>35</v>
      </c>
      <c r="AX419" s="14" t="s">
        <v>80</v>
      </c>
      <c r="AY419" s="230" t="s">
        <v>220</v>
      </c>
    </row>
    <row r="420" spans="1:65" s="15" customFormat="1" ht="11.25">
      <c r="B420" s="231"/>
      <c r="C420" s="232"/>
      <c r="D420" s="205" t="s">
        <v>232</v>
      </c>
      <c r="E420" s="233" t="s">
        <v>1</v>
      </c>
      <c r="F420" s="234" t="s">
        <v>236</v>
      </c>
      <c r="G420" s="232"/>
      <c r="H420" s="235">
        <v>61.518000000000001</v>
      </c>
      <c r="I420" s="236"/>
      <c r="J420" s="232"/>
      <c r="K420" s="232"/>
      <c r="L420" s="237"/>
      <c r="M420" s="238"/>
      <c r="N420" s="239"/>
      <c r="O420" s="239"/>
      <c r="P420" s="239"/>
      <c r="Q420" s="239"/>
      <c r="R420" s="239"/>
      <c r="S420" s="239"/>
      <c r="T420" s="240"/>
      <c r="AT420" s="241" t="s">
        <v>232</v>
      </c>
      <c r="AU420" s="241" t="s">
        <v>93</v>
      </c>
      <c r="AV420" s="15" t="s">
        <v>228</v>
      </c>
      <c r="AW420" s="15" t="s">
        <v>35</v>
      </c>
      <c r="AX420" s="15" t="s">
        <v>87</v>
      </c>
      <c r="AY420" s="241" t="s">
        <v>220</v>
      </c>
    </row>
    <row r="421" spans="1:65" s="2" customFormat="1" ht="14.45" customHeight="1">
      <c r="A421" s="35"/>
      <c r="B421" s="36"/>
      <c r="C421" s="192" t="s">
        <v>590</v>
      </c>
      <c r="D421" s="192" t="s">
        <v>223</v>
      </c>
      <c r="E421" s="193" t="s">
        <v>603</v>
      </c>
      <c r="F421" s="194" t="s">
        <v>604</v>
      </c>
      <c r="G421" s="195" t="s">
        <v>226</v>
      </c>
      <c r="H421" s="196">
        <v>31.18</v>
      </c>
      <c r="I421" s="197"/>
      <c r="J421" s="198">
        <f>ROUND(I421*H421,2)</f>
        <v>0</v>
      </c>
      <c r="K421" s="194" t="s">
        <v>1</v>
      </c>
      <c r="L421" s="40"/>
      <c r="M421" s="199" t="s">
        <v>1</v>
      </c>
      <c r="N421" s="200" t="s">
        <v>46</v>
      </c>
      <c r="O421" s="72"/>
      <c r="P421" s="201">
        <f>O421*H421</f>
        <v>0</v>
      </c>
      <c r="Q421" s="201">
        <v>1.357E-2</v>
      </c>
      <c r="R421" s="201">
        <f>Q421*H421</f>
        <v>0.42311260000000001</v>
      </c>
      <c r="S421" s="201">
        <v>0</v>
      </c>
      <c r="T421" s="202">
        <f>S421*H421</f>
        <v>0</v>
      </c>
      <c r="U421" s="35"/>
      <c r="V421" s="35"/>
      <c r="W421" s="35"/>
      <c r="X421" s="35"/>
      <c r="Y421" s="35"/>
      <c r="Z421" s="35"/>
      <c r="AA421" s="35"/>
      <c r="AB421" s="35"/>
      <c r="AC421" s="35"/>
      <c r="AD421" s="35"/>
      <c r="AE421" s="35"/>
      <c r="AR421" s="203" t="s">
        <v>317</v>
      </c>
      <c r="AT421" s="203" t="s">
        <v>223</v>
      </c>
      <c r="AU421" s="203" t="s">
        <v>93</v>
      </c>
      <c r="AY421" s="18" t="s">
        <v>220</v>
      </c>
      <c r="BE421" s="204">
        <f>IF(N421="základní",J421,0)</f>
        <v>0</v>
      </c>
      <c r="BF421" s="204">
        <f>IF(N421="snížená",J421,0)</f>
        <v>0</v>
      </c>
      <c r="BG421" s="204">
        <f>IF(N421="zákl. přenesená",J421,0)</f>
        <v>0</v>
      </c>
      <c r="BH421" s="204">
        <f>IF(N421="sníž. přenesená",J421,0)</f>
        <v>0</v>
      </c>
      <c r="BI421" s="204">
        <f>IF(N421="nulová",J421,0)</f>
        <v>0</v>
      </c>
      <c r="BJ421" s="18" t="s">
        <v>93</v>
      </c>
      <c r="BK421" s="204">
        <f>ROUND(I421*H421,2)</f>
        <v>0</v>
      </c>
      <c r="BL421" s="18" t="s">
        <v>317</v>
      </c>
      <c r="BM421" s="203" t="s">
        <v>1870</v>
      </c>
    </row>
    <row r="422" spans="1:65" s="2" customFormat="1" ht="19.5">
      <c r="A422" s="35"/>
      <c r="B422" s="36"/>
      <c r="C422" s="37"/>
      <c r="D422" s="205" t="s">
        <v>230</v>
      </c>
      <c r="E422" s="37"/>
      <c r="F422" s="206" t="s">
        <v>606</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230</v>
      </c>
      <c r="AU422" s="18" t="s">
        <v>93</v>
      </c>
    </row>
    <row r="423" spans="1:65" s="13" customFormat="1" ht="11.25">
      <c r="B423" s="210"/>
      <c r="C423" s="211"/>
      <c r="D423" s="205" t="s">
        <v>232</v>
      </c>
      <c r="E423" s="212" t="s">
        <v>1</v>
      </c>
      <c r="F423" s="213" t="s">
        <v>510</v>
      </c>
      <c r="G423" s="211"/>
      <c r="H423" s="212" t="s">
        <v>1</v>
      </c>
      <c r="I423" s="214"/>
      <c r="J423" s="211"/>
      <c r="K423" s="211"/>
      <c r="L423" s="215"/>
      <c r="M423" s="216"/>
      <c r="N423" s="217"/>
      <c r="O423" s="217"/>
      <c r="P423" s="217"/>
      <c r="Q423" s="217"/>
      <c r="R423" s="217"/>
      <c r="S423" s="217"/>
      <c r="T423" s="218"/>
      <c r="AT423" s="219" t="s">
        <v>232</v>
      </c>
      <c r="AU423" s="219" t="s">
        <v>93</v>
      </c>
      <c r="AV423" s="13" t="s">
        <v>87</v>
      </c>
      <c r="AW423" s="13" t="s">
        <v>35</v>
      </c>
      <c r="AX423" s="13" t="s">
        <v>80</v>
      </c>
      <c r="AY423" s="219" t="s">
        <v>220</v>
      </c>
    </row>
    <row r="424" spans="1:65" s="14" customFormat="1" ht="11.25">
      <c r="B424" s="220"/>
      <c r="C424" s="221"/>
      <c r="D424" s="205" t="s">
        <v>232</v>
      </c>
      <c r="E424" s="222" t="s">
        <v>1</v>
      </c>
      <c r="F424" s="223" t="s">
        <v>1854</v>
      </c>
      <c r="G424" s="221"/>
      <c r="H424" s="224">
        <v>18.2</v>
      </c>
      <c r="I424" s="225"/>
      <c r="J424" s="221"/>
      <c r="K424" s="221"/>
      <c r="L424" s="226"/>
      <c r="M424" s="227"/>
      <c r="N424" s="228"/>
      <c r="O424" s="228"/>
      <c r="P424" s="228"/>
      <c r="Q424" s="228"/>
      <c r="R424" s="228"/>
      <c r="S424" s="228"/>
      <c r="T424" s="229"/>
      <c r="AT424" s="230" t="s">
        <v>232</v>
      </c>
      <c r="AU424" s="230" t="s">
        <v>93</v>
      </c>
      <c r="AV424" s="14" t="s">
        <v>93</v>
      </c>
      <c r="AW424" s="14" t="s">
        <v>35</v>
      </c>
      <c r="AX424" s="14" t="s">
        <v>80</v>
      </c>
      <c r="AY424" s="230" t="s">
        <v>220</v>
      </c>
    </row>
    <row r="425" spans="1:65" s="14" customFormat="1" ht="11.25">
      <c r="B425" s="220"/>
      <c r="C425" s="221"/>
      <c r="D425" s="205" t="s">
        <v>232</v>
      </c>
      <c r="E425" s="222" t="s">
        <v>1</v>
      </c>
      <c r="F425" s="223" t="s">
        <v>1855</v>
      </c>
      <c r="G425" s="221"/>
      <c r="H425" s="224">
        <v>12.98</v>
      </c>
      <c r="I425" s="225"/>
      <c r="J425" s="221"/>
      <c r="K425" s="221"/>
      <c r="L425" s="226"/>
      <c r="M425" s="227"/>
      <c r="N425" s="228"/>
      <c r="O425" s="228"/>
      <c r="P425" s="228"/>
      <c r="Q425" s="228"/>
      <c r="R425" s="228"/>
      <c r="S425" s="228"/>
      <c r="T425" s="229"/>
      <c r="AT425" s="230" t="s">
        <v>232</v>
      </c>
      <c r="AU425" s="230" t="s">
        <v>93</v>
      </c>
      <c r="AV425" s="14" t="s">
        <v>93</v>
      </c>
      <c r="AW425" s="14" t="s">
        <v>35</v>
      </c>
      <c r="AX425" s="14" t="s">
        <v>80</v>
      </c>
      <c r="AY425" s="230" t="s">
        <v>220</v>
      </c>
    </row>
    <row r="426" spans="1:65" s="15" customFormat="1" ht="11.25">
      <c r="B426" s="231"/>
      <c r="C426" s="232"/>
      <c r="D426" s="205" t="s">
        <v>232</v>
      </c>
      <c r="E426" s="233" t="s">
        <v>1</v>
      </c>
      <c r="F426" s="234" t="s">
        <v>236</v>
      </c>
      <c r="G426" s="232"/>
      <c r="H426" s="235">
        <v>31.18</v>
      </c>
      <c r="I426" s="236"/>
      <c r="J426" s="232"/>
      <c r="K426" s="232"/>
      <c r="L426" s="237"/>
      <c r="M426" s="238"/>
      <c r="N426" s="239"/>
      <c r="O426" s="239"/>
      <c r="P426" s="239"/>
      <c r="Q426" s="239"/>
      <c r="R426" s="239"/>
      <c r="S426" s="239"/>
      <c r="T426" s="240"/>
      <c r="AT426" s="241" t="s">
        <v>232</v>
      </c>
      <c r="AU426" s="241" t="s">
        <v>93</v>
      </c>
      <c r="AV426" s="15" t="s">
        <v>228</v>
      </c>
      <c r="AW426" s="15" t="s">
        <v>35</v>
      </c>
      <c r="AX426" s="15" t="s">
        <v>87</v>
      </c>
      <c r="AY426" s="241" t="s">
        <v>220</v>
      </c>
    </row>
    <row r="427" spans="1:65" s="2" customFormat="1" ht="14.45" customHeight="1">
      <c r="A427" s="35"/>
      <c r="B427" s="36"/>
      <c r="C427" s="192" t="s">
        <v>596</v>
      </c>
      <c r="D427" s="192" t="s">
        <v>223</v>
      </c>
      <c r="E427" s="193" t="s">
        <v>608</v>
      </c>
      <c r="F427" s="194" t="s">
        <v>609</v>
      </c>
      <c r="G427" s="195" t="s">
        <v>259</v>
      </c>
      <c r="H427" s="196">
        <v>3</v>
      </c>
      <c r="I427" s="197"/>
      <c r="J427" s="198">
        <f>ROUND(I427*H427,2)</f>
        <v>0</v>
      </c>
      <c r="K427" s="194" t="s">
        <v>1</v>
      </c>
      <c r="L427" s="40"/>
      <c r="M427" s="199" t="s">
        <v>1</v>
      </c>
      <c r="N427" s="200" t="s">
        <v>46</v>
      </c>
      <c r="O427" s="72"/>
      <c r="P427" s="201">
        <f>O427*H427</f>
        <v>0</v>
      </c>
      <c r="Q427" s="201">
        <v>3.0000000000000001E-5</v>
      </c>
      <c r="R427" s="201">
        <f>Q427*H427</f>
        <v>9.0000000000000006E-5</v>
      </c>
      <c r="S427" s="201">
        <v>0</v>
      </c>
      <c r="T427" s="202">
        <f>S427*H427</f>
        <v>0</v>
      </c>
      <c r="U427" s="35"/>
      <c r="V427" s="35"/>
      <c r="W427" s="35"/>
      <c r="X427" s="35"/>
      <c r="Y427" s="35"/>
      <c r="Z427" s="35"/>
      <c r="AA427" s="35"/>
      <c r="AB427" s="35"/>
      <c r="AC427" s="35"/>
      <c r="AD427" s="35"/>
      <c r="AE427" s="35"/>
      <c r="AR427" s="203" t="s">
        <v>317</v>
      </c>
      <c r="AT427" s="203" t="s">
        <v>223</v>
      </c>
      <c r="AU427" s="203" t="s">
        <v>93</v>
      </c>
      <c r="AY427" s="18" t="s">
        <v>220</v>
      </c>
      <c r="BE427" s="204">
        <f>IF(N427="základní",J427,0)</f>
        <v>0</v>
      </c>
      <c r="BF427" s="204">
        <f>IF(N427="snížená",J427,0)</f>
        <v>0</v>
      </c>
      <c r="BG427" s="204">
        <f>IF(N427="zákl. přenesená",J427,0)</f>
        <v>0</v>
      </c>
      <c r="BH427" s="204">
        <f>IF(N427="sníž. přenesená",J427,0)</f>
        <v>0</v>
      </c>
      <c r="BI427" s="204">
        <f>IF(N427="nulová",J427,0)</f>
        <v>0</v>
      </c>
      <c r="BJ427" s="18" t="s">
        <v>93</v>
      </c>
      <c r="BK427" s="204">
        <f>ROUND(I427*H427,2)</f>
        <v>0</v>
      </c>
      <c r="BL427" s="18" t="s">
        <v>317</v>
      </c>
      <c r="BM427" s="203" t="s">
        <v>1871</v>
      </c>
    </row>
    <row r="428" spans="1:65" s="2" customFormat="1" ht="11.25">
      <c r="A428" s="35"/>
      <c r="B428" s="36"/>
      <c r="C428" s="37"/>
      <c r="D428" s="205" t="s">
        <v>230</v>
      </c>
      <c r="E428" s="37"/>
      <c r="F428" s="206" t="s">
        <v>611</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230</v>
      </c>
      <c r="AU428" s="18" t="s">
        <v>93</v>
      </c>
    </row>
    <row r="429" spans="1:65" s="2" customFormat="1" ht="14.45" customHeight="1">
      <c r="A429" s="35"/>
      <c r="B429" s="36"/>
      <c r="C429" s="243" t="s">
        <v>602</v>
      </c>
      <c r="D429" s="243" t="s">
        <v>359</v>
      </c>
      <c r="E429" s="244" t="s">
        <v>613</v>
      </c>
      <c r="F429" s="245" t="s">
        <v>614</v>
      </c>
      <c r="G429" s="246" t="s">
        <v>259</v>
      </c>
      <c r="H429" s="247">
        <v>3</v>
      </c>
      <c r="I429" s="248"/>
      <c r="J429" s="249">
        <f>ROUND(I429*H429,2)</f>
        <v>0</v>
      </c>
      <c r="K429" s="245" t="s">
        <v>1</v>
      </c>
      <c r="L429" s="250"/>
      <c r="M429" s="251" t="s">
        <v>1</v>
      </c>
      <c r="N429" s="252" t="s">
        <v>46</v>
      </c>
      <c r="O429" s="72"/>
      <c r="P429" s="201">
        <f>O429*H429</f>
        <v>0</v>
      </c>
      <c r="Q429" s="201">
        <v>1.4E-3</v>
      </c>
      <c r="R429" s="201">
        <f>Q429*H429</f>
        <v>4.1999999999999997E-3</v>
      </c>
      <c r="S429" s="201">
        <v>0</v>
      </c>
      <c r="T429" s="202">
        <f>S429*H429</f>
        <v>0</v>
      </c>
      <c r="U429" s="35"/>
      <c r="V429" s="35"/>
      <c r="W429" s="35"/>
      <c r="X429" s="35"/>
      <c r="Y429" s="35"/>
      <c r="Z429" s="35"/>
      <c r="AA429" s="35"/>
      <c r="AB429" s="35"/>
      <c r="AC429" s="35"/>
      <c r="AD429" s="35"/>
      <c r="AE429" s="35"/>
      <c r="AR429" s="203" t="s">
        <v>362</v>
      </c>
      <c r="AT429" s="203" t="s">
        <v>359</v>
      </c>
      <c r="AU429" s="203" t="s">
        <v>93</v>
      </c>
      <c r="AY429" s="18" t="s">
        <v>220</v>
      </c>
      <c r="BE429" s="204">
        <f>IF(N429="základní",J429,0)</f>
        <v>0</v>
      </c>
      <c r="BF429" s="204">
        <f>IF(N429="snížená",J429,0)</f>
        <v>0</v>
      </c>
      <c r="BG429" s="204">
        <f>IF(N429="zákl. přenesená",J429,0)</f>
        <v>0</v>
      </c>
      <c r="BH429" s="204">
        <f>IF(N429="sníž. přenesená",J429,0)</f>
        <v>0</v>
      </c>
      <c r="BI429" s="204">
        <f>IF(N429="nulová",J429,0)</f>
        <v>0</v>
      </c>
      <c r="BJ429" s="18" t="s">
        <v>93</v>
      </c>
      <c r="BK429" s="204">
        <f>ROUND(I429*H429,2)</f>
        <v>0</v>
      </c>
      <c r="BL429" s="18" t="s">
        <v>317</v>
      </c>
      <c r="BM429" s="203" t="s">
        <v>1872</v>
      </c>
    </row>
    <row r="430" spans="1:65" s="2" customFormat="1" ht="11.25">
      <c r="A430" s="35"/>
      <c r="B430" s="36"/>
      <c r="C430" s="37"/>
      <c r="D430" s="205" t="s">
        <v>230</v>
      </c>
      <c r="E430" s="37"/>
      <c r="F430" s="206" t="s">
        <v>614</v>
      </c>
      <c r="G430" s="37"/>
      <c r="H430" s="37"/>
      <c r="I430" s="207"/>
      <c r="J430" s="37"/>
      <c r="K430" s="37"/>
      <c r="L430" s="40"/>
      <c r="M430" s="208"/>
      <c r="N430" s="209"/>
      <c r="O430" s="72"/>
      <c r="P430" s="72"/>
      <c r="Q430" s="72"/>
      <c r="R430" s="72"/>
      <c r="S430" s="72"/>
      <c r="T430" s="73"/>
      <c r="U430" s="35"/>
      <c r="V430" s="35"/>
      <c r="W430" s="35"/>
      <c r="X430" s="35"/>
      <c r="Y430" s="35"/>
      <c r="Z430" s="35"/>
      <c r="AA430" s="35"/>
      <c r="AB430" s="35"/>
      <c r="AC430" s="35"/>
      <c r="AD430" s="35"/>
      <c r="AE430" s="35"/>
      <c r="AT430" s="18" t="s">
        <v>230</v>
      </c>
      <c r="AU430" s="18" t="s">
        <v>93</v>
      </c>
    </row>
    <row r="431" spans="1:65" s="2" customFormat="1" ht="14.45" customHeight="1">
      <c r="A431" s="35"/>
      <c r="B431" s="36"/>
      <c r="C431" s="192" t="s">
        <v>607</v>
      </c>
      <c r="D431" s="192" t="s">
        <v>223</v>
      </c>
      <c r="E431" s="193" t="s">
        <v>617</v>
      </c>
      <c r="F431" s="194" t="s">
        <v>618</v>
      </c>
      <c r="G431" s="195" t="s">
        <v>259</v>
      </c>
      <c r="H431" s="196">
        <v>9</v>
      </c>
      <c r="I431" s="197"/>
      <c r="J431" s="198">
        <f>ROUND(I431*H431,2)</f>
        <v>0</v>
      </c>
      <c r="K431" s="194" t="s">
        <v>227</v>
      </c>
      <c r="L431" s="40"/>
      <c r="M431" s="199" t="s">
        <v>1</v>
      </c>
      <c r="N431" s="200" t="s">
        <v>46</v>
      </c>
      <c r="O431" s="72"/>
      <c r="P431" s="201">
        <f>O431*H431</f>
        <v>0</v>
      </c>
      <c r="Q431" s="201">
        <v>5.28E-3</v>
      </c>
      <c r="R431" s="201">
        <f>Q431*H431</f>
        <v>4.752E-2</v>
      </c>
      <c r="S431" s="201">
        <v>0</v>
      </c>
      <c r="T431" s="202">
        <f>S431*H431</f>
        <v>0</v>
      </c>
      <c r="U431" s="35"/>
      <c r="V431" s="35"/>
      <c r="W431" s="35"/>
      <c r="X431" s="35"/>
      <c r="Y431" s="35"/>
      <c r="Z431" s="35"/>
      <c r="AA431" s="35"/>
      <c r="AB431" s="35"/>
      <c r="AC431" s="35"/>
      <c r="AD431" s="35"/>
      <c r="AE431" s="35"/>
      <c r="AR431" s="203" t="s">
        <v>317</v>
      </c>
      <c r="AT431" s="203" t="s">
        <v>223</v>
      </c>
      <c r="AU431" s="203" t="s">
        <v>93</v>
      </c>
      <c r="AY431" s="18" t="s">
        <v>220</v>
      </c>
      <c r="BE431" s="204">
        <f>IF(N431="základní",J431,0)</f>
        <v>0</v>
      </c>
      <c r="BF431" s="204">
        <f>IF(N431="snížená",J431,0)</f>
        <v>0</v>
      </c>
      <c r="BG431" s="204">
        <f>IF(N431="zákl. přenesená",J431,0)</f>
        <v>0</v>
      </c>
      <c r="BH431" s="204">
        <f>IF(N431="sníž. přenesená",J431,0)</f>
        <v>0</v>
      </c>
      <c r="BI431" s="204">
        <f>IF(N431="nulová",J431,0)</f>
        <v>0</v>
      </c>
      <c r="BJ431" s="18" t="s">
        <v>93</v>
      </c>
      <c r="BK431" s="204">
        <f>ROUND(I431*H431,2)</f>
        <v>0</v>
      </c>
      <c r="BL431" s="18" t="s">
        <v>317</v>
      </c>
      <c r="BM431" s="203" t="s">
        <v>619</v>
      </c>
    </row>
    <row r="432" spans="1:65" s="2" customFormat="1" ht="19.5">
      <c r="A432" s="35"/>
      <c r="B432" s="36"/>
      <c r="C432" s="37"/>
      <c r="D432" s="205" t="s">
        <v>230</v>
      </c>
      <c r="E432" s="37"/>
      <c r="F432" s="206" t="s">
        <v>620</v>
      </c>
      <c r="G432" s="37"/>
      <c r="H432" s="37"/>
      <c r="I432" s="207"/>
      <c r="J432" s="37"/>
      <c r="K432" s="37"/>
      <c r="L432" s="40"/>
      <c r="M432" s="208"/>
      <c r="N432" s="209"/>
      <c r="O432" s="72"/>
      <c r="P432" s="72"/>
      <c r="Q432" s="72"/>
      <c r="R432" s="72"/>
      <c r="S432" s="72"/>
      <c r="T432" s="73"/>
      <c r="U432" s="35"/>
      <c r="V432" s="35"/>
      <c r="W432" s="35"/>
      <c r="X432" s="35"/>
      <c r="Y432" s="35"/>
      <c r="Z432" s="35"/>
      <c r="AA432" s="35"/>
      <c r="AB432" s="35"/>
      <c r="AC432" s="35"/>
      <c r="AD432" s="35"/>
      <c r="AE432" s="35"/>
      <c r="AT432" s="18" t="s">
        <v>230</v>
      </c>
      <c r="AU432" s="18" t="s">
        <v>93</v>
      </c>
    </row>
    <row r="433" spans="1:65" s="13" customFormat="1" ht="11.25">
      <c r="B433" s="210"/>
      <c r="C433" s="211"/>
      <c r="D433" s="205" t="s">
        <v>232</v>
      </c>
      <c r="E433" s="212" t="s">
        <v>1</v>
      </c>
      <c r="F433" s="213" t="s">
        <v>271</v>
      </c>
      <c r="G433" s="211"/>
      <c r="H433" s="212" t="s">
        <v>1</v>
      </c>
      <c r="I433" s="214"/>
      <c r="J433" s="211"/>
      <c r="K433" s="211"/>
      <c r="L433" s="215"/>
      <c r="M433" s="216"/>
      <c r="N433" s="217"/>
      <c r="O433" s="217"/>
      <c r="P433" s="217"/>
      <c r="Q433" s="217"/>
      <c r="R433" s="217"/>
      <c r="S433" s="217"/>
      <c r="T433" s="218"/>
      <c r="AT433" s="219" t="s">
        <v>232</v>
      </c>
      <c r="AU433" s="219" t="s">
        <v>93</v>
      </c>
      <c r="AV433" s="13" t="s">
        <v>87</v>
      </c>
      <c r="AW433" s="13" t="s">
        <v>35</v>
      </c>
      <c r="AX433" s="13" t="s">
        <v>80</v>
      </c>
      <c r="AY433" s="219" t="s">
        <v>220</v>
      </c>
    </row>
    <row r="434" spans="1:65" s="14" customFormat="1" ht="11.25">
      <c r="B434" s="220"/>
      <c r="C434" s="221"/>
      <c r="D434" s="205" t="s">
        <v>232</v>
      </c>
      <c r="E434" s="222" t="s">
        <v>1</v>
      </c>
      <c r="F434" s="223" t="s">
        <v>1873</v>
      </c>
      <c r="G434" s="221"/>
      <c r="H434" s="224">
        <v>5</v>
      </c>
      <c r="I434" s="225"/>
      <c r="J434" s="221"/>
      <c r="K434" s="221"/>
      <c r="L434" s="226"/>
      <c r="M434" s="227"/>
      <c r="N434" s="228"/>
      <c r="O434" s="228"/>
      <c r="P434" s="228"/>
      <c r="Q434" s="228"/>
      <c r="R434" s="228"/>
      <c r="S434" s="228"/>
      <c r="T434" s="229"/>
      <c r="AT434" s="230" t="s">
        <v>232</v>
      </c>
      <c r="AU434" s="230" t="s">
        <v>93</v>
      </c>
      <c r="AV434" s="14" t="s">
        <v>93</v>
      </c>
      <c r="AW434" s="14" t="s">
        <v>35</v>
      </c>
      <c r="AX434" s="14" t="s">
        <v>80</v>
      </c>
      <c r="AY434" s="230" t="s">
        <v>220</v>
      </c>
    </row>
    <row r="435" spans="1:65" s="14" customFormat="1" ht="11.25">
      <c r="B435" s="220"/>
      <c r="C435" s="221"/>
      <c r="D435" s="205" t="s">
        <v>232</v>
      </c>
      <c r="E435" s="222" t="s">
        <v>1</v>
      </c>
      <c r="F435" s="223" t="s">
        <v>1874</v>
      </c>
      <c r="G435" s="221"/>
      <c r="H435" s="224">
        <v>4</v>
      </c>
      <c r="I435" s="225"/>
      <c r="J435" s="221"/>
      <c r="K435" s="221"/>
      <c r="L435" s="226"/>
      <c r="M435" s="227"/>
      <c r="N435" s="228"/>
      <c r="O435" s="228"/>
      <c r="P435" s="228"/>
      <c r="Q435" s="228"/>
      <c r="R435" s="228"/>
      <c r="S435" s="228"/>
      <c r="T435" s="229"/>
      <c r="AT435" s="230" t="s">
        <v>232</v>
      </c>
      <c r="AU435" s="230" t="s">
        <v>93</v>
      </c>
      <c r="AV435" s="14" t="s">
        <v>93</v>
      </c>
      <c r="AW435" s="14" t="s">
        <v>35</v>
      </c>
      <c r="AX435" s="14" t="s">
        <v>80</v>
      </c>
      <c r="AY435" s="230" t="s">
        <v>220</v>
      </c>
    </row>
    <row r="436" spans="1:65" s="15" customFormat="1" ht="11.25">
      <c r="B436" s="231"/>
      <c r="C436" s="232"/>
      <c r="D436" s="205" t="s">
        <v>232</v>
      </c>
      <c r="E436" s="233" t="s">
        <v>1</v>
      </c>
      <c r="F436" s="234" t="s">
        <v>236</v>
      </c>
      <c r="G436" s="232"/>
      <c r="H436" s="235">
        <v>9</v>
      </c>
      <c r="I436" s="236"/>
      <c r="J436" s="232"/>
      <c r="K436" s="232"/>
      <c r="L436" s="237"/>
      <c r="M436" s="238"/>
      <c r="N436" s="239"/>
      <c r="O436" s="239"/>
      <c r="P436" s="239"/>
      <c r="Q436" s="239"/>
      <c r="R436" s="239"/>
      <c r="S436" s="239"/>
      <c r="T436" s="240"/>
      <c r="AT436" s="241" t="s">
        <v>232</v>
      </c>
      <c r="AU436" s="241" t="s">
        <v>93</v>
      </c>
      <c r="AV436" s="15" t="s">
        <v>228</v>
      </c>
      <c r="AW436" s="15" t="s">
        <v>35</v>
      </c>
      <c r="AX436" s="15" t="s">
        <v>87</v>
      </c>
      <c r="AY436" s="241" t="s">
        <v>220</v>
      </c>
    </row>
    <row r="437" spans="1:65" s="2" customFormat="1" ht="14.45" customHeight="1">
      <c r="A437" s="35"/>
      <c r="B437" s="36"/>
      <c r="C437" s="192" t="s">
        <v>612</v>
      </c>
      <c r="D437" s="192" t="s">
        <v>223</v>
      </c>
      <c r="E437" s="193" t="s">
        <v>624</v>
      </c>
      <c r="F437" s="194" t="s">
        <v>625</v>
      </c>
      <c r="G437" s="195" t="s">
        <v>353</v>
      </c>
      <c r="H437" s="196">
        <v>20</v>
      </c>
      <c r="I437" s="197"/>
      <c r="J437" s="198">
        <f>ROUND(I437*H437,2)</f>
        <v>0</v>
      </c>
      <c r="K437" s="194" t="s">
        <v>227</v>
      </c>
      <c r="L437" s="40"/>
      <c r="M437" s="199" t="s">
        <v>1</v>
      </c>
      <c r="N437" s="200" t="s">
        <v>46</v>
      </c>
      <c r="O437" s="72"/>
      <c r="P437" s="201">
        <f>O437*H437</f>
        <v>0</v>
      </c>
      <c r="Q437" s="201">
        <v>5.5399999999999998E-3</v>
      </c>
      <c r="R437" s="201">
        <f>Q437*H437</f>
        <v>0.1108</v>
      </c>
      <c r="S437" s="201">
        <v>0</v>
      </c>
      <c r="T437" s="202">
        <f>S437*H437</f>
        <v>0</v>
      </c>
      <c r="U437" s="35"/>
      <c r="V437" s="35"/>
      <c r="W437" s="35"/>
      <c r="X437" s="35"/>
      <c r="Y437" s="35"/>
      <c r="Z437" s="35"/>
      <c r="AA437" s="35"/>
      <c r="AB437" s="35"/>
      <c r="AC437" s="35"/>
      <c r="AD437" s="35"/>
      <c r="AE437" s="35"/>
      <c r="AR437" s="203" t="s">
        <v>317</v>
      </c>
      <c r="AT437" s="203" t="s">
        <v>223</v>
      </c>
      <c r="AU437" s="203" t="s">
        <v>93</v>
      </c>
      <c r="AY437" s="18" t="s">
        <v>220</v>
      </c>
      <c r="BE437" s="204">
        <f>IF(N437="základní",J437,0)</f>
        <v>0</v>
      </c>
      <c r="BF437" s="204">
        <f>IF(N437="snížená",J437,0)</f>
        <v>0</v>
      </c>
      <c r="BG437" s="204">
        <f>IF(N437="zákl. přenesená",J437,0)</f>
        <v>0</v>
      </c>
      <c r="BH437" s="204">
        <f>IF(N437="sníž. přenesená",J437,0)</f>
        <v>0</v>
      </c>
      <c r="BI437" s="204">
        <f>IF(N437="nulová",J437,0)</f>
        <v>0</v>
      </c>
      <c r="BJ437" s="18" t="s">
        <v>93</v>
      </c>
      <c r="BK437" s="204">
        <f>ROUND(I437*H437,2)</f>
        <v>0</v>
      </c>
      <c r="BL437" s="18" t="s">
        <v>317</v>
      </c>
      <c r="BM437" s="203" t="s">
        <v>626</v>
      </c>
    </row>
    <row r="438" spans="1:65" s="2" customFormat="1" ht="19.5">
      <c r="A438" s="35"/>
      <c r="B438" s="36"/>
      <c r="C438" s="37"/>
      <c r="D438" s="205" t="s">
        <v>230</v>
      </c>
      <c r="E438" s="37"/>
      <c r="F438" s="206" t="s">
        <v>627</v>
      </c>
      <c r="G438" s="37"/>
      <c r="H438" s="37"/>
      <c r="I438" s="207"/>
      <c r="J438" s="37"/>
      <c r="K438" s="37"/>
      <c r="L438" s="40"/>
      <c r="M438" s="208"/>
      <c r="N438" s="209"/>
      <c r="O438" s="72"/>
      <c r="P438" s="72"/>
      <c r="Q438" s="72"/>
      <c r="R438" s="72"/>
      <c r="S438" s="72"/>
      <c r="T438" s="73"/>
      <c r="U438" s="35"/>
      <c r="V438" s="35"/>
      <c r="W438" s="35"/>
      <c r="X438" s="35"/>
      <c r="Y438" s="35"/>
      <c r="Z438" s="35"/>
      <c r="AA438" s="35"/>
      <c r="AB438" s="35"/>
      <c r="AC438" s="35"/>
      <c r="AD438" s="35"/>
      <c r="AE438" s="35"/>
      <c r="AT438" s="18" t="s">
        <v>230</v>
      </c>
      <c r="AU438" s="18" t="s">
        <v>93</v>
      </c>
    </row>
    <row r="439" spans="1:65" s="14" customFormat="1" ht="11.25">
      <c r="B439" s="220"/>
      <c r="C439" s="221"/>
      <c r="D439" s="205" t="s">
        <v>232</v>
      </c>
      <c r="E439" s="222" t="s">
        <v>1</v>
      </c>
      <c r="F439" s="223" t="s">
        <v>1875</v>
      </c>
      <c r="G439" s="221"/>
      <c r="H439" s="224">
        <v>20</v>
      </c>
      <c r="I439" s="225"/>
      <c r="J439" s="221"/>
      <c r="K439" s="221"/>
      <c r="L439" s="226"/>
      <c r="M439" s="227"/>
      <c r="N439" s="228"/>
      <c r="O439" s="228"/>
      <c r="P439" s="228"/>
      <c r="Q439" s="228"/>
      <c r="R439" s="228"/>
      <c r="S439" s="228"/>
      <c r="T439" s="229"/>
      <c r="AT439" s="230" t="s">
        <v>232</v>
      </c>
      <c r="AU439" s="230" t="s">
        <v>93</v>
      </c>
      <c r="AV439" s="14" t="s">
        <v>93</v>
      </c>
      <c r="AW439" s="14" t="s">
        <v>35</v>
      </c>
      <c r="AX439" s="14" t="s">
        <v>87</v>
      </c>
      <c r="AY439" s="230" t="s">
        <v>220</v>
      </c>
    </row>
    <row r="440" spans="1:65" s="2" customFormat="1" ht="14.45" customHeight="1">
      <c r="A440" s="35"/>
      <c r="B440" s="36"/>
      <c r="C440" s="192" t="s">
        <v>616</v>
      </c>
      <c r="D440" s="192" t="s">
        <v>223</v>
      </c>
      <c r="E440" s="193" t="s">
        <v>630</v>
      </c>
      <c r="F440" s="194" t="s">
        <v>631</v>
      </c>
      <c r="G440" s="195" t="s">
        <v>226</v>
      </c>
      <c r="H440" s="196">
        <v>123.37</v>
      </c>
      <c r="I440" s="197"/>
      <c r="J440" s="198">
        <f>ROUND(I440*H440,2)</f>
        <v>0</v>
      </c>
      <c r="K440" s="194" t="s">
        <v>1</v>
      </c>
      <c r="L440" s="40"/>
      <c r="M440" s="199" t="s">
        <v>1</v>
      </c>
      <c r="N440" s="200" t="s">
        <v>46</v>
      </c>
      <c r="O440" s="72"/>
      <c r="P440" s="201">
        <f>O440*H440</f>
        <v>0</v>
      </c>
      <c r="Q440" s="201">
        <v>2.63E-2</v>
      </c>
      <c r="R440" s="201">
        <f>Q440*H440</f>
        <v>3.244631</v>
      </c>
      <c r="S440" s="201">
        <v>0</v>
      </c>
      <c r="T440" s="202">
        <f>S440*H440</f>
        <v>0</v>
      </c>
      <c r="U440" s="35"/>
      <c r="V440" s="35"/>
      <c r="W440" s="35"/>
      <c r="X440" s="35"/>
      <c r="Y440" s="35"/>
      <c r="Z440" s="35"/>
      <c r="AA440" s="35"/>
      <c r="AB440" s="35"/>
      <c r="AC440" s="35"/>
      <c r="AD440" s="35"/>
      <c r="AE440" s="35"/>
      <c r="AR440" s="203" t="s">
        <v>317</v>
      </c>
      <c r="AT440" s="203" t="s">
        <v>223</v>
      </c>
      <c r="AU440" s="203" t="s">
        <v>93</v>
      </c>
      <c r="AY440" s="18" t="s">
        <v>220</v>
      </c>
      <c r="BE440" s="204">
        <f>IF(N440="základní",J440,0)</f>
        <v>0</v>
      </c>
      <c r="BF440" s="204">
        <f>IF(N440="snížená",J440,0)</f>
        <v>0</v>
      </c>
      <c r="BG440" s="204">
        <f>IF(N440="zákl. přenesená",J440,0)</f>
        <v>0</v>
      </c>
      <c r="BH440" s="204">
        <f>IF(N440="sníž. přenesená",J440,0)</f>
        <v>0</v>
      </c>
      <c r="BI440" s="204">
        <f>IF(N440="nulová",J440,0)</f>
        <v>0</v>
      </c>
      <c r="BJ440" s="18" t="s">
        <v>93</v>
      </c>
      <c r="BK440" s="204">
        <f>ROUND(I440*H440,2)</f>
        <v>0</v>
      </c>
      <c r="BL440" s="18" t="s">
        <v>317</v>
      </c>
      <c r="BM440" s="203" t="s">
        <v>632</v>
      </c>
    </row>
    <row r="441" spans="1:65" s="13" customFormat="1" ht="11.25">
      <c r="B441" s="210"/>
      <c r="C441" s="211"/>
      <c r="D441" s="205" t="s">
        <v>232</v>
      </c>
      <c r="E441" s="212" t="s">
        <v>1</v>
      </c>
      <c r="F441" s="213" t="s">
        <v>271</v>
      </c>
      <c r="G441" s="211"/>
      <c r="H441" s="212" t="s">
        <v>1</v>
      </c>
      <c r="I441" s="214"/>
      <c r="J441" s="211"/>
      <c r="K441" s="211"/>
      <c r="L441" s="215"/>
      <c r="M441" s="216"/>
      <c r="N441" s="217"/>
      <c r="O441" s="217"/>
      <c r="P441" s="217"/>
      <c r="Q441" s="217"/>
      <c r="R441" s="217"/>
      <c r="S441" s="217"/>
      <c r="T441" s="218"/>
      <c r="AT441" s="219" t="s">
        <v>232</v>
      </c>
      <c r="AU441" s="219" t="s">
        <v>93</v>
      </c>
      <c r="AV441" s="13" t="s">
        <v>87</v>
      </c>
      <c r="AW441" s="13" t="s">
        <v>35</v>
      </c>
      <c r="AX441" s="13" t="s">
        <v>80</v>
      </c>
      <c r="AY441" s="219" t="s">
        <v>220</v>
      </c>
    </row>
    <row r="442" spans="1:65" s="14" customFormat="1" ht="11.25">
      <c r="B442" s="220"/>
      <c r="C442" s="221"/>
      <c r="D442" s="205" t="s">
        <v>232</v>
      </c>
      <c r="E442" s="222" t="s">
        <v>1</v>
      </c>
      <c r="F442" s="223" t="s">
        <v>1809</v>
      </c>
      <c r="G442" s="221"/>
      <c r="H442" s="224">
        <v>69.91</v>
      </c>
      <c r="I442" s="225"/>
      <c r="J442" s="221"/>
      <c r="K442" s="221"/>
      <c r="L442" s="226"/>
      <c r="M442" s="227"/>
      <c r="N442" s="228"/>
      <c r="O442" s="228"/>
      <c r="P442" s="228"/>
      <c r="Q442" s="228"/>
      <c r="R442" s="228"/>
      <c r="S442" s="228"/>
      <c r="T442" s="229"/>
      <c r="AT442" s="230" t="s">
        <v>232</v>
      </c>
      <c r="AU442" s="230" t="s">
        <v>93</v>
      </c>
      <c r="AV442" s="14" t="s">
        <v>93</v>
      </c>
      <c r="AW442" s="14" t="s">
        <v>35</v>
      </c>
      <c r="AX442" s="14" t="s">
        <v>80</v>
      </c>
      <c r="AY442" s="230" t="s">
        <v>220</v>
      </c>
    </row>
    <row r="443" spans="1:65" s="14" customFormat="1" ht="11.25">
      <c r="B443" s="220"/>
      <c r="C443" s="221"/>
      <c r="D443" s="205" t="s">
        <v>232</v>
      </c>
      <c r="E443" s="222" t="s">
        <v>1</v>
      </c>
      <c r="F443" s="223" t="s">
        <v>1810</v>
      </c>
      <c r="G443" s="221"/>
      <c r="H443" s="224">
        <v>53.46</v>
      </c>
      <c r="I443" s="225"/>
      <c r="J443" s="221"/>
      <c r="K443" s="221"/>
      <c r="L443" s="226"/>
      <c r="M443" s="227"/>
      <c r="N443" s="228"/>
      <c r="O443" s="228"/>
      <c r="P443" s="228"/>
      <c r="Q443" s="228"/>
      <c r="R443" s="228"/>
      <c r="S443" s="228"/>
      <c r="T443" s="229"/>
      <c r="AT443" s="230" t="s">
        <v>232</v>
      </c>
      <c r="AU443" s="230" t="s">
        <v>93</v>
      </c>
      <c r="AV443" s="14" t="s">
        <v>93</v>
      </c>
      <c r="AW443" s="14" t="s">
        <v>35</v>
      </c>
      <c r="AX443" s="14" t="s">
        <v>80</v>
      </c>
      <c r="AY443" s="230" t="s">
        <v>220</v>
      </c>
    </row>
    <row r="444" spans="1:65" s="15" customFormat="1" ht="11.25">
      <c r="B444" s="231"/>
      <c r="C444" s="232"/>
      <c r="D444" s="205" t="s">
        <v>232</v>
      </c>
      <c r="E444" s="233" t="s">
        <v>1</v>
      </c>
      <c r="F444" s="234" t="s">
        <v>236</v>
      </c>
      <c r="G444" s="232"/>
      <c r="H444" s="235">
        <v>123.37</v>
      </c>
      <c r="I444" s="236"/>
      <c r="J444" s="232"/>
      <c r="K444" s="232"/>
      <c r="L444" s="237"/>
      <c r="M444" s="238"/>
      <c r="N444" s="239"/>
      <c r="O444" s="239"/>
      <c r="P444" s="239"/>
      <c r="Q444" s="239"/>
      <c r="R444" s="239"/>
      <c r="S444" s="239"/>
      <c r="T444" s="240"/>
      <c r="AT444" s="241" t="s">
        <v>232</v>
      </c>
      <c r="AU444" s="241" t="s">
        <v>93</v>
      </c>
      <c r="AV444" s="15" t="s">
        <v>228</v>
      </c>
      <c r="AW444" s="15" t="s">
        <v>35</v>
      </c>
      <c r="AX444" s="15" t="s">
        <v>87</v>
      </c>
      <c r="AY444" s="241" t="s">
        <v>220</v>
      </c>
    </row>
    <row r="445" spans="1:65" s="2" customFormat="1" ht="24.2" customHeight="1">
      <c r="A445" s="35"/>
      <c r="B445" s="36"/>
      <c r="C445" s="192" t="s">
        <v>623</v>
      </c>
      <c r="D445" s="192" t="s">
        <v>223</v>
      </c>
      <c r="E445" s="193" t="s">
        <v>634</v>
      </c>
      <c r="F445" s="194" t="s">
        <v>635</v>
      </c>
      <c r="G445" s="195" t="s">
        <v>226</v>
      </c>
      <c r="H445" s="196">
        <v>123.37</v>
      </c>
      <c r="I445" s="197"/>
      <c r="J445" s="198">
        <f>ROUND(I445*H445,2)</f>
        <v>0</v>
      </c>
      <c r="K445" s="194" t="s">
        <v>1</v>
      </c>
      <c r="L445" s="40"/>
      <c r="M445" s="199" t="s">
        <v>1</v>
      </c>
      <c r="N445" s="200" t="s">
        <v>46</v>
      </c>
      <c r="O445" s="72"/>
      <c r="P445" s="201">
        <f>O445*H445</f>
        <v>0</v>
      </c>
      <c r="Q445" s="201">
        <v>4.3360000000000003E-2</v>
      </c>
      <c r="R445" s="201">
        <f>Q445*H445</f>
        <v>5.3493232000000006</v>
      </c>
      <c r="S445" s="201">
        <v>0</v>
      </c>
      <c r="T445" s="202">
        <f>S445*H445</f>
        <v>0</v>
      </c>
      <c r="U445" s="35"/>
      <c r="V445" s="35"/>
      <c r="W445" s="35"/>
      <c r="X445" s="35"/>
      <c r="Y445" s="35"/>
      <c r="Z445" s="35"/>
      <c r="AA445" s="35"/>
      <c r="AB445" s="35"/>
      <c r="AC445" s="35"/>
      <c r="AD445" s="35"/>
      <c r="AE445" s="35"/>
      <c r="AR445" s="203" t="s">
        <v>317</v>
      </c>
      <c r="AT445" s="203" t="s">
        <v>223</v>
      </c>
      <c r="AU445" s="203" t="s">
        <v>93</v>
      </c>
      <c r="AY445" s="18" t="s">
        <v>220</v>
      </c>
      <c r="BE445" s="204">
        <f>IF(N445="základní",J445,0)</f>
        <v>0</v>
      </c>
      <c r="BF445" s="204">
        <f>IF(N445="snížená",J445,0)</f>
        <v>0</v>
      </c>
      <c r="BG445" s="204">
        <f>IF(N445="zákl. přenesená",J445,0)</f>
        <v>0</v>
      </c>
      <c r="BH445" s="204">
        <f>IF(N445="sníž. přenesená",J445,0)</f>
        <v>0</v>
      </c>
      <c r="BI445" s="204">
        <f>IF(N445="nulová",J445,0)</f>
        <v>0</v>
      </c>
      <c r="BJ445" s="18" t="s">
        <v>93</v>
      </c>
      <c r="BK445" s="204">
        <f>ROUND(I445*H445,2)</f>
        <v>0</v>
      </c>
      <c r="BL445" s="18" t="s">
        <v>317</v>
      </c>
      <c r="BM445" s="203" t="s">
        <v>636</v>
      </c>
    </row>
    <row r="446" spans="1:65" s="13" customFormat="1" ht="11.25">
      <c r="B446" s="210"/>
      <c r="C446" s="211"/>
      <c r="D446" s="205" t="s">
        <v>232</v>
      </c>
      <c r="E446" s="212" t="s">
        <v>1</v>
      </c>
      <c r="F446" s="213" t="s">
        <v>271</v>
      </c>
      <c r="G446" s="211"/>
      <c r="H446" s="212" t="s">
        <v>1</v>
      </c>
      <c r="I446" s="214"/>
      <c r="J446" s="211"/>
      <c r="K446" s="211"/>
      <c r="L446" s="215"/>
      <c r="M446" s="216"/>
      <c r="N446" s="217"/>
      <c r="O446" s="217"/>
      <c r="P446" s="217"/>
      <c r="Q446" s="217"/>
      <c r="R446" s="217"/>
      <c r="S446" s="217"/>
      <c r="T446" s="218"/>
      <c r="AT446" s="219" t="s">
        <v>232</v>
      </c>
      <c r="AU446" s="219" t="s">
        <v>93</v>
      </c>
      <c r="AV446" s="13" t="s">
        <v>87</v>
      </c>
      <c r="AW446" s="13" t="s">
        <v>35</v>
      </c>
      <c r="AX446" s="13" t="s">
        <v>80</v>
      </c>
      <c r="AY446" s="219" t="s">
        <v>220</v>
      </c>
    </row>
    <row r="447" spans="1:65" s="14" customFormat="1" ht="11.25">
      <c r="B447" s="220"/>
      <c r="C447" s="221"/>
      <c r="D447" s="205" t="s">
        <v>232</v>
      </c>
      <c r="E447" s="222" t="s">
        <v>1</v>
      </c>
      <c r="F447" s="223" t="s">
        <v>1809</v>
      </c>
      <c r="G447" s="221"/>
      <c r="H447" s="224">
        <v>69.91</v>
      </c>
      <c r="I447" s="225"/>
      <c r="J447" s="221"/>
      <c r="K447" s="221"/>
      <c r="L447" s="226"/>
      <c r="M447" s="227"/>
      <c r="N447" s="228"/>
      <c r="O447" s="228"/>
      <c r="P447" s="228"/>
      <c r="Q447" s="228"/>
      <c r="R447" s="228"/>
      <c r="S447" s="228"/>
      <c r="T447" s="229"/>
      <c r="AT447" s="230" t="s">
        <v>232</v>
      </c>
      <c r="AU447" s="230" t="s">
        <v>93</v>
      </c>
      <c r="AV447" s="14" t="s">
        <v>93</v>
      </c>
      <c r="AW447" s="14" t="s">
        <v>35</v>
      </c>
      <c r="AX447" s="14" t="s">
        <v>80</v>
      </c>
      <c r="AY447" s="230" t="s">
        <v>220</v>
      </c>
    </row>
    <row r="448" spans="1:65" s="14" customFormat="1" ht="11.25">
      <c r="B448" s="220"/>
      <c r="C448" s="221"/>
      <c r="D448" s="205" t="s">
        <v>232</v>
      </c>
      <c r="E448" s="222" t="s">
        <v>1</v>
      </c>
      <c r="F448" s="223" t="s">
        <v>1810</v>
      </c>
      <c r="G448" s="221"/>
      <c r="H448" s="224">
        <v>53.46</v>
      </c>
      <c r="I448" s="225"/>
      <c r="J448" s="221"/>
      <c r="K448" s="221"/>
      <c r="L448" s="226"/>
      <c r="M448" s="227"/>
      <c r="N448" s="228"/>
      <c r="O448" s="228"/>
      <c r="P448" s="228"/>
      <c r="Q448" s="228"/>
      <c r="R448" s="228"/>
      <c r="S448" s="228"/>
      <c r="T448" s="229"/>
      <c r="AT448" s="230" t="s">
        <v>232</v>
      </c>
      <c r="AU448" s="230" t="s">
        <v>93</v>
      </c>
      <c r="AV448" s="14" t="s">
        <v>93</v>
      </c>
      <c r="AW448" s="14" t="s">
        <v>35</v>
      </c>
      <c r="AX448" s="14" t="s">
        <v>80</v>
      </c>
      <c r="AY448" s="230" t="s">
        <v>220</v>
      </c>
    </row>
    <row r="449" spans="1:65" s="15" customFormat="1" ht="11.25">
      <c r="B449" s="231"/>
      <c r="C449" s="232"/>
      <c r="D449" s="205" t="s">
        <v>232</v>
      </c>
      <c r="E449" s="233" t="s">
        <v>1</v>
      </c>
      <c r="F449" s="234" t="s">
        <v>236</v>
      </c>
      <c r="G449" s="232"/>
      <c r="H449" s="235">
        <v>123.37</v>
      </c>
      <c r="I449" s="236"/>
      <c r="J449" s="232"/>
      <c r="K449" s="232"/>
      <c r="L449" s="237"/>
      <c r="M449" s="238"/>
      <c r="N449" s="239"/>
      <c r="O449" s="239"/>
      <c r="P449" s="239"/>
      <c r="Q449" s="239"/>
      <c r="R449" s="239"/>
      <c r="S449" s="239"/>
      <c r="T449" s="240"/>
      <c r="AT449" s="241" t="s">
        <v>232</v>
      </c>
      <c r="AU449" s="241" t="s">
        <v>93</v>
      </c>
      <c r="AV449" s="15" t="s">
        <v>228</v>
      </c>
      <c r="AW449" s="15" t="s">
        <v>35</v>
      </c>
      <c r="AX449" s="15" t="s">
        <v>87</v>
      </c>
      <c r="AY449" s="241" t="s">
        <v>220</v>
      </c>
    </row>
    <row r="450" spans="1:65" s="2" customFormat="1" ht="14.45" customHeight="1">
      <c r="A450" s="35"/>
      <c r="B450" s="36"/>
      <c r="C450" s="192" t="s">
        <v>629</v>
      </c>
      <c r="D450" s="192" t="s">
        <v>223</v>
      </c>
      <c r="E450" s="193" t="s">
        <v>638</v>
      </c>
      <c r="F450" s="194" t="s">
        <v>639</v>
      </c>
      <c r="G450" s="195" t="s">
        <v>386</v>
      </c>
      <c r="H450" s="253"/>
      <c r="I450" s="197"/>
      <c r="J450" s="198">
        <f>ROUND(I450*H450,2)</f>
        <v>0</v>
      </c>
      <c r="K450" s="194" t="s">
        <v>227</v>
      </c>
      <c r="L450" s="40"/>
      <c r="M450" s="199" t="s">
        <v>1</v>
      </c>
      <c r="N450" s="200" t="s">
        <v>46</v>
      </c>
      <c r="O450" s="72"/>
      <c r="P450" s="201">
        <f>O450*H450</f>
        <v>0</v>
      </c>
      <c r="Q450" s="201">
        <v>0</v>
      </c>
      <c r="R450" s="201">
        <f>Q450*H450</f>
        <v>0</v>
      </c>
      <c r="S450" s="201">
        <v>0</v>
      </c>
      <c r="T450" s="202">
        <f>S450*H450</f>
        <v>0</v>
      </c>
      <c r="U450" s="35"/>
      <c r="V450" s="35"/>
      <c r="W450" s="35"/>
      <c r="X450" s="35"/>
      <c r="Y450" s="35"/>
      <c r="Z450" s="35"/>
      <c r="AA450" s="35"/>
      <c r="AB450" s="35"/>
      <c r="AC450" s="35"/>
      <c r="AD450" s="35"/>
      <c r="AE450" s="35"/>
      <c r="AR450" s="203" t="s">
        <v>317</v>
      </c>
      <c r="AT450" s="203" t="s">
        <v>223</v>
      </c>
      <c r="AU450" s="203" t="s">
        <v>93</v>
      </c>
      <c r="AY450" s="18" t="s">
        <v>220</v>
      </c>
      <c r="BE450" s="204">
        <f>IF(N450="základní",J450,0)</f>
        <v>0</v>
      </c>
      <c r="BF450" s="204">
        <f>IF(N450="snížená",J450,0)</f>
        <v>0</v>
      </c>
      <c r="BG450" s="204">
        <f>IF(N450="zákl. přenesená",J450,0)</f>
        <v>0</v>
      </c>
      <c r="BH450" s="204">
        <f>IF(N450="sníž. přenesená",J450,0)</f>
        <v>0</v>
      </c>
      <c r="BI450" s="204">
        <f>IF(N450="nulová",J450,0)</f>
        <v>0</v>
      </c>
      <c r="BJ450" s="18" t="s">
        <v>93</v>
      </c>
      <c r="BK450" s="204">
        <f>ROUND(I450*H450,2)</f>
        <v>0</v>
      </c>
      <c r="BL450" s="18" t="s">
        <v>317</v>
      </c>
      <c r="BM450" s="203" t="s">
        <v>640</v>
      </c>
    </row>
    <row r="451" spans="1:65" s="2" customFormat="1" ht="19.5">
      <c r="A451" s="35"/>
      <c r="B451" s="36"/>
      <c r="C451" s="37"/>
      <c r="D451" s="205" t="s">
        <v>230</v>
      </c>
      <c r="E451" s="37"/>
      <c r="F451" s="206" t="s">
        <v>641</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8" t="s">
        <v>230</v>
      </c>
      <c r="AU451" s="18" t="s">
        <v>93</v>
      </c>
    </row>
    <row r="452" spans="1:65" s="12" customFormat="1" ht="22.9" customHeight="1">
      <c r="B452" s="176"/>
      <c r="C452" s="177"/>
      <c r="D452" s="178" t="s">
        <v>79</v>
      </c>
      <c r="E452" s="190" t="s">
        <v>642</v>
      </c>
      <c r="F452" s="190" t="s">
        <v>643</v>
      </c>
      <c r="G452" s="177"/>
      <c r="H452" s="177"/>
      <c r="I452" s="180"/>
      <c r="J452" s="191">
        <f>BK452</f>
        <v>0</v>
      </c>
      <c r="K452" s="177"/>
      <c r="L452" s="182"/>
      <c r="M452" s="183"/>
      <c r="N452" s="184"/>
      <c r="O452" s="184"/>
      <c r="P452" s="185">
        <f>SUM(P453:P467)</f>
        <v>0</v>
      </c>
      <c r="Q452" s="184"/>
      <c r="R452" s="185">
        <f>SUM(R453:R467)</f>
        <v>4.965E-2</v>
      </c>
      <c r="S452" s="184"/>
      <c r="T452" s="186">
        <f>SUM(T453:T467)</f>
        <v>0.44822299999999998</v>
      </c>
      <c r="AR452" s="187" t="s">
        <v>93</v>
      </c>
      <c r="AT452" s="188" t="s">
        <v>79</v>
      </c>
      <c r="AU452" s="188" t="s">
        <v>87</v>
      </c>
      <c r="AY452" s="187" t="s">
        <v>220</v>
      </c>
      <c r="BK452" s="189">
        <f>SUM(BK453:BK467)</f>
        <v>0</v>
      </c>
    </row>
    <row r="453" spans="1:65" s="2" customFormat="1" ht="14.45" customHeight="1">
      <c r="A453" s="35"/>
      <c r="B453" s="36"/>
      <c r="C453" s="192" t="s">
        <v>633</v>
      </c>
      <c r="D453" s="192" t="s">
        <v>223</v>
      </c>
      <c r="E453" s="193" t="s">
        <v>645</v>
      </c>
      <c r="F453" s="194" t="s">
        <v>646</v>
      </c>
      <c r="G453" s="195" t="s">
        <v>226</v>
      </c>
      <c r="H453" s="196">
        <v>7.1</v>
      </c>
      <c r="I453" s="197"/>
      <c r="J453" s="198">
        <f>ROUND(I453*H453,2)</f>
        <v>0</v>
      </c>
      <c r="K453" s="194" t="s">
        <v>1</v>
      </c>
      <c r="L453" s="40"/>
      <c r="M453" s="199" t="s">
        <v>1</v>
      </c>
      <c r="N453" s="200" t="s">
        <v>46</v>
      </c>
      <c r="O453" s="72"/>
      <c r="P453" s="201">
        <f>O453*H453</f>
        <v>0</v>
      </c>
      <c r="Q453" s="201">
        <v>0</v>
      </c>
      <c r="R453" s="201">
        <f>Q453*H453</f>
        <v>0</v>
      </c>
      <c r="S453" s="201">
        <v>6.3E-2</v>
      </c>
      <c r="T453" s="202">
        <f>S453*H453</f>
        <v>0.44729999999999998</v>
      </c>
      <c r="U453" s="35"/>
      <c r="V453" s="35"/>
      <c r="W453" s="35"/>
      <c r="X453" s="35"/>
      <c r="Y453" s="35"/>
      <c r="Z453" s="35"/>
      <c r="AA453" s="35"/>
      <c r="AB453" s="35"/>
      <c r="AC453" s="35"/>
      <c r="AD453" s="35"/>
      <c r="AE453" s="35"/>
      <c r="AR453" s="203" t="s">
        <v>317</v>
      </c>
      <c r="AT453" s="203" t="s">
        <v>223</v>
      </c>
      <c r="AU453" s="203" t="s">
        <v>93</v>
      </c>
      <c r="AY453" s="18" t="s">
        <v>220</v>
      </c>
      <c r="BE453" s="204">
        <f>IF(N453="základní",J453,0)</f>
        <v>0</v>
      </c>
      <c r="BF453" s="204">
        <f>IF(N453="snížená",J453,0)</f>
        <v>0</v>
      </c>
      <c r="BG453" s="204">
        <f>IF(N453="zákl. přenesená",J453,0)</f>
        <v>0</v>
      </c>
      <c r="BH453" s="204">
        <f>IF(N453="sníž. přenesená",J453,0)</f>
        <v>0</v>
      </c>
      <c r="BI453" s="204">
        <f>IF(N453="nulová",J453,0)</f>
        <v>0</v>
      </c>
      <c r="BJ453" s="18" t="s">
        <v>93</v>
      </c>
      <c r="BK453" s="204">
        <f>ROUND(I453*H453,2)</f>
        <v>0</v>
      </c>
      <c r="BL453" s="18" t="s">
        <v>317</v>
      </c>
      <c r="BM453" s="203" t="s">
        <v>647</v>
      </c>
    </row>
    <row r="454" spans="1:65" s="14" customFormat="1" ht="11.25">
      <c r="B454" s="220"/>
      <c r="C454" s="221"/>
      <c r="D454" s="205" t="s">
        <v>232</v>
      </c>
      <c r="E454" s="222" t="s">
        <v>1</v>
      </c>
      <c r="F454" s="223" t="s">
        <v>1608</v>
      </c>
      <c r="G454" s="221"/>
      <c r="H454" s="224">
        <v>7.1</v>
      </c>
      <c r="I454" s="225"/>
      <c r="J454" s="221"/>
      <c r="K454" s="221"/>
      <c r="L454" s="226"/>
      <c r="M454" s="227"/>
      <c r="N454" s="228"/>
      <c r="O454" s="228"/>
      <c r="P454" s="228"/>
      <c r="Q454" s="228"/>
      <c r="R454" s="228"/>
      <c r="S454" s="228"/>
      <c r="T454" s="229"/>
      <c r="AT454" s="230" t="s">
        <v>232</v>
      </c>
      <c r="AU454" s="230" t="s">
        <v>93</v>
      </c>
      <c r="AV454" s="14" t="s">
        <v>93</v>
      </c>
      <c r="AW454" s="14" t="s">
        <v>35</v>
      </c>
      <c r="AX454" s="14" t="s">
        <v>87</v>
      </c>
      <c r="AY454" s="230" t="s">
        <v>220</v>
      </c>
    </row>
    <row r="455" spans="1:65" s="2" customFormat="1" ht="14.45" customHeight="1">
      <c r="A455" s="35"/>
      <c r="B455" s="36"/>
      <c r="C455" s="192" t="s">
        <v>637</v>
      </c>
      <c r="D455" s="192" t="s">
        <v>223</v>
      </c>
      <c r="E455" s="193" t="s">
        <v>649</v>
      </c>
      <c r="F455" s="194" t="s">
        <v>650</v>
      </c>
      <c r="G455" s="195" t="s">
        <v>226</v>
      </c>
      <c r="H455" s="196">
        <v>7.1</v>
      </c>
      <c r="I455" s="197"/>
      <c r="J455" s="198">
        <f>ROUND(I455*H455,2)</f>
        <v>0</v>
      </c>
      <c r="K455" s="194" t="s">
        <v>227</v>
      </c>
      <c r="L455" s="40"/>
      <c r="M455" s="199" t="s">
        <v>1</v>
      </c>
      <c r="N455" s="200" t="s">
        <v>46</v>
      </c>
      <c r="O455" s="72"/>
      <c r="P455" s="201">
        <f>O455*H455</f>
        <v>0</v>
      </c>
      <c r="Q455" s="201">
        <v>0</v>
      </c>
      <c r="R455" s="201">
        <f>Q455*H455</f>
        <v>0</v>
      </c>
      <c r="S455" s="201">
        <v>0</v>
      </c>
      <c r="T455" s="202">
        <f>S455*H455</f>
        <v>0</v>
      </c>
      <c r="U455" s="35"/>
      <c r="V455" s="35"/>
      <c r="W455" s="35"/>
      <c r="X455" s="35"/>
      <c r="Y455" s="35"/>
      <c r="Z455" s="35"/>
      <c r="AA455" s="35"/>
      <c r="AB455" s="35"/>
      <c r="AC455" s="35"/>
      <c r="AD455" s="35"/>
      <c r="AE455" s="35"/>
      <c r="AR455" s="203" t="s">
        <v>317</v>
      </c>
      <c r="AT455" s="203" t="s">
        <v>223</v>
      </c>
      <c r="AU455" s="203" t="s">
        <v>93</v>
      </c>
      <c r="AY455" s="18" t="s">
        <v>220</v>
      </c>
      <c r="BE455" s="204">
        <f>IF(N455="základní",J455,0)</f>
        <v>0</v>
      </c>
      <c r="BF455" s="204">
        <f>IF(N455="snížená",J455,0)</f>
        <v>0</v>
      </c>
      <c r="BG455" s="204">
        <f>IF(N455="zákl. přenesená",J455,0)</f>
        <v>0</v>
      </c>
      <c r="BH455" s="204">
        <f>IF(N455="sníž. přenesená",J455,0)</f>
        <v>0</v>
      </c>
      <c r="BI455" s="204">
        <f>IF(N455="nulová",J455,0)</f>
        <v>0</v>
      </c>
      <c r="BJ455" s="18" t="s">
        <v>93</v>
      </c>
      <c r="BK455" s="204">
        <f>ROUND(I455*H455,2)</f>
        <v>0</v>
      </c>
      <c r="BL455" s="18" t="s">
        <v>317</v>
      </c>
      <c r="BM455" s="203" t="s">
        <v>651</v>
      </c>
    </row>
    <row r="456" spans="1:65" s="2" customFormat="1" ht="11.25">
      <c r="A456" s="35"/>
      <c r="B456" s="36"/>
      <c r="C456" s="37"/>
      <c r="D456" s="205" t="s">
        <v>230</v>
      </c>
      <c r="E456" s="37"/>
      <c r="F456" s="206" t="s">
        <v>652</v>
      </c>
      <c r="G456" s="37"/>
      <c r="H456" s="37"/>
      <c r="I456" s="207"/>
      <c r="J456" s="37"/>
      <c r="K456" s="37"/>
      <c r="L456" s="40"/>
      <c r="M456" s="208"/>
      <c r="N456" s="209"/>
      <c r="O456" s="72"/>
      <c r="P456" s="72"/>
      <c r="Q456" s="72"/>
      <c r="R456" s="72"/>
      <c r="S456" s="72"/>
      <c r="T456" s="73"/>
      <c r="U456" s="35"/>
      <c r="V456" s="35"/>
      <c r="W456" s="35"/>
      <c r="X456" s="35"/>
      <c r="Y456" s="35"/>
      <c r="Z456" s="35"/>
      <c r="AA456" s="35"/>
      <c r="AB456" s="35"/>
      <c r="AC456" s="35"/>
      <c r="AD456" s="35"/>
      <c r="AE456" s="35"/>
      <c r="AT456" s="18" t="s">
        <v>230</v>
      </c>
      <c r="AU456" s="18" t="s">
        <v>93</v>
      </c>
    </row>
    <row r="457" spans="1:65" s="2" customFormat="1" ht="24.2" customHeight="1">
      <c r="A457" s="35"/>
      <c r="B457" s="36"/>
      <c r="C457" s="192" t="s">
        <v>644</v>
      </c>
      <c r="D457" s="192" t="s">
        <v>223</v>
      </c>
      <c r="E457" s="193" t="s">
        <v>654</v>
      </c>
      <c r="F457" s="194" t="s">
        <v>655</v>
      </c>
      <c r="G457" s="195" t="s">
        <v>259</v>
      </c>
      <c r="H457" s="196">
        <v>11</v>
      </c>
      <c r="I457" s="197"/>
      <c r="J457" s="198">
        <f>ROUND(I457*H457,2)</f>
        <v>0</v>
      </c>
      <c r="K457" s="194" t="s">
        <v>1</v>
      </c>
      <c r="L457" s="40"/>
      <c r="M457" s="199" t="s">
        <v>1</v>
      </c>
      <c r="N457" s="200" t="s">
        <v>46</v>
      </c>
      <c r="O457" s="72"/>
      <c r="P457" s="201">
        <f>O457*H457</f>
        <v>0</v>
      </c>
      <c r="Q457" s="201">
        <v>0</v>
      </c>
      <c r="R457" s="201">
        <f>Q457*H457</f>
        <v>0</v>
      </c>
      <c r="S457" s="201">
        <v>0</v>
      </c>
      <c r="T457" s="202">
        <f>S457*H457</f>
        <v>0</v>
      </c>
      <c r="U457" s="35"/>
      <c r="V457" s="35"/>
      <c r="W457" s="35"/>
      <c r="X457" s="35"/>
      <c r="Y457" s="35"/>
      <c r="Z457" s="35"/>
      <c r="AA457" s="35"/>
      <c r="AB457" s="35"/>
      <c r="AC457" s="35"/>
      <c r="AD457" s="35"/>
      <c r="AE457" s="35"/>
      <c r="AR457" s="203" t="s">
        <v>317</v>
      </c>
      <c r="AT457" s="203" t="s">
        <v>223</v>
      </c>
      <c r="AU457" s="203" t="s">
        <v>93</v>
      </c>
      <c r="AY457" s="18" t="s">
        <v>220</v>
      </c>
      <c r="BE457" s="204">
        <f>IF(N457="základní",J457,0)</f>
        <v>0</v>
      </c>
      <c r="BF457" s="204">
        <f>IF(N457="snížená",J457,0)</f>
        <v>0</v>
      </c>
      <c r="BG457" s="204">
        <f>IF(N457="zákl. přenesená",J457,0)</f>
        <v>0</v>
      </c>
      <c r="BH457" s="204">
        <f>IF(N457="sníž. přenesená",J457,0)</f>
        <v>0</v>
      </c>
      <c r="BI457" s="204">
        <f>IF(N457="nulová",J457,0)</f>
        <v>0</v>
      </c>
      <c r="BJ457" s="18" t="s">
        <v>93</v>
      </c>
      <c r="BK457" s="204">
        <f>ROUND(I457*H457,2)</f>
        <v>0</v>
      </c>
      <c r="BL457" s="18" t="s">
        <v>317</v>
      </c>
      <c r="BM457" s="203" t="s">
        <v>656</v>
      </c>
    </row>
    <row r="458" spans="1:65" s="14" customFormat="1" ht="11.25">
      <c r="B458" s="220"/>
      <c r="C458" s="221"/>
      <c r="D458" s="205" t="s">
        <v>232</v>
      </c>
      <c r="E458" s="222" t="s">
        <v>1</v>
      </c>
      <c r="F458" s="223" t="s">
        <v>657</v>
      </c>
      <c r="G458" s="221"/>
      <c r="H458" s="224">
        <v>11</v>
      </c>
      <c r="I458" s="225"/>
      <c r="J458" s="221"/>
      <c r="K458" s="221"/>
      <c r="L458" s="226"/>
      <c r="M458" s="227"/>
      <c r="N458" s="228"/>
      <c r="O458" s="228"/>
      <c r="P458" s="228"/>
      <c r="Q458" s="228"/>
      <c r="R458" s="228"/>
      <c r="S458" s="228"/>
      <c r="T458" s="229"/>
      <c r="AT458" s="230" t="s">
        <v>232</v>
      </c>
      <c r="AU458" s="230" t="s">
        <v>93</v>
      </c>
      <c r="AV458" s="14" t="s">
        <v>93</v>
      </c>
      <c r="AW458" s="14" t="s">
        <v>35</v>
      </c>
      <c r="AX458" s="14" t="s">
        <v>87</v>
      </c>
      <c r="AY458" s="230" t="s">
        <v>220</v>
      </c>
    </row>
    <row r="459" spans="1:65" s="2" customFormat="1" ht="14.45" customHeight="1">
      <c r="A459" s="35"/>
      <c r="B459" s="36"/>
      <c r="C459" s="243" t="s">
        <v>648</v>
      </c>
      <c r="D459" s="243" t="s">
        <v>359</v>
      </c>
      <c r="E459" s="244" t="s">
        <v>659</v>
      </c>
      <c r="F459" s="245" t="s">
        <v>660</v>
      </c>
      <c r="G459" s="246" t="s">
        <v>259</v>
      </c>
      <c r="H459" s="247">
        <v>11</v>
      </c>
      <c r="I459" s="248"/>
      <c r="J459" s="249">
        <f>ROUND(I459*H459,2)</f>
        <v>0</v>
      </c>
      <c r="K459" s="245" t="s">
        <v>1</v>
      </c>
      <c r="L459" s="250"/>
      <c r="M459" s="251" t="s">
        <v>1</v>
      </c>
      <c r="N459" s="252" t="s">
        <v>46</v>
      </c>
      <c r="O459" s="72"/>
      <c r="P459" s="201">
        <f>O459*H459</f>
        <v>0</v>
      </c>
      <c r="Q459" s="201">
        <v>4.1000000000000003E-3</v>
      </c>
      <c r="R459" s="201">
        <f>Q459*H459</f>
        <v>4.5100000000000001E-2</v>
      </c>
      <c r="S459" s="201">
        <v>0</v>
      </c>
      <c r="T459" s="202">
        <f>S459*H459</f>
        <v>0</v>
      </c>
      <c r="U459" s="35"/>
      <c r="V459" s="35"/>
      <c r="W459" s="35"/>
      <c r="X459" s="35"/>
      <c r="Y459" s="35"/>
      <c r="Z459" s="35"/>
      <c r="AA459" s="35"/>
      <c r="AB459" s="35"/>
      <c r="AC459" s="35"/>
      <c r="AD459" s="35"/>
      <c r="AE459" s="35"/>
      <c r="AR459" s="203" t="s">
        <v>362</v>
      </c>
      <c r="AT459" s="203" t="s">
        <v>359</v>
      </c>
      <c r="AU459" s="203" t="s">
        <v>93</v>
      </c>
      <c r="AY459" s="18" t="s">
        <v>220</v>
      </c>
      <c r="BE459" s="204">
        <f>IF(N459="základní",J459,0)</f>
        <v>0</v>
      </c>
      <c r="BF459" s="204">
        <f>IF(N459="snížená",J459,0)</f>
        <v>0</v>
      </c>
      <c r="BG459" s="204">
        <f>IF(N459="zákl. přenesená",J459,0)</f>
        <v>0</v>
      </c>
      <c r="BH459" s="204">
        <f>IF(N459="sníž. přenesená",J459,0)</f>
        <v>0</v>
      </c>
      <c r="BI459" s="204">
        <f>IF(N459="nulová",J459,0)</f>
        <v>0</v>
      </c>
      <c r="BJ459" s="18" t="s">
        <v>93</v>
      </c>
      <c r="BK459" s="204">
        <f>ROUND(I459*H459,2)</f>
        <v>0</v>
      </c>
      <c r="BL459" s="18" t="s">
        <v>317</v>
      </c>
      <c r="BM459" s="203" t="s">
        <v>661</v>
      </c>
    </row>
    <row r="460" spans="1:65" s="2" customFormat="1" ht="14.45" customHeight="1">
      <c r="A460" s="35"/>
      <c r="B460" s="36"/>
      <c r="C460" s="192" t="s">
        <v>653</v>
      </c>
      <c r="D460" s="192" t="s">
        <v>223</v>
      </c>
      <c r="E460" s="193" t="s">
        <v>663</v>
      </c>
      <c r="F460" s="194" t="s">
        <v>664</v>
      </c>
      <c r="G460" s="195" t="s">
        <v>226</v>
      </c>
      <c r="H460" s="196">
        <v>7.1</v>
      </c>
      <c r="I460" s="197"/>
      <c r="J460" s="198">
        <f>ROUND(I460*H460,2)</f>
        <v>0</v>
      </c>
      <c r="K460" s="194" t="s">
        <v>227</v>
      </c>
      <c r="L460" s="40"/>
      <c r="M460" s="199" t="s">
        <v>1</v>
      </c>
      <c r="N460" s="200" t="s">
        <v>46</v>
      </c>
      <c r="O460" s="72"/>
      <c r="P460" s="201">
        <f>O460*H460</f>
        <v>0</v>
      </c>
      <c r="Q460" s="201">
        <v>0</v>
      </c>
      <c r="R460" s="201">
        <f>Q460*H460</f>
        <v>0</v>
      </c>
      <c r="S460" s="201">
        <v>1.2999999999999999E-4</v>
      </c>
      <c r="T460" s="202">
        <f>S460*H460</f>
        <v>9.2299999999999988E-4</v>
      </c>
      <c r="U460" s="35"/>
      <c r="V460" s="35"/>
      <c r="W460" s="35"/>
      <c r="X460" s="35"/>
      <c r="Y460" s="35"/>
      <c r="Z460" s="35"/>
      <c r="AA460" s="35"/>
      <c r="AB460" s="35"/>
      <c r="AC460" s="35"/>
      <c r="AD460" s="35"/>
      <c r="AE460" s="35"/>
      <c r="AR460" s="203" t="s">
        <v>317</v>
      </c>
      <c r="AT460" s="203" t="s">
        <v>223</v>
      </c>
      <c r="AU460" s="203" t="s">
        <v>93</v>
      </c>
      <c r="AY460" s="18" t="s">
        <v>220</v>
      </c>
      <c r="BE460" s="204">
        <f>IF(N460="základní",J460,0)</f>
        <v>0</v>
      </c>
      <c r="BF460" s="204">
        <f>IF(N460="snížená",J460,0)</f>
        <v>0</v>
      </c>
      <c r="BG460" s="204">
        <f>IF(N460="zákl. přenesená",J460,0)</f>
        <v>0</v>
      </c>
      <c r="BH460" s="204">
        <f>IF(N460="sníž. přenesená",J460,0)</f>
        <v>0</v>
      </c>
      <c r="BI460" s="204">
        <f>IF(N460="nulová",J460,0)</f>
        <v>0</v>
      </c>
      <c r="BJ460" s="18" t="s">
        <v>93</v>
      </c>
      <c r="BK460" s="204">
        <f>ROUND(I460*H460,2)</f>
        <v>0</v>
      </c>
      <c r="BL460" s="18" t="s">
        <v>317</v>
      </c>
      <c r="BM460" s="203" t="s">
        <v>665</v>
      </c>
    </row>
    <row r="461" spans="1:65" s="2" customFormat="1" ht="11.25">
      <c r="A461" s="35"/>
      <c r="B461" s="36"/>
      <c r="C461" s="37"/>
      <c r="D461" s="205" t="s">
        <v>230</v>
      </c>
      <c r="E461" s="37"/>
      <c r="F461" s="206" t="s">
        <v>666</v>
      </c>
      <c r="G461" s="37"/>
      <c r="H461" s="37"/>
      <c r="I461" s="207"/>
      <c r="J461" s="37"/>
      <c r="K461" s="37"/>
      <c r="L461" s="40"/>
      <c r="M461" s="208"/>
      <c r="N461" s="209"/>
      <c r="O461" s="72"/>
      <c r="P461" s="72"/>
      <c r="Q461" s="72"/>
      <c r="R461" s="72"/>
      <c r="S461" s="72"/>
      <c r="T461" s="73"/>
      <c r="U461" s="35"/>
      <c r="V461" s="35"/>
      <c r="W461" s="35"/>
      <c r="X461" s="35"/>
      <c r="Y461" s="35"/>
      <c r="Z461" s="35"/>
      <c r="AA461" s="35"/>
      <c r="AB461" s="35"/>
      <c r="AC461" s="35"/>
      <c r="AD461" s="35"/>
      <c r="AE461" s="35"/>
      <c r="AT461" s="18" t="s">
        <v>230</v>
      </c>
      <c r="AU461" s="18" t="s">
        <v>93</v>
      </c>
    </row>
    <row r="462" spans="1:65" s="14" customFormat="1" ht="11.25">
      <c r="B462" s="220"/>
      <c r="C462" s="221"/>
      <c r="D462" s="205" t="s">
        <v>232</v>
      </c>
      <c r="E462" s="222" t="s">
        <v>1</v>
      </c>
      <c r="F462" s="223" t="s">
        <v>1608</v>
      </c>
      <c r="G462" s="221"/>
      <c r="H462" s="224">
        <v>7.1</v>
      </c>
      <c r="I462" s="225"/>
      <c r="J462" s="221"/>
      <c r="K462" s="221"/>
      <c r="L462" s="226"/>
      <c r="M462" s="227"/>
      <c r="N462" s="228"/>
      <c r="O462" s="228"/>
      <c r="P462" s="228"/>
      <c r="Q462" s="228"/>
      <c r="R462" s="228"/>
      <c r="S462" s="228"/>
      <c r="T462" s="229"/>
      <c r="AT462" s="230" t="s">
        <v>232</v>
      </c>
      <c r="AU462" s="230" t="s">
        <v>93</v>
      </c>
      <c r="AV462" s="14" t="s">
        <v>93</v>
      </c>
      <c r="AW462" s="14" t="s">
        <v>35</v>
      </c>
      <c r="AX462" s="14" t="s">
        <v>87</v>
      </c>
      <c r="AY462" s="230" t="s">
        <v>220</v>
      </c>
    </row>
    <row r="463" spans="1:65" s="2" customFormat="1" ht="14.45" customHeight="1">
      <c r="A463" s="35"/>
      <c r="B463" s="36"/>
      <c r="C463" s="192" t="s">
        <v>658</v>
      </c>
      <c r="D463" s="192" t="s">
        <v>223</v>
      </c>
      <c r="E463" s="193" t="s">
        <v>668</v>
      </c>
      <c r="F463" s="194" t="s">
        <v>669</v>
      </c>
      <c r="G463" s="195" t="s">
        <v>226</v>
      </c>
      <c r="H463" s="196">
        <v>32.5</v>
      </c>
      <c r="I463" s="197"/>
      <c r="J463" s="198">
        <f>ROUND(I463*H463,2)</f>
        <v>0</v>
      </c>
      <c r="K463" s="194" t="s">
        <v>227</v>
      </c>
      <c r="L463" s="40"/>
      <c r="M463" s="199" t="s">
        <v>1</v>
      </c>
      <c r="N463" s="200" t="s">
        <v>46</v>
      </c>
      <c r="O463" s="72"/>
      <c r="P463" s="201">
        <f>O463*H463</f>
        <v>0</v>
      </c>
      <c r="Q463" s="201">
        <v>1.3999999999999999E-4</v>
      </c>
      <c r="R463" s="201">
        <f>Q463*H463</f>
        <v>4.5499999999999994E-3</v>
      </c>
      <c r="S463" s="201">
        <v>0</v>
      </c>
      <c r="T463" s="202">
        <f>S463*H463</f>
        <v>0</v>
      </c>
      <c r="U463" s="35"/>
      <c r="V463" s="35"/>
      <c r="W463" s="35"/>
      <c r="X463" s="35"/>
      <c r="Y463" s="35"/>
      <c r="Z463" s="35"/>
      <c r="AA463" s="35"/>
      <c r="AB463" s="35"/>
      <c r="AC463" s="35"/>
      <c r="AD463" s="35"/>
      <c r="AE463" s="35"/>
      <c r="AR463" s="203" t="s">
        <v>317</v>
      </c>
      <c r="AT463" s="203" t="s">
        <v>223</v>
      </c>
      <c r="AU463" s="203" t="s">
        <v>93</v>
      </c>
      <c r="AY463" s="18" t="s">
        <v>220</v>
      </c>
      <c r="BE463" s="204">
        <f>IF(N463="základní",J463,0)</f>
        <v>0</v>
      </c>
      <c r="BF463" s="204">
        <f>IF(N463="snížená",J463,0)</f>
        <v>0</v>
      </c>
      <c r="BG463" s="204">
        <f>IF(N463="zákl. přenesená",J463,0)</f>
        <v>0</v>
      </c>
      <c r="BH463" s="204">
        <f>IF(N463="sníž. přenesená",J463,0)</f>
        <v>0</v>
      </c>
      <c r="BI463" s="204">
        <f>IF(N463="nulová",J463,0)</f>
        <v>0</v>
      </c>
      <c r="BJ463" s="18" t="s">
        <v>93</v>
      </c>
      <c r="BK463" s="204">
        <f>ROUND(I463*H463,2)</f>
        <v>0</v>
      </c>
      <c r="BL463" s="18" t="s">
        <v>317</v>
      </c>
      <c r="BM463" s="203" t="s">
        <v>670</v>
      </c>
    </row>
    <row r="464" spans="1:65" s="2" customFormat="1" ht="11.25">
      <c r="A464" s="35"/>
      <c r="B464" s="36"/>
      <c r="C464" s="37"/>
      <c r="D464" s="205" t="s">
        <v>230</v>
      </c>
      <c r="E464" s="37"/>
      <c r="F464" s="206" t="s">
        <v>671</v>
      </c>
      <c r="G464" s="37"/>
      <c r="H464" s="37"/>
      <c r="I464" s="207"/>
      <c r="J464" s="37"/>
      <c r="K464" s="37"/>
      <c r="L464" s="40"/>
      <c r="M464" s="208"/>
      <c r="N464" s="209"/>
      <c r="O464" s="72"/>
      <c r="P464" s="72"/>
      <c r="Q464" s="72"/>
      <c r="R464" s="72"/>
      <c r="S464" s="72"/>
      <c r="T464" s="73"/>
      <c r="U464" s="35"/>
      <c r="V464" s="35"/>
      <c r="W464" s="35"/>
      <c r="X464" s="35"/>
      <c r="Y464" s="35"/>
      <c r="Z464" s="35"/>
      <c r="AA464" s="35"/>
      <c r="AB464" s="35"/>
      <c r="AC464" s="35"/>
      <c r="AD464" s="35"/>
      <c r="AE464" s="35"/>
      <c r="AT464" s="18" t="s">
        <v>230</v>
      </c>
      <c r="AU464" s="18" t="s">
        <v>93</v>
      </c>
    </row>
    <row r="465" spans="1:65" s="14" customFormat="1" ht="11.25">
      <c r="B465" s="220"/>
      <c r="C465" s="221"/>
      <c r="D465" s="205" t="s">
        <v>232</v>
      </c>
      <c r="E465" s="222" t="s">
        <v>1</v>
      </c>
      <c r="F465" s="223" t="s">
        <v>1876</v>
      </c>
      <c r="G465" s="221"/>
      <c r="H465" s="224">
        <v>32.5</v>
      </c>
      <c r="I465" s="225"/>
      <c r="J465" s="221"/>
      <c r="K465" s="221"/>
      <c r="L465" s="226"/>
      <c r="M465" s="227"/>
      <c r="N465" s="228"/>
      <c r="O465" s="228"/>
      <c r="P465" s="228"/>
      <c r="Q465" s="228"/>
      <c r="R465" s="228"/>
      <c r="S465" s="228"/>
      <c r="T465" s="229"/>
      <c r="AT465" s="230" t="s">
        <v>232</v>
      </c>
      <c r="AU465" s="230" t="s">
        <v>93</v>
      </c>
      <c r="AV465" s="14" t="s">
        <v>93</v>
      </c>
      <c r="AW465" s="14" t="s">
        <v>35</v>
      </c>
      <c r="AX465" s="14" t="s">
        <v>87</v>
      </c>
      <c r="AY465" s="230" t="s">
        <v>220</v>
      </c>
    </row>
    <row r="466" spans="1:65" s="2" customFormat="1" ht="14.45" customHeight="1">
      <c r="A466" s="35"/>
      <c r="B466" s="36"/>
      <c r="C466" s="192" t="s">
        <v>662</v>
      </c>
      <c r="D466" s="192" t="s">
        <v>223</v>
      </c>
      <c r="E466" s="193" t="s">
        <v>674</v>
      </c>
      <c r="F466" s="194" t="s">
        <v>675</v>
      </c>
      <c r="G466" s="195" t="s">
        <v>386</v>
      </c>
      <c r="H466" s="253"/>
      <c r="I466" s="197"/>
      <c r="J466" s="198">
        <f>ROUND(I466*H466,2)</f>
        <v>0</v>
      </c>
      <c r="K466" s="194" t="s">
        <v>227</v>
      </c>
      <c r="L466" s="40"/>
      <c r="M466" s="199" t="s">
        <v>1</v>
      </c>
      <c r="N466" s="200" t="s">
        <v>46</v>
      </c>
      <c r="O466" s="72"/>
      <c r="P466" s="201">
        <f>O466*H466</f>
        <v>0</v>
      </c>
      <c r="Q466" s="201">
        <v>0</v>
      </c>
      <c r="R466" s="201">
        <f>Q466*H466</f>
        <v>0</v>
      </c>
      <c r="S466" s="201">
        <v>0</v>
      </c>
      <c r="T466" s="202">
        <f>S466*H466</f>
        <v>0</v>
      </c>
      <c r="U466" s="35"/>
      <c r="V466" s="35"/>
      <c r="W466" s="35"/>
      <c r="X466" s="35"/>
      <c r="Y466" s="35"/>
      <c r="Z466" s="35"/>
      <c r="AA466" s="35"/>
      <c r="AB466" s="35"/>
      <c r="AC466" s="35"/>
      <c r="AD466" s="35"/>
      <c r="AE466" s="35"/>
      <c r="AR466" s="203" t="s">
        <v>317</v>
      </c>
      <c r="AT466" s="203" t="s">
        <v>223</v>
      </c>
      <c r="AU466" s="203" t="s">
        <v>93</v>
      </c>
      <c r="AY466" s="18" t="s">
        <v>220</v>
      </c>
      <c r="BE466" s="204">
        <f>IF(N466="základní",J466,0)</f>
        <v>0</v>
      </c>
      <c r="BF466" s="204">
        <f>IF(N466="snížená",J466,0)</f>
        <v>0</v>
      </c>
      <c r="BG466" s="204">
        <f>IF(N466="zákl. přenesená",J466,0)</f>
        <v>0</v>
      </c>
      <c r="BH466" s="204">
        <f>IF(N466="sníž. přenesená",J466,0)</f>
        <v>0</v>
      </c>
      <c r="BI466" s="204">
        <f>IF(N466="nulová",J466,0)</f>
        <v>0</v>
      </c>
      <c r="BJ466" s="18" t="s">
        <v>93</v>
      </c>
      <c r="BK466" s="204">
        <f>ROUND(I466*H466,2)</f>
        <v>0</v>
      </c>
      <c r="BL466" s="18" t="s">
        <v>317</v>
      </c>
      <c r="BM466" s="203" t="s">
        <v>676</v>
      </c>
    </row>
    <row r="467" spans="1:65" s="2" customFormat="1" ht="19.5">
      <c r="A467" s="35"/>
      <c r="B467" s="36"/>
      <c r="C467" s="37"/>
      <c r="D467" s="205" t="s">
        <v>230</v>
      </c>
      <c r="E467" s="37"/>
      <c r="F467" s="206" t="s">
        <v>677</v>
      </c>
      <c r="G467" s="37"/>
      <c r="H467" s="37"/>
      <c r="I467" s="207"/>
      <c r="J467" s="37"/>
      <c r="K467" s="37"/>
      <c r="L467" s="40"/>
      <c r="M467" s="208"/>
      <c r="N467" s="209"/>
      <c r="O467" s="72"/>
      <c r="P467" s="72"/>
      <c r="Q467" s="72"/>
      <c r="R467" s="72"/>
      <c r="S467" s="72"/>
      <c r="T467" s="73"/>
      <c r="U467" s="35"/>
      <c r="V467" s="35"/>
      <c r="W467" s="35"/>
      <c r="X467" s="35"/>
      <c r="Y467" s="35"/>
      <c r="Z467" s="35"/>
      <c r="AA467" s="35"/>
      <c r="AB467" s="35"/>
      <c r="AC467" s="35"/>
      <c r="AD467" s="35"/>
      <c r="AE467" s="35"/>
      <c r="AT467" s="18" t="s">
        <v>230</v>
      </c>
      <c r="AU467" s="18" t="s">
        <v>93</v>
      </c>
    </row>
    <row r="468" spans="1:65" s="12" customFormat="1" ht="22.9" customHeight="1">
      <c r="B468" s="176"/>
      <c r="C468" s="177"/>
      <c r="D468" s="178" t="s">
        <v>79</v>
      </c>
      <c r="E468" s="190" t="s">
        <v>678</v>
      </c>
      <c r="F468" s="190" t="s">
        <v>679</v>
      </c>
      <c r="G468" s="177"/>
      <c r="H468" s="177"/>
      <c r="I468" s="180"/>
      <c r="J468" s="191">
        <f>BK468</f>
        <v>0</v>
      </c>
      <c r="K468" s="177"/>
      <c r="L468" s="182"/>
      <c r="M468" s="183"/>
      <c r="N468" s="184"/>
      <c r="O468" s="184"/>
      <c r="P468" s="185">
        <f>SUM(P469:P488)</f>
        <v>0</v>
      </c>
      <c r="Q468" s="184"/>
      <c r="R468" s="185">
        <f>SUM(R469:R488)</f>
        <v>0</v>
      </c>
      <c r="S468" s="184"/>
      <c r="T468" s="186">
        <f>SUM(T469:T488)</f>
        <v>0</v>
      </c>
      <c r="AR468" s="187" t="s">
        <v>93</v>
      </c>
      <c r="AT468" s="188" t="s">
        <v>79</v>
      </c>
      <c r="AU468" s="188" t="s">
        <v>87</v>
      </c>
      <c r="AY468" s="187" t="s">
        <v>220</v>
      </c>
      <c r="BK468" s="189">
        <f>SUM(BK469:BK488)</f>
        <v>0</v>
      </c>
    </row>
    <row r="469" spans="1:65" s="2" customFormat="1" ht="24.2" customHeight="1">
      <c r="A469" s="35"/>
      <c r="B469" s="36"/>
      <c r="C469" s="192" t="s">
        <v>667</v>
      </c>
      <c r="D469" s="192" t="s">
        <v>223</v>
      </c>
      <c r="E469" s="193" t="s">
        <v>686</v>
      </c>
      <c r="F469" s="194" t="s">
        <v>682</v>
      </c>
      <c r="G469" s="195" t="s">
        <v>301</v>
      </c>
      <c r="H469" s="196">
        <v>4</v>
      </c>
      <c r="I469" s="197"/>
      <c r="J469" s="198">
        <f>ROUND(I469*H469,2)</f>
        <v>0</v>
      </c>
      <c r="K469" s="194" t="s">
        <v>1</v>
      </c>
      <c r="L469" s="40"/>
      <c r="M469" s="199" t="s">
        <v>1</v>
      </c>
      <c r="N469" s="200" t="s">
        <v>46</v>
      </c>
      <c r="O469" s="72"/>
      <c r="P469" s="201">
        <f>O469*H469</f>
        <v>0</v>
      </c>
      <c r="Q469" s="201">
        <v>0</v>
      </c>
      <c r="R469" s="201">
        <f>Q469*H469</f>
        <v>0</v>
      </c>
      <c r="S469" s="201">
        <v>0</v>
      </c>
      <c r="T469" s="202">
        <f>S469*H469</f>
        <v>0</v>
      </c>
      <c r="U469" s="35"/>
      <c r="V469" s="35"/>
      <c r="W469" s="35"/>
      <c r="X469" s="35"/>
      <c r="Y469" s="35"/>
      <c r="Z469" s="35"/>
      <c r="AA469" s="35"/>
      <c r="AB469" s="35"/>
      <c r="AC469" s="35"/>
      <c r="AD469" s="35"/>
      <c r="AE469" s="35"/>
      <c r="AR469" s="203" t="s">
        <v>317</v>
      </c>
      <c r="AT469" s="203" t="s">
        <v>223</v>
      </c>
      <c r="AU469" s="203" t="s">
        <v>93</v>
      </c>
      <c r="AY469" s="18" t="s">
        <v>220</v>
      </c>
      <c r="BE469" s="204">
        <f>IF(N469="základní",J469,0)</f>
        <v>0</v>
      </c>
      <c r="BF469" s="204">
        <f>IF(N469="snížená",J469,0)</f>
        <v>0</v>
      </c>
      <c r="BG469" s="204">
        <f>IF(N469="zákl. přenesená",J469,0)</f>
        <v>0</v>
      </c>
      <c r="BH469" s="204">
        <f>IF(N469="sníž. přenesená",J469,0)</f>
        <v>0</v>
      </c>
      <c r="BI469" s="204">
        <f>IF(N469="nulová",J469,0)</f>
        <v>0</v>
      </c>
      <c r="BJ469" s="18" t="s">
        <v>93</v>
      </c>
      <c r="BK469" s="204">
        <f>ROUND(I469*H469,2)</f>
        <v>0</v>
      </c>
      <c r="BL469" s="18" t="s">
        <v>317</v>
      </c>
      <c r="BM469" s="203" t="s">
        <v>687</v>
      </c>
    </row>
    <row r="470" spans="1:65" s="2" customFormat="1" ht="97.5">
      <c r="A470" s="35"/>
      <c r="B470" s="36"/>
      <c r="C470" s="37"/>
      <c r="D470" s="205" t="s">
        <v>230</v>
      </c>
      <c r="E470" s="37"/>
      <c r="F470" s="206" t="s">
        <v>684</v>
      </c>
      <c r="G470" s="37"/>
      <c r="H470" s="37"/>
      <c r="I470" s="207"/>
      <c r="J470" s="37"/>
      <c r="K470" s="37"/>
      <c r="L470" s="40"/>
      <c r="M470" s="208"/>
      <c r="N470" s="209"/>
      <c r="O470" s="72"/>
      <c r="P470" s="72"/>
      <c r="Q470" s="72"/>
      <c r="R470" s="72"/>
      <c r="S470" s="72"/>
      <c r="T470" s="73"/>
      <c r="U470" s="35"/>
      <c r="V470" s="35"/>
      <c r="W470" s="35"/>
      <c r="X470" s="35"/>
      <c r="Y470" s="35"/>
      <c r="Z470" s="35"/>
      <c r="AA470" s="35"/>
      <c r="AB470" s="35"/>
      <c r="AC470" s="35"/>
      <c r="AD470" s="35"/>
      <c r="AE470" s="35"/>
      <c r="AT470" s="18" t="s">
        <v>230</v>
      </c>
      <c r="AU470" s="18" t="s">
        <v>93</v>
      </c>
    </row>
    <row r="471" spans="1:65" s="2" customFormat="1" ht="24.2" customHeight="1">
      <c r="A471" s="35"/>
      <c r="B471" s="36"/>
      <c r="C471" s="192" t="s">
        <v>673</v>
      </c>
      <c r="D471" s="192" t="s">
        <v>223</v>
      </c>
      <c r="E471" s="193" t="s">
        <v>1877</v>
      </c>
      <c r="F471" s="194" t="s">
        <v>690</v>
      </c>
      <c r="G471" s="195" t="s">
        <v>301</v>
      </c>
      <c r="H471" s="196">
        <v>2</v>
      </c>
      <c r="I471" s="197"/>
      <c r="J471" s="198">
        <f>ROUND(I471*H471,2)</f>
        <v>0</v>
      </c>
      <c r="K471" s="194" t="s">
        <v>1</v>
      </c>
      <c r="L471" s="40"/>
      <c r="M471" s="199" t="s">
        <v>1</v>
      </c>
      <c r="N471" s="200" t="s">
        <v>46</v>
      </c>
      <c r="O471" s="72"/>
      <c r="P471" s="201">
        <f>O471*H471</f>
        <v>0</v>
      </c>
      <c r="Q471" s="201">
        <v>0</v>
      </c>
      <c r="R471" s="201">
        <f>Q471*H471</f>
        <v>0</v>
      </c>
      <c r="S471" s="201">
        <v>0</v>
      </c>
      <c r="T471" s="202">
        <f>S471*H471</f>
        <v>0</v>
      </c>
      <c r="U471" s="35"/>
      <c r="V471" s="35"/>
      <c r="W471" s="35"/>
      <c r="X471" s="35"/>
      <c r="Y471" s="35"/>
      <c r="Z471" s="35"/>
      <c r="AA471" s="35"/>
      <c r="AB471" s="35"/>
      <c r="AC471" s="35"/>
      <c r="AD471" s="35"/>
      <c r="AE471" s="35"/>
      <c r="AR471" s="203" t="s">
        <v>317</v>
      </c>
      <c r="AT471" s="203" t="s">
        <v>223</v>
      </c>
      <c r="AU471" s="203" t="s">
        <v>93</v>
      </c>
      <c r="AY471" s="18" t="s">
        <v>220</v>
      </c>
      <c r="BE471" s="204">
        <f>IF(N471="základní",J471,0)</f>
        <v>0</v>
      </c>
      <c r="BF471" s="204">
        <f>IF(N471="snížená",J471,0)</f>
        <v>0</v>
      </c>
      <c r="BG471" s="204">
        <f>IF(N471="zákl. přenesená",J471,0)</f>
        <v>0</v>
      </c>
      <c r="BH471" s="204">
        <f>IF(N471="sníž. přenesená",J471,0)</f>
        <v>0</v>
      </c>
      <c r="BI471" s="204">
        <f>IF(N471="nulová",J471,0)</f>
        <v>0</v>
      </c>
      <c r="BJ471" s="18" t="s">
        <v>93</v>
      </c>
      <c r="BK471" s="204">
        <f>ROUND(I471*H471,2)</f>
        <v>0</v>
      </c>
      <c r="BL471" s="18" t="s">
        <v>317</v>
      </c>
      <c r="BM471" s="203" t="s">
        <v>1878</v>
      </c>
    </row>
    <row r="472" spans="1:65" s="2" customFormat="1" ht="87.75">
      <c r="A472" s="35"/>
      <c r="B472" s="36"/>
      <c r="C472" s="37"/>
      <c r="D472" s="205" t="s">
        <v>230</v>
      </c>
      <c r="E472" s="37"/>
      <c r="F472" s="206" t="s">
        <v>692</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230</v>
      </c>
      <c r="AU472" s="18" t="s">
        <v>93</v>
      </c>
    </row>
    <row r="473" spans="1:65" s="2" customFormat="1" ht="24.2" customHeight="1">
      <c r="A473" s="35"/>
      <c r="B473" s="36"/>
      <c r="C473" s="192" t="s">
        <v>680</v>
      </c>
      <c r="D473" s="192" t="s">
        <v>223</v>
      </c>
      <c r="E473" s="193" t="s">
        <v>689</v>
      </c>
      <c r="F473" s="194" t="s">
        <v>690</v>
      </c>
      <c r="G473" s="195" t="s">
        <v>301</v>
      </c>
      <c r="H473" s="196">
        <v>1</v>
      </c>
      <c r="I473" s="197"/>
      <c r="J473" s="198">
        <f>ROUND(I473*H473,2)</f>
        <v>0</v>
      </c>
      <c r="K473" s="194" t="s">
        <v>1</v>
      </c>
      <c r="L473" s="40"/>
      <c r="M473" s="199" t="s">
        <v>1</v>
      </c>
      <c r="N473" s="200" t="s">
        <v>46</v>
      </c>
      <c r="O473" s="72"/>
      <c r="P473" s="201">
        <f>O473*H473</f>
        <v>0</v>
      </c>
      <c r="Q473" s="201">
        <v>0</v>
      </c>
      <c r="R473" s="201">
        <f>Q473*H473</f>
        <v>0</v>
      </c>
      <c r="S473" s="201">
        <v>0</v>
      </c>
      <c r="T473" s="202">
        <f>S473*H473</f>
        <v>0</v>
      </c>
      <c r="U473" s="35"/>
      <c r="V473" s="35"/>
      <c r="W473" s="35"/>
      <c r="X473" s="35"/>
      <c r="Y473" s="35"/>
      <c r="Z473" s="35"/>
      <c r="AA473" s="35"/>
      <c r="AB473" s="35"/>
      <c r="AC473" s="35"/>
      <c r="AD473" s="35"/>
      <c r="AE473" s="35"/>
      <c r="AR473" s="203" t="s">
        <v>317</v>
      </c>
      <c r="AT473" s="203" t="s">
        <v>223</v>
      </c>
      <c r="AU473" s="203" t="s">
        <v>93</v>
      </c>
      <c r="AY473" s="18" t="s">
        <v>220</v>
      </c>
      <c r="BE473" s="204">
        <f>IF(N473="základní",J473,0)</f>
        <v>0</v>
      </c>
      <c r="BF473" s="204">
        <f>IF(N473="snížená",J473,0)</f>
        <v>0</v>
      </c>
      <c r="BG473" s="204">
        <f>IF(N473="zákl. přenesená",J473,0)</f>
        <v>0</v>
      </c>
      <c r="BH473" s="204">
        <f>IF(N473="sníž. přenesená",J473,0)</f>
        <v>0</v>
      </c>
      <c r="BI473" s="204">
        <f>IF(N473="nulová",J473,0)</f>
        <v>0</v>
      </c>
      <c r="BJ473" s="18" t="s">
        <v>93</v>
      </c>
      <c r="BK473" s="204">
        <f>ROUND(I473*H473,2)</f>
        <v>0</v>
      </c>
      <c r="BL473" s="18" t="s">
        <v>317</v>
      </c>
      <c r="BM473" s="203" t="s">
        <v>691</v>
      </c>
    </row>
    <row r="474" spans="1:65" s="2" customFormat="1" ht="87.75">
      <c r="A474" s="35"/>
      <c r="B474" s="36"/>
      <c r="C474" s="37"/>
      <c r="D474" s="205" t="s">
        <v>230</v>
      </c>
      <c r="E474" s="37"/>
      <c r="F474" s="206" t="s">
        <v>692</v>
      </c>
      <c r="G474" s="37"/>
      <c r="H474" s="37"/>
      <c r="I474" s="207"/>
      <c r="J474" s="37"/>
      <c r="K474" s="37"/>
      <c r="L474" s="40"/>
      <c r="M474" s="208"/>
      <c r="N474" s="209"/>
      <c r="O474" s="72"/>
      <c r="P474" s="72"/>
      <c r="Q474" s="72"/>
      <c r="R474" s="72"/>
      <c r="S474" s="72"/>
      <c r="T474" s="73"/>
      <c r="U474" s="35"/>
      <c r="V474" s="35"/>
      <c r="W474" s="35"/>
      <c r="X474" s="35"/>
      <c r="Y474" s="35"/>
      <c r="Z474" s="35"/>
      <c r="AA474" s="35"/>
      <c r="AB474" s="35"/>
      <c r="AC474" s="35"/>
      <c r="AD474" s="35"/>
      <c r="AE474" s="35"/>
      <c r="AT474" s="18" t="s">
        <v>230</v>
      </c>
      <c r="AU474" s="18" t="s">
        <v>93</v>
      </c>
    </row>
    <row r="475" spans="1:65" s="2" customFormat="1" ht="24.2" customHeight="1">
      <c r="A475" s="35"/>
      <c r="B475" s="36"/>
      <c r="C475" s="192" t="s">
        <v>685</v>
      </c>
      <c r="D475" s="192" t="s">
        <v>223</v>
      </c>
      <c r="E475" s="193" t="s">
        <v>694</v>
      </c>
      <c r="F475" s="194" t="s">
        <v>695</v>
      </c>
      <c r="G475" s="195" t="s">
        <v>301</v>
      </c>
      <c r="H475" s="196">
        <v>2</v>
      </c>
      <c r="I475" s="197"/>
      <c r="J475" s="198">
        <f>ROUND(I475*H475,2)</f>
        <v>0</v>
      </c>
      <c r="K475" s="194" t="s">
        <v>1</v>
      </c>
      <c r="L475" s="40"/>
      <c r="M475" s="199" t="s">
        <v>1</v>
      </c>
      <c r="N475" s="200" t="s">
        <v>46</v>
      </c>
      <c r="O475" s="72"/>
      <c r="P475" s="201">
        <f>O475*H475</f>
        <v>0</v>
      </c>
      <c r="Q475" s="201">
        <v>0</v>
      </c>
      <c r="R475" s="201">
        <f>Q475*H475</f>
        <v>0</v>
      </c>
      <c r="S475" s="201">
        <v>0</v>
      </c>
      <c r="T475" s="202">
        <f>S475*H475</f>
        <v>0</v>
      </c>
      <c r="U475" s="35"/>
      <c r="V475" s="35"/>
      <c r="W475" s="35"/>
      <c r="X475" s="35"/>
      <c r="Y475" s="35"/>
      <c r="Z475" s="35"/>
      <c r="AA475" s="35"/>
      <c r="AB475" s="35"/>
      <c r="AC475" s="35"/>
      <c r="AD475" s="35"/>
      <c r="AE475" s="35"/>
      <c r="AR475" s="203" t="s">
        <v>317</v>
      </c>
      <c r="AT475" s="203" t="s">
        <v>223</v>
      </c>
      <c r="AU475" s="203" t="s">
        <v>93</v>
      </c>
      <c r="AY475" s="18" t="s">
        <v>220</v>
      </c>
      <c r="BE475" s="204">
        <f>IF(N475="základní",J475,0)</f>
        <v>0</v>
      </c>
      <c r="BF475" s="204">
        <f>IF(N475="snížená",J475,0)</f>
        <v>0</v>
      </c>
      <c r="BG475" s="204">
        <f>IF(N475="zákl. přenesená",J475,0)</f>
        <v>0</v>
      </c>
      <c r="BH475" s="204">
        <f>IF(N475="sníž. přenesená",J475,0)</f>
        <v>0</v>
      </c>
      <c r="BI475" s="204">
        <f>IF(N475="nulová",J475,0)</f>
        <v>0</v>
      </c>
      <c r="BJ475" s="18" t="s">
        <v>93</v>
      </c>
      <c r="BK475" s="204">
        <f>ROUND(I475*H475,2)</f>
        <v>0</v>
      </c>
      <c r="BL475" s="18" t="s">
        <v>317</v>
      </c>
      <c r="BM475" s="203" t="s">
        <v>696</v>
      </c>
    </row>
    <row r="476" spans="1:65" s="2" customFormat="1" ht="97.5">
      <c r="A476" s="35"/>
      <c r="B476" s="36"/>
      <c r="C476" s="37"/>
      <c r="D476" s="205" t="s">
        <v>230</v>
      </c>
      <c r="E476" s="37"/>
      <c r="F476" s="206" t="s">
        <v>697</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230</v>
      </c>
      <c r="AU476" s="18" t="s">
        <v>93</v>
      </c>
    </row>
    <row r="477" spans="1:65" s="2" customFormat="1" ht="24.2" customHeight="1">
      <c r="A477" s="35"/>
      <c r="B477" s="36"/>
      <c r="C477" s="192" t="s">
        <v>688</v>
      </c>
      <c r="D477" s="192" t="s">
        <v>223</v>
      </c>
      <c r="E477" s="193" t="s">
        <v>702</v>
      </c>
      <c r="F477" s="194" t="s">
        <v>703</v>
      </c>
      <c r="G477" s="195" t="s">
        <v>301</v>
      </c>
      <c r="H477" s="196">
        <v>1</v>
      </c>
      <c r="I477" s="197"/>
      <c r="J477" s="198">
        <f>ROUND(I477*H477,2)</f>
        <v>0</v>
      </c>
      <c r="K477" s="194" t="s">
        <v>1</v>
      </c>
      <c r="L477" s="40"/>
      <c r="M477" s="199" t="s">
        <v>1</v>
      </c>
      <c r="N477" s="200" t="s">
        <v>46</v>
      </c>
      <c r="O477" s="72"/>
      <c r="P477" s="201">
        <f>O477*H477</f>
        <v>0</v>
      </c>
      <c r="Q477" s="201">
        <v>0</v>
      </c>
      <c r="R477" s="201">
        <f>Q477*H477</f>
        <v>0</v>
      </c>
      <c r="S477" s="201">
        <v>0</v>
      </c>
      <c r="T477" s="202">
        <f>S477*H477</f>
        <v>0</v>
      </c>
      <c r="U477" s="35"/>
      <c r="V477" s="35"/>
      <c r="W477" s="35"/>
      <c r="X477" s="35"/>
      <c r="Y477" s="35"/>
      <c r="Z477" s="35"/>
      <c r="AA477" s="35"/>
      <c r="AB477" s="35"/>
      <c r="AC477" s="35"/>
      <c r="AD477" s="35"/>
      <c r="AE477" s="35"/>
      <c r="AR477" s="203" t="s">
        <v>317</v>
      </c>
      <c r="AT477" s="203" t="s">
        <v>223</v>
      </c>
      <c r="AU477" s="203" t="s">
        <v>93</v>
      </c>
      <c r="AY477" s="18" t="s">
        <v>220</v>
      </c>
      <c r="BE477" s="204">
        <f>IF(N477="základní",J477,0)</f>
        <v>0</v>
      </c>
      <c r="BF477" s="204">
        <f>IF(N477="snížená",J477,0)</f>
        <v>0</v>
      </c>
      <c r="BG477" s="204">
        <f>IF(N477="zákl. přenesená",J477,0)</f>
        <v>0</v>
      </c>
      <c r="BH477" s="204">
        <f>IF(N477="sníž. přenesená",J477,0)</f>
        <v>0</v>
      </c>
      <c r="BI477" s="204">
        <f>IF(N477="nulová",J477,0)</f>
        <v>0</v>
      </c>
      <c r="BJ477" s="18" t="s">
        <v>93</v>
      </c>
      <c r="BK477" s="204">
        <f>ROUND(I477*H477,2)</f>
        <v>0</v>
      </c>
      <c r="BL477" s="18" t="s">
        <v>317</v>
      </c>
      <c r="BM477" s="203" t="s">
        <v>704</v>
      </c>
    </row>
    <row r="478" spans="1:65" s="2" customFormat="1" ht="48.75">
      <c r="A478" s="35"/>
      <c r="B478" s="36"/>
      <c r="C478" s="37"/>
      <c r="D478" s="205" t="s">
        <v>230</v>
      </c>
      <c r="E478" s="37"/>
      <c r="F478" s="206" t="s">
        <v>705</v>
      </c>
      <c r="G478" s="37"/>
      <c r="H478" s="37"/>
      <c r="I478" s="207"/>
      <c r="J478" s="37"/>
      <c r="K478" s="37"/>
      <c r="L478" s="40"/>
      <c r="M478" s="208"/>
      <c r="N478" s="209"/>
      <c r="O478" s="72"/>
      <c r="P478" s="72"/>
      <c r="Q478" s="72"/>
      <c r="R478" s="72"/>
      <c r="S478" s="72"/>
      <c r="T478" s="73"/>
      <c r="U478" s="35"/>
      <c r="V478" s="35"/>
      <c r="W478" s="35"/>
      <c r="X478" s="35"/>
      <c r="Y478" s="35"/>
      <c r="Z478" s="35"/>
      <c r="AA478" s="35"/>
      <c r="AB478" s="35"/>
      <c r="AC478" s="35"/>
      <c r="AD478" s="35"/>
      <c r="AE478" s="35"/>
      <c r="AT478" s="18" t="s">
        <v>230</v>
      </c>
      <c r="AU478" s="18" t="s">
        <v>93</v>
      </c>
    </row>
    <row r="479" spans="1:65" s="2" customFormat="1" ht="24.2" customHeight="1">
      <c r="A479" s="35"/>
      <c r="B479" s="36"/>
      <c r="C479" s="192" t="s">
        <v>693</v>
      </c>
      <c r="D479" s="192" t="s">
        <v>223</v>
      </c>
      <c r="E479" s="193" t="s">
        <v>707</v>
      </c>
      <c r="F479" s="194" t="s">
        <v>708</v>
      </c>
      <c r="G479" s="195" t="s">
        <v>301</v>
      </c>
      <c r="H479" s="196">
        <v>1</v>
      </c>
      <c r="I479" s="197"/>
      <c r="J479" s="198">
        <f>ROUND(I479*H479,2)</f>
        <v>0</v>
      </c>
      <c r="K479" s="194" t="s">
        <v>1</v>
      </c>
      <c r="L479" s="40"/>
      <c r="M479" s="199" t="s">
        <v>1</v>
      </c>
      <c r="N479" s="200" t="s">
        <v>46</v>
      </c>
      <c r="O479" s="72"/>
      <c r="P479" s="201">
        <f>O479*H479</f>
        <v>0</v>
      </c>
      <c r="Q479" s="201">
        <v>0</v>
      </c>
      <c r="R479" s="201">
        <f>Q479*H479</f>
        <v>0</v>
      </c>
      <c r="S479" s="201">
        <v>0</v>
      </c>
      <c r="T479" s="202">
        <f>S479*H479</f>
        <v>0</v>
      </c>
      <c r="U479" s="35"/>
      <c r="V479" s="35"/>
      <c r="W479" s="35"/>
      <c r="X479" s="35"/>
      <c r="Y479" s="35"/>
      <c r="Z479" s="35"/>
      <c r="AA479" s="35"/>
      <c r="AB479" s="35"/>
      <c r="AC479" s="35"/>
      <c r="AD479" s="35"/>
      <c r="AE479" s="35"/>
      <c r="AR479" s="203" t="s">
        <v>317</v>
      </c>
      <c r="AT479" s="203" t="s">
        <v>223</v>
      </c>
      <c r="AU479" s="203" t="s">
        <v>93</v>
      </c>
      <c r="AY479" s="18" t="s">
        <v>220</v>
      </c>
      <c r="BE479" s="204">
        <f>IF(N479="základní",J479,0)</f>
        <v>0</v>
      </c>
      <c r="BF479" s="204">
        <f>IF(N479="snížená",J479,0)</f>
        <v>0</v>
      </c>
      <c r="BG479" s="204">
        <f>IF(N479="zákl. přenesená",J479,0)</f>
        <v>0</v>
      </c>
      <c r="BH479" s="204">
        <f>IF(N479="sníž. přenesená",J479,0)</f>
        <v>0</v>
      </c>
      <c r="BI479" s="204">
        <f>IF(N479="nulová",J479,0)</f>
        <v>0</v>
      </c>
      <c r="BJ479" s="18" t="s">
        <v>93</v>
      </c>
      <c r="BK479" s="204">
        <f>ROUND(I479*H479,2)</f>
        <v>0</v>
      </c>
      <c r="BL479" s="18" t="s">
        <v>317</v>
      </c>
      <c r="BM479" s="203" t="s">
        <v>709</v>
      </c>
    </row>
    <row r="480" spans="1:65" s="2" customFormat="1" ht="48.75">
      <c r="A480" s="35"/>
      <c r="B480" s="36"/>
      <c r="C480" s="37"/>
      <c r="D480" s="205" t="s">
        <v>230</v>
      </c>
      <c r="E480" s="37"/>
      <c r="F480" s="206" t="s">
        <v>705</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230</v>
      </c>
      <c r="AU480" s="18" t="s">
        <v>93</v>
      </c>
    </row>
    <row r="481" spans="1:65" s="2" customFormat="1" ht="24.2" customHeight="1">
      <c r="A481" s="35"/>
      <c r="B481" s="36"/>
      <c r="C481" s="192" t="s">
        <v>698</v>
      </c>
      <c r="D481" s="192" t="s">
        <v>223</v>
      </c>
      <c r="E481" s="193" t="s">
        <v>711</v>
      </c>
      <c r="F481" s="194" t="s">
        <v>1879</v>
      </c>
      <c r="G481" s="195" t="s">
        <v>301</v>
      </c>
      <c r="H481" s="196">
        <v>1</v>
      </c>
      <c r="I481" s="197"/>
      <c r="J481" s="198">
        <f>ROUND(I481*H481,2)</f>
        <v>0</v>
      </c>
      <c r="K481" s="194" t="s">
        <v>1</v>
      </c>
      <c r="L481" s="40"/>
      <c r="M481" s="199" t="s">
        <v>1</v>
      </c>
      <c r="N481" s="200" t="s">
        <v>46</v>
      </c>
      <c r="O481" s="72"/>
      <c r="P481" s="201">
        <f>O481*H481</f>
        <v>0</v>
      </c>
      <c r="Q481" s="201">
        <v>0</v>
      </c>
      <c r="R481" s="201">
        <f>Q481*H481</f>
        <v>0</v>
      </c>
      <c r="S481" s="201">
        <v>0</v>
      </c>
      <c r="T481" s="202">
        <f>S481*H481</f>
        <v>0</v>
      </c>
      <c r="U481" s="35"/>
      <c r="V481" s="35"/>
      <c r="W481" s="35"/>
      <c r="X481" s="35"/>
      <c r="Y481" s="35"/>
      <c r="Z481" s="35"/>
      <c r="AA481" s="35"/>
      <c r="AB481" s="35"/>
      <c r="AC481" s="35"/>
      <c r="AD481" s="35"/>
      <c r="AE481" s="35"/>
      <c r="AR481" s="203" t="s">
        <v>317</v>
      </c>
      <c r="AT481" s="203" t="s">
        <v>223</v>
      </c>
      <c r="AU481" s="203" t="s">
        <v>93</v>
      </c>
      <c r="AY481" s="18" t="s">
        <v>220</v>
      </c>
      <c r="BE481" s="204">
        <f>IF(N481="základní",J481,0)</f>
        <v>0</v>
      </c>
      <c r="BF481" s="204">
        <f>IF(N481="snížená",J481,0)</f>
        <v>0</v>
      </c>
      <c r="BG481" s="204">
        <f>IF(N481="zákl. přenesená",J481,0)</f>
        <v>0</v>
      </c>
      <c r="BH481" s="204">
        <f>IF(N481="sníž. přenesená",J481,0)</f>
        <v>0</v>
      </c>
      <c r="BI481" s="204">
        <f>IF(N481="nulová",J481,0)</f>
        <v>0</v>
      </c>
      <c r="BJ481" s="18" t="s">
        <v>93</v>
      </c>
      <c r="BK481" s="204">
        <f>ROUND(I481*H481,2)</f>
        <v>0</v>
      </c>
      <c r="BL481" s="18" t="s">
        <v>317</v>
      </c>
      <c r="BM481" s="203" t="s">
        <v>713</v>
      </c>
    </row>
    <row r="482" spans="1:65" s="2" customFormat="1" ht="156">
      <c r="A482" s="35"/>
      <c r="B482" s="36"/>
      <c r="C482" s="37"/>
      <c r="D482" s="205" t="s">
        <v>230</v>
      </c>
      <c r="E482" s="37"/>
      <c r="F482" s="206" t="s">
        <v>714</v>
      </c>
      <c r="G482" s="37"/>
      <c r="H482" s="37"/>
      <c r="I482" s="207"/>
      <c r="J482" s="37"/>
      <c r="K482" s="37"/>
      <c r="L482" s="40"/>
      <c r="M482" s="208"/>
      <c r="N482" s="209"/>
      <c r="O482" s="72"/>
      <c r="P482" s="72"/>
      <c r="Q482" s="72"/>
      <c r="R482" s="72"/>
      <c r="S482" s="72"/>
      <c r="T482" s="73"/>
      <c r="U482" s="35"/>
      <c r="V482" s="35"/>
      <c r="W482" s="35"/>
      <c r="X482" s="35"/>
      <c r="Y482" s="35"/>
      <c r="Z482" s="35"/>
      <c r="AA482" s="35"/>
      <c r="AB482" s="35"/>
      <c r="AC482" s="35"/>
      <c r="AD482" s="35"/>
      <c r="AE482" s="35"/>
      <c r="AT482" s="18" t="s">
        <v>230</v>
      </c>
      <c r="AU482" s="18" t="s">
        <v>93</v>
      </c>
    </row>
    <row r="483" spans="1:65" s="2" customFormat="1" ht="24.2" customHeight="1">
      <c r="A483" s="35"/>
      <c r="B483" s="36"/>
      <c r="C483" s="192" t="s">
        <v>701</v>
      </c>
      <c r="D483" s="192" t="s">
        <v>223</v>
      </c>
      <c r="E483" s="193" t="s">
        <v>716</v>
      </c>
      <c r="F483" s="194" t="s">
        <v>1880</v>
      </c>
      <c r="G483" s="195" t="s">
        <v>301</v>
      </c>
      <c r="H483" s="196">
        <v>1</v>
      </c>
      <c r="I483" s="197"/>
      <c r="J483" s="198">
        <f>ROUND(I483*H483,2)</f>
        <v>0</v>
      </c>
      <c r="K483" s="194" t="s">
        <v>1</v>
      </c>
      <c r="L483" s="40"/>
      <c r="M483" s="199" t="s">
        <v>1</v>
      </c>
      <c r="N483" s="200" t="s">
        <v>46</v>
      </c>
      <c r="O483" s="72"/>
      <c r="P483" s="201">
        <f>O483*H483</f>
        <v>0</v>
      </c>
      <c r="Q483" s="201">
        <v>0</v>
      </c>
      <c r="R483" s="201">
        <f>Q483*H483</f>
        <v>0</v>
      </c>
      <c r="S483" s="201">
        <v>0</v>
      </c>
      <c r="T483" s="202">
        <f>S483*H483</f>
        <v>0</v>
      </c>
      <c r="U483" s="35"/>
      <c r="V483" s="35"/>
      <c r="W483" s="35"/>
      <c r="X483" s="35"/>
      <c r="Y483" s="35"/>
      <c r="Z483" s="35"/>
      <c r="AA483" s="35"/>
      <c r="AB483" s="35"/>
      <c r="AC483" s="35"/>
      <c r="AD483" s="35"/>
      <c r="AE483" s="35"/>
      <c r="AR483" s="203" t="s">
        <v>317</v>
      </c>
      <c r="AT483" s="203" t="s">
        <v>223</v>
      </c>
      <c r="AU483" s="203" t="s">
        <v>93</v>
      </c>
      <c r="AY483" s="18" t="s">
        <v>220</v>
      </c>
      <c r="BE483" s="204">
        <f>IF(N483="základní",J483,0)</f>
        <v>0</v>
      </c>
      <c r="BF483" s="204">
        <f>IF(N483="snížená",J483,0)</f>
        <v>0</v>
      </c>
      <c r="BG483" s="204">
        <f>IF(N483="zákl. přenesená",J483,0)</f>
        <v>0</v>
      </c>
      <c r="BH483" s="204">
        <f>IF(N483="sníž. přenesená",J483,0)</f>
        <v>0</v>
      </c>
      <c r="BI483" s="204">
        <f>IF(N483="nulová",J483,0)</f>
        <v>0</v>
      </c>
      <c r="BJ483" s="18" t="s">
        <v>93</v>
      </c>
      <c r="BK483" s="204">
        <f>ROUND(I483*H483,2)</f>
        <v>0</v>
      </c>
      <c r="BL483" s="18" t="s">
        <v>317</v>
      </c>
      <c r="BM483" s="203" t="s">
        <v>718</v>
      </c>
    </row>
    <row r="484" spans="1:65" s="2" customFormat="1" ht="156">
      <c r="A484" s="35"/>
      <c r="B484" s="36"/>
      <c r="C484" s="37"/>
      <c r="D484" s="205" t="s">
        <v>230</v>
      </c>
      <c r="E484" s="37"/>
      <c r="F484" s="206" t="s">
        <v>719</v>
      </c>
      <c r="G484" s="37"/>
      <c r="H484" s="37"/>
      <c r="I484" s="207"/>
      <c r="J484" s="37"/>
      <c r="K484" s="37"/>
      <c r="L484" s="40"/>
      <c r="M484" s="208"/>
      <c r="N484" s="209"/>
      <c r="O484" s="72"/>
      <c r="P484" s="72"/>
      <c r="Q484" s="72"/>
      <c r="R484" s="72"/>
      <c r="S484" s="72"/>
      <c r="T484" s="73"/>
      <c r="U484" s="35"/>
      <c r="V484" s="35"/>
      <c r="W484" s="35"/>
      <c r="X484" s="35"/>
      <c r="Y484" s="35"/>
      <c r="Z484" s="35"/>
      <c r="AA484" s="35"/>
      <c r="AB484" s="35"/>
      <c r="AC484" s="35"/>
      <c r="AD484" s="35"/>
      <c r="AE484" s="35"/>
      <c r="AT484" s="18" t="s">
        <v>230</v>
      </c>
      <c r="AU484" s="18" t="s">
        <v>93</v>
      </c>
    </row>
    <row r="485" spans="1:65" s="2" customFormat="1" ht="24.2" customHeight="1">
      <c r="A485" s="35"/>
      <c r="B485" s="36"/>
      <c r="C485" s="192" t="s">
        <v>706</v>
      </c>
      <c r="D485" s="192" t="s">
        <v>223</v>
      </c>
      <c r="E485" s="193" t="s">
        <v>721</v>
      </c>
      <c r="F485" s="194" t="s">
        <v>722</v>
      </c>
      <c r="G485" s="195" t="s">
        <v>301</v>
      </c>
      <c r="H485" s="196">
        <v>5</v>
      </c>
      <c r="I485" s="197"/>
      <c r="J485" s="198">
        <f>ROUND(I485*H485,2)</f>
        <v>0</v>
      </c>
      <c r="K485" s="194" t="s">
        <v>1</v>
      </c>
      <c r="L485" s="40"/>
      <c r="M485" s="199" t="s">
        <v>1</v>
      </c>
      <c r="N485" s="200" t="s">
        <v>46</v>
      </c>
      <c r="O485" s="72"/>
      <c r="P485" s="201">
        <f>O485*H485</f>
        <v>0</v>
      </c>
      <c r="Q485" s="201">
        <v>0</v>
      </c>
      <c r="R485" s="201">
        <f>Q485*H485</f>
        <v>0</v>
      </c>
      <c r="S485" s="201">
        <v>0</v>
      </c>
      <c r="T485" s="202">
        <f>S485*H485</f>
        <v>0</v>
      </c>
      <c r="U485" s="35"/>
      <c r="V485" s="35"/>
      <c r="W485" s="35"/>
      <c r="X485" s="35"/>
      <c r="Y485" s="35"/>
      <c r="Z485" s="35"/>
      <c r="AA485" s="35"/>
      <c r="AB485" s="35"/>
      <c r="AC485" s="35"/>
      <c r="AD485" s="35"/>
      <c r="AE485" s="35"/>
      <c r="AR485" s="203" t="s">
        <v>317</v>
      </c>
      <c r="AT485" s="203" t="s">
        <v>223</v>
      </c>
      <c r="AU485" s="203" t="s">
        <v>93</v>
      </c>
      <c r="AY485" s="18" t="s">
        <v>220</v>
      </c>
      <c r="BE485" s="204">
        <f>IF(N485="základní",J485,0)</f>
        <v>0</v>
      </c>
      <c r="BF485" s="204">
        <f>IF(N485="snížená",J485,0)</f>
        <v>0</v>
      </c>
      <c r="BG485" s="204">
        <f>IF(N485="zákl. přenesená",J485,0)</f>
        <v>0</v>
      </c>
      <c r="BH485" s="204">
        <f>IF(N485="sníž. přenesená",J485,0)</f>
        <v>0</v>
      </c>
      <c r="BI485" s="204">
        <f>IF(N485="nulová",J485,0)</f>
        <v>0</v>
      </c>
      <c r="BJ485" s="18" t="s">
        <v>93</v>
      </c>
      <c r="BK485" s="204">
        <f>ROUND(I485*H485,2)</f>
        <v>0</v>
      </c>
      <c r="BL485" s="18" t="s">
        <v>317</v>
      </c>
      <c r="BM485" s="203" t="s">
        <v>723</v>
      </c>
    </row>
    <row r="486" spans="1:65" s="2" customFormat="1" ht="48.75">
      <c r="A486" s="35"/>
      <c r="B486" s="36"/>
      <c r="C486" s="37"/>
      <c r="D486" s="205" t="s">
        <v>230</v>
      </c>
      <c r="E486" s="37"/>
      <c r="F486" s="206" t="s">
        <v>724</v>
      </c>
      <c r="G486" s="37"/>
      <c r="H486" s="37"/>
      <c r="I486" s="207"/>
      <c r="J486" s="37"/>
      <c r="K486" s="37"/>
      <c r="L486" s="40"/>
      <c r="M486" s="208"/>
      <c r="N486" s="209"/>
      <c r="O486" s="72"/>
      <c r="P486" s="72"/>
      <c r="Q486" s="72"/>
      <c r="R486" s="72"/>
      <c r="S486" s="72"/>
      <c r="T486" s="73"/>
      <c r="U486" s="35"/>
      <c r="V486" s="35"/>
      <c r="W486" s="35"/>
      <c r="X486" s="35"/>
      <c r="Y486" s="35"/>
      <c r="Z486" s="35"/>
      <c r="AA486" s="35"/>
      <c r="AB486" s="35"/>
      <c r="AC486" s="35"/>
      <c r="AD486" s="35"/>
      <c r="AE486" s="35"/>
      <c r="AT486" s="18" t="s">
        <v>230</v>
      </c>
      <c r="AU486" s="18" t="s">
        <v>93</v>
      </c>
    </row>
    <row r="487" spans="1:65" s="2" customFormat="1" ht="14.45" customHeight="1">
      <c r="A487" s="35"/>
      <c r="B487" s="36"/>
      <c r="C487" s="192" t="s">
        <v>710</v>
      </c>
      <c r="D487" s="192" t="s">
        <v>223</v>
      </c>
      <c r="E487" s="193" t="s">
        <v>726</v>
      </c>
      <c r="F487" s="194" t="s">
        <v>727</v>
      </c>
      <c r="G487" s="195" t="s">
        <v>386</v>
      </c>
      <c r="H487" s="253"/>
      <c r="I487" s="197"/>
      <c r="J487" s="198">
        <f>ROUND(I487*H487,2)</f>
        <v>0</v>
      </c>
      <c r="K487" s="194" t="s">
        <v>227</v>
      </c>
      <c r="L487" s="40"/>
      <c r="M487" s="199" t="s">
        <v>1</v>
      </c>
      <c r="N487" s="200" t="s">
        <v>46</v>
      </c>
      <c r="O487" s="72"/>
      <c r="P487" s="201">
        <f>O487*H487</f>
        <v>0</v>
      </c>
      <c r="Q487" s="201">
        <v>0</v>
      </c>
      <c r="R487" s="201">
        <f>Q487*H487</f>
        <v>0</v>
      </c>
      <c r="S487" s="201">
        <v>0</v>
      </c>
      <c r="T487" s="202">
        <f>S487*H487</f>
        <v>0</v>
      </c>
      <c r="U487" s="35"/>
      <c r="V487" s="35"/>
      <c r="W487" s="35"/>
      <c r="X487" s="35"/>
      <c r="Y487" s="35"/>
      <c r="Z487" s="35"/>
      <c r="AA487" s="35"/>
      <c r="AB487" s="35"/>
      <c r="AC487" s="35"/>
      <c r="AD487" s="35"/>
      <c r="AE487" s="35"/>
      <c r="AR487" s="203" t="s">
        <v>317</v>
      </c>
      <c r="AT487" s="203" t="s">
        <v>223</v>
      </c>
      <c r="AU487" s="203" t="s">
        <v>93</v>
      </c>
      <c r="AY487" s="18" t="s">
        <v>220</v>
      </c>
      <c r="BE487" s="204">
        <f>IF(N487="základní",J487,0)</f>
        <v>0</v>
      </c>
      <c r="BF487" s="204">
        <f>IF(N487="snížená",J487,0)</f>
        <v>0</v>
      </c>
      <c r="BG487" s="204">
        <f>IF(N487="zákl. přenesená",J487,0)</f>
        <v>0</v>
      </c>
      <c r="BH487" s="204">
        <f>IF(N487="sníž. přenesená",J487,0)</f>
        <v>0</v>
      </c>
      <c r="BI487" s="204">
        <f>IF(N487="nulová",J487,0)</f>
        <v>0</v>
      </c>
      <c r="BJ487" s="18" t="s">
        <v>93</v>
      </c>
      <c r="BK487" s="204">
        <f>ROUND(I487*H487,2)</f>
        <v>0</v>
      </c>
      <c r="BL487" s="18" t="s">
        <v>317</v>
      </c>
      <c r="BM487" s="203" t="s">
        <v>728</v>
      </c>
    </row>
    <row r="488" spans="1:65" s="2" customFormat="1" ht="19.5">
      <c r="A488" s="35"/>
      <c r="B488" s="36"/>
      <c r="C488" s="37"/>
      <c r="D488" s="205" t="s">
        <v>230</v>
      </c>
      <c r="E488" s="37"/>
      <c r="F488" s="206" t="s">
        <v>729</v>
      </c>
      <c r="G488" s="37"/>
      <c r="H488" s="37"/>
      <c r="I488" s="207"/>
      <c r="J488" s="37"/>
      <c r="K488" s="37"/>
      <c r="L488" s="40"/>
      <c r="M488" s="208"/>
      <c r="N488" s="209"/>
      <c r="O488" s="72"/>
      <c r="P488" s="72"/>
      <c r="Q488" s="72"/>
      <c r="R488" s="72"/>
      <c r="S488" s="72"/>
      <c r="T488" s="73"/>
      <c r="U488" s="35"/>
      <c r="V488" s="35"/>
      <c r="W488" s="35"/>
      <c r="X488" s="35"/>
      <c r="Y488" s="35"/>
      <c r="Z488" s="35"/>
      <c r="AA488" s="35"/>
      <c r="AB488" s="35"/>
      <c r="AC488" s="35"/>
      <c r="AD488" s="35"/>
      <c r="AE488" s="35"/>
      <c r="AT488" s="18" t="s">
        <v>230</v>
      </c>
      <c r="AU488" s="18" t="s">
        <v>93</v>
      </c>
    </row>
    <row r="489" spans="1:65" s="12" customFormat="1" ht="22.9" customHeight="1">
      <c r="B489" s="176"/>
      <c r="C489" s="177"/>
      <c r="D489" s="178" t="s">
        <v>79</v>
      </c>
      <c r="E489" s="190" t="s">
        <v>741</v>
      </c>
      <c r="F489" s="190" t="s">
        <v>742</v>
      </c>
      <c r="G489" s="177"/>
      <c r="H489" s="177"/>
      <c r="I489" s="180"/>
      <c r="J489" s="191">
        <f>BK489</f>
        <v>0</v>
      </c>
      <c r="K489" s="177"/>
      <c r="L489" s="182"/>
      <c r="M489" s="183"/>
      <c r="N489" s="184"/>
      <c r="O489" s="184"/>
      <c r="P489" s="185">
        <f>SUM(P490:P521)</f>
        <v>0</v>
      </c>
      <c r="Q489" s="184"/>
      <c r="R489" s="185">
        <f>SUM(R490:R521)</f>
        <v>0.40064399999999994</v>
      </c>
      <c r="S489" s="184"/>
      <c r="T489" s="186">
        <f>SUM(T490:T521)</f>
        <v>0</v>
      </c>
      <c r="AR489" s="187" t="s">
        <v>93</v>
      </c>
      <c r="AT489" s="188" t="s">
        <v>79</v>
      </c>
      <c r="AU489" s="188" t="s">
        <v>87</v>
      </c>
      <c r="AY489" s="187" t="s">
        <v>220</v>
      </c>
      <c r="BK489" s="189">
        <f>SUM(BK490:BK521)</f>
        <v>0</v>
      </c>
    </row>
    <row r="490" spans="1:65" s="2" customFormat="1" ht="14.45" customHeight="1">
      <c r="A490" s="35"/>
      <c r="B490" s="36"/>
      <c r="C490" s="192" t="s">
        <v>715</v>
      </c>
      <c r="D490" s="192" t="s">
        <v>223</v>
      </c>
      <c r="E490" s="193" t="s">
        <v>744</v>
      </c>
      <c r="F490" s="194" t="s">
        <v>745</v>
      </c>
      <c r="G490" s="195" t="s">
        <v>226</v>
      </c>
      <c r="H490" s="196">
        <v>10.62</v>
      </c>
      <c r="I490" s="197"/>
      <c r="J490" s="198">
        <f>ROUND(I490*H490,2)</f>
        <v>0</v>
      </c>
      <c r="K490" s="194" t="s">
        <v>227</v>
      </c>
      <c r="L490" s="40"/>
      <c r="M490" s="199" t="s">
        <v>1</v>
      </c>
      <c r="N490" s="200" t="s">
        <v>46</v>
      </c>
      <c r="O490" s="72"/>
      <c r="P490" s="201">
        <f>O490*H490</f>
        <v>0</v>
      </c>
      <c r="Q490" s="201">
        <v>2.9999999999999997E-4</v>
      </c>
      <c r="R490" s="201">
        <f>Q490*H490</f>
        <v>3.1859999999999996E-3</v>
      </c>
      <c r="S490" s="201">
        <v>0</v>
      </c>
      <c r="T490" s="202">
        <f>S490*H490</f>
        <v>0</v>
      </c>
      <c r="U490" s="35"/>
      <c r="V490" s="35"/>
      <c r="W490" s="35"/>
      <c r="X490" s="35"/>
      <c r="Y490" s="35"/>
      <c r="Z490" s="35"/>
      <c r="AA490" s="35"/>
      <c r="AB490" s="35"/>
      <c r="AC490" s="35"/>
      <c r="AD490" s="35"/>
      <c r="AE490" s="35"/>
      <c r="AR490" s="203" t="s">
        <v>317</v>
      </c>
      <c r="AT490" s="203" t="s">
        <v>223</v>
      </c>
      <c r="AU490" s="203" t="s">
        <v>93</v>
      </c>
      <c r="AY490" s="18" t="s">
        <v>220</v>
      </c>
      <c r="BE490" s="204">
        <f>IF(N490="základní",J490,0)</f>
        <v>0</v>
      </c>
      <c r="BF490" s="204">
        <f>IF(N490="snížená",J490,0)</f>
        <v>0</v>
      </c>
      <c r="BG490" s="204">
        <f>IF(N490="zákl. přenesená",J490,0)</f>
        <v>0</v>
      </c>
      <c r="BH490" s="204">
        <f>IF(N490="sníž. přenesená",J490,0)</f>
        <v>0</v>
      </c>
      <c r="BI490" s="204">
        <f>IF(N490="nulová",J490,0)</f>
        <v>0</v>
      </c>
      <c r="BJ490" s="18" t="s">
        <v>93</v>
      </c>
      <c r="BK490" s="204">
        <f>ROUND(I490*H490,2)</f>
        <v>0</v>
      </c>
      <c r="BL490" s="18" t="s">
        <v>317</v>
      </c>
      <c r="BM490" s="203" t="s">
        <v>746</v>
      </c>
    </row>
    <row r="491" spans="1:65" s="2" customFormat="1" ht="11.25">
      <c r="A491" s="35"/>
      <c r="B491" s="36"/>
      <c r="C491" s="37"/>
      <c r="D491" s="205" t="s">
        <v>230</v>
      </c>
      <c r="E491" s="37"/>
      <c r="F491" s="206" t="s">
        <v>747</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8" t="s">
        <v>230</v>
      </c>
      <c r="AU491" s="18" t="s">
        <v>93</v>
      </c>
    </row>
    <row r="492" spans="1:65" s="13" customFormat="1" ht="11.25">
      <c r="B492" s="210"/>
      <c r="C492" s="211"/>
      <c r="D492" s="205" t="s">
        <v>232</v>
      </c>
      <c r="E492" s="212" t="s">
        <v>1</v>
      </c>
      <c r="F492" s="213" t="s">
        <v>271</v>
      </c>
      <c r="G492" s="211"/>
      <c r="H492" s="212" t="s">
        <v>1</v>
      </c>
      <c r="I492" s="214"/>
      <c r="J492" s="211"/>
      <c r="K492" s="211"/>
      <c r="L492" s="215"/>
      <c r="M492" s="216"/>
      <c r="N492" s="217"/>
      <c r="O492" s="217"/>
      <c r="P492" s="217"/>
      <c r="Q492" s="217"/>
      <c r="R492" s="217"/>
      <c r="S492" s="217"/>
      <c r="T492" s="218"/>
      <c r="AT492" s="219" t="s">
        <v>232</v>
      </c>
      <c r="AU492" s="219" t="s">
        <v>93</v>
      </c>
      <c r="AV492" s="13" t="s">
        <v>87</v>
      </c>
      <c r="AW492" s="13" t="s">
        <v>35</v>
      </c>
      <c r="AX492" s="13" t="s">
        <v>80</v>
      </c>
      <c r="AY492" s="219" t="s">
        <v>220</v>
      </c>
    </row>
    <row r="493" spans="1:65" s="14" customFormat="1" ht="11.25">
      <c r="B493" s="220"/>
      <c r="C493" s="221"/>
      <c r="D493" s="205" t="s">
        <v>232</v>
      </c>
      <c r="E493" s="222" t="s">
        <v>1</v>
      </c>
      <c r="F493" s="223" t="s">
        <v>1881</v>
      </c>
      <c r="G493" s="221"/>
      <c r="H493" s="224">
        <v>6.42</v>
      </c>
      <c r="I493" s="225"/>
      <c r="J493" s="221"/>
      <c r="K493" s="221"/>
      <c r="L493" s="226"/>
      <c r="M493" s="227"/>
      <c r="N493" s="228"/>
      <c r="O493" s="228"/>
      <c r="P493" s="228"/>
      <c r="Q493" s="228"/>
      <c r="R493" s="228"/>
      <c r="S493" s="228"/>
      <c r="T493" s="229"/>
      <c r="AT493" s="230" t="s">
        <v>232</v>
      </c>
      <c r="AU493" s="230" t="s">
        <v>93</v>
      </c>
      <c r="AV493" s="14" t="s">
        <v>93</v>
      </c>
      <c r="AW493" s="14" t="s">
        <v>35</v>
      </c>
      <c r="AX493" s="14" t="s">
        <v>80</v>
      </c>
      <c r="AY493" s="230" t="s">
        <v>220</v>
      </c>
    </row>
    <row r="494" spans="1:65" s="14" customFormat="1" ht="11.25">
      <c r="B494" s="220"/>
      <c r="C494" s="221"/>
      <c r="D494" s="205" t="s">
        <v>232</v>
      </c>
      <c r="E494" s="222" t="s">
        <v>1</v>
      </c>
      <c r="F494" s="223" t="s">
        <v>1867</v>
      </c>
      <c r="G494" s="221"/>
      <c r="H494" s="224">
        <v>4.2</v>
      </c>
      <c r="I494" s="225"/>
      <c r="J494" s="221"/>
      <c r="K494" s="221"/>
      <c r="L494" s="226"/>
      <c r="M494" s="227"/>
      <c r="N494" s="228"/>
      <c r="O494" s="228"/>
      <c r="P494" s="228"/>
      <c r="Q494" s="228"/>
      <c r="R494" s="228"/>
      <c r="S494" s="228"/>
      <c r="T494" s="229"/>
      <c r="AT494" s="230" t="s">
        <v>232</v>
      </c>
      <c r="AU494" s="230" t="s">
        <v>93</v>
      </c>
      <c r="AV494" s="14" t="s">
        <v>93</v>
      </c>
      <c r="AW494" s="14" t="s">
        <v>35</v>
      </c>
      <c r="AX494" s="14" t="s">
        <v>80</v>
      </c>
      <c r="AY494" s="230" t="s">
        <v>220</v>
      </c>
    </row>
    <row r="495" spans="1:65" s="15" customFormat="1" ht="11.25">
      <c r="B495" s="231"/>
      <c r="C495" s="232"/>
      <c r="D495" s="205" t="s">
        <v>232</v>
      </c>
      <c r="E495" s="233" t="s">
        <v>1</v>
      </c>
      <c r="F495" s="234" t="s">
        <v>236</v>
      </c>
      <c r="G495" s="232"/>
      <c r="H495" s="235">
        <v>10.620000000000001</v>
      </c>
      <c r="I495" s="236"/>
      <c r="J495" s="232"/>
      <c r="K495" s="232"/>
      <c r="L495" s="237"/>
      <c r="M495" s="238"/>
      <c r="N495" s="239"/>
      <c r="O495" s="239"/>
      <c r="P495" s="239"/>
      <c r="Q495" s="239"/>
      <c r="R495" s="239"/>
      <c r="S495" s="239"/>
      <c r="T495" s="240"/>
      <c r="AT495" s="241" t="s">
        <v>232</v>
      </c>
      <c r="AU495" s="241" t="s">
        <v>93</v>
      </c>
      <c r="AV495" s="15" t="s">
        <v>228</v>
      </c>
      <c r="AW495" s="15" t="s">
        <v>35</v>
      </c>
      <c r="AX495" s="15" t="s">
        <v>87</v>
      </c>
      <c r="AY495" s="241" t="s">
        <v>220</v>
      </c>
    </row>
    <row r="496" spans="1:65" s="2" customFormat="1" ht="24.2" customHeight="1">
      <c r="A496" s="35"/>
      <c r="B496" s="36"/>
      <c r="C496" s="192" t="s">
        <v>720</v>
      </c>
      <c r="D496" s="192" t="s">
        <v>223</v>
      </c>
      <c r="E496" s="193" t="s">
        <v>749</v>
      </c>
      <c r="F496" s="194" t="s">
        <v>750</v>
      </c>
      <c r="G496" s="195" t="s">
        <v>226</v>
      </c>
      <c r="H496" s="196">
        <v>10.62</v>
      </c>
      <c r="I496" s="197"/>
      <c r="J496" s="198">
        <f>ROUND(I496*H496,2)</f>
        <v>0</v>
      </c>
      <c r="K496" s="194" t="s">
        <v>1</v>
      </c>
      <c r="L496" s="40"/>
      <c r="M496" s="199" t="s">
        <v>1</v>
      </c>
      <c r="N496" s="200" t="s">
        <v>46</v>
      </c>
      <c r="O496" s="72"/>
      <c r="P496" s="201">
        <f>O496*H496</f>
        <v>0</v>
      </c>
      <c r="Q496" s="201">
        <v>8.9999999999999993E-3</v>
      </c>
      <c r="R496" s="201">
        <f>Q496*H496</f>
        <v>9.5579999999999984E-2</v>
      </c>
      <c r="S496" s="201">
        <v>0</v>
      </c>
      <c r="T496" s="202">
        <f>S496*H496</f>
        <v>0</v>
      </c>
      <c r="U496" s="35"/>
      <c r="V496" s="35"/>
      <c r="W496" s="35"/>
      <c r="X496" s="35"/>
      <c r="Y496" s="35"/>
      <c r="Z496" s="35"/>
      <c r="AA496" s="35"/>
      <c r="AB496" s="35"/>
      <c r="AC496" s="35"/>
      <c r="AD496" s="35"/>
      <c r="AE496" s="35"/>
      <c r="AR496" s="203" t="s">
        <v>317</v>
      </c>
      <c r="AT496" s="203" t="s">
        <v>223</v>
      </c>
      <c r="AU496" s="203" t="s">
        <v>93</v>
      </c>
      <c r="AY496" s="18" t="s">
        <v>220</v>
      </c>
      <c r="BE496" s="204">
        <f>IF(N496="základní",J496,0)</f>
        <v>0</v>
      </c>
      <c r="BF496" s="204">
        <f>IF(N496="snížená",J496,0)</f>
        <v>0</v>
      </c>
      <c r="BG496" s="204">
        <f>IF(N496="zákl. přenesená",J496,0)</f>
        <v>0</v>
      </c>
      <c r="BH496" s="204">
        <f>IF(N496="sníž. přenesená",J496,0)</f>
        <v>0</v>
      </c>
      <c r="BI496" s="204">
        <f>IF(N496="nulová",J496,0)</f>
        <v>0</v>
      </c>
      <c r="BJ496" s="18" t="s">
        <v>93</v>
      </c>
      <c r="BK496" s="204">
        <f>ROUND(I496*H496,2)</f>
        <v>0</v>
      </c>
      <c r="BL496" s="18" t="s">
        <v>317</v>
      </c>
      <c r="BM496" s="203" t="s">
        <v>751</v>
      </c>
    </row>
    <row r="497" spans="1:65" s="13" customFormat="1" ht="11.25">
      <c r="B497" s="210"/>
      <c r="C497" s="211"/>
      <c r="D497" s="205" t="s">
        <v>232</v>
      </c>
      <c r="E497" s="212" t="s">
        <v>1</v>
      </c>
      <c r="F497" s="213" t="s">
        <v>271</v>
      </c>
      <c r="G497" s="211"/>
      <c r="H497" s="212" t="s">
        <v>1</v>
      </c>
      <c r="I497" s="214"/>
      <c r="J497" s="211"/>
      <c r="K497" s="211"/>
      <c r="L497" s="215"/>
      <c r="M497" s="216"/>
      <c r="N497" s="217"/>
      <c r="O497" s="217"/>
      <c r="P497" s="217"/>
      <c r="Q497" s="217"/>
      <c r="R497" s="217"/>
      <c r="S497" s="217"/>
      <c r="T497" s="218"/>
      <c r="AT497" s="219" t="s">
        <v>232</v>
      </c>
      <c r="AU497" s="219" t="s">
        <v>93</v>
      </c>
      <c r="AV497" s="13" t="s">
        <v>87</v>
      </c>
      <c r="AW497" s="13" t="s">
        <v>35</v>
      </c>
      <c r="AX497" s="13" t="s">
        <v>80</v>
      </c>
      <c r="AY497" s="219" t="s">
        <v>220</v>
      </c>
    </row>
    <row r="498" spans="1:65" s="14" customFormat="1" ht="11.25">
      <c r="B498" s="220"/>
      <c r="C498" s="221"/>
      <c r="D498" s="205" t="s">
        <v>232</v>
      </c>
      <c r="E498" s="222" t="s">
        <v>1</v>
      </c>
      <c r="F498" s="223" t="s">
        <v>1881</v>
      </c>
      <c r="G498" s="221"/>
      <c r="H498" s="224">
        <v>6.42</v>
      </c>
      <c r="I498" s="225"/>
      <c r="J498" s="221"/>
      <c r="K498" s="221"/>
      <c r="L498" s="226"/>
      <c r="M498" s="227"/>
      <c r="N498" s="228"/>
      <c r="O498" s="228"/>
      <c r="P498" s="228"/>
      <c r="Q498" s="228"/>
      <c r="R498" s="228"/>
      <c r="S498" s="228"/>
      <c r="T498" s="229"/>
      <c r="AT498" s="230" t="s">
        <v>232</v>
      </c>
      <c r="AU498" s="230" t="s">
        <v>93</v>
      </c>
      <c r="AV498" s="14" t="s">
        <v>93</v>
      </c>
      <c r="AW498" s="14" t="s">
        <v>35</v>
      </c>
      <c r="AX498" s="14" t="s">
        <v>80</v>
      </c>
      <c r="AY498" s="230" t="s">
        <v>220</v>
      </c>
    </row>
    <row r="499" spans="1:65" s="14" customFormat="1" ht="11.25">
      <c r="B499" s="220"/>
      <c r="C499" s="221"/>
      <c r="D499" s="205" t="s">
        <v>232</v>
      </c>
      <c r="E499" s="222" t="s">
        <v>1</v>
      </c>
      <c r="F499" s="223" t="s">
        <v>1867</v>
      </c>
      <c r="G499" s="221"/>
      <c r="H499" s="224">
        <v>4.2</v>
      </c>
      <c r="I499" s="225"/>
      <c r="J499" s="221"/>
      <c r="K499" s="221"/>
      <c r="L499" s="226"/>
      <c r="M499" s="227"/>
      <c r="N499" s="228"/>
      <c r="O499" s="228"/>
      <c r="P499" s="228"/>
      <c r="Q499" s="228"/>
      <c r="R499" s="228"/>
      <c r="S499" s="228"/>
      <c r="T499" s="229"/>
      <c r="AT499" s="230" t="s">
        <v>232</v>
      </c>
      <c r="AU499" s="230" t="s">
        <v>93</v>
      </c>
      <c r="AV499" s="14" t="s">
        <v>93</v>
      </c>
      <c r="AW499" s="14" t="s">
        <v>35</v>
      </c>
      <c r="AX499" s="14" t="s">
        <v>80</v>
      </c>
      <c r="AY499" s="230" t="s">
        <v>220</v>
      </c>
    </row>
    <row r="500" spans="1:65" s="15" customFormat="1" ht="11.25">
      <c r="B500" s="231"/>
      <c r="C500" s="232"/>
      <c r="D500" s="205" t="s">
        <v>232</v>
      </c>
      <c r="E500" s="233" t="s">
        <v>1</v>
      </c>
      <c r="F500" s="234" t="s">
        <v>236</v>
      </c>
      <c r="G500" s="232"/>
      <c r="H500" s="235">
        <v>10.620000000000001</v>
      </c>
      <c r="I500" s="236"/>
      <c r="J500" s="232"/>
      <c r="K500" s="232"/>
      <c r="L500" s="237"/>
      <c r="M500" s="238"/>
      <c r="N500" s="239"/>
      <c r="O500" s="239"/>
      <c r="P500" s="239"/>
      <c r="Q500" s="239"/>
      <c r="R500" s="239"/>
      <c r="S500" s="239"/>
      <c r="T500" s="240"/>
      <c r="AT500" s="241" t="s">
        <v>232</v>
      </c>
      <c r="AU500" s="241" t="s">
        <v>93</v>
      </c>
      <c r="AV500" s="15" t="s">
        <v>228</v>
      </c>
      <c r="AW500" s="15" t="s">
        <v>35</v>
      </c>
      <c r="AX500" s="15" t="s">
        <v>87</v>
      </c>
      <c r="AY500" s="241" t="s">
        <v>220</v>
      </c>
    </row>
    <row r="501" spans="1:65" s="2" customFormat="1" ht="14.45" customHeight="1">
      <c r="A501" s="35"/>
      <c r="B501" s="36"/>
      <c r="C501" s="243" t="s">
        <v>725</v>
      </c>
      <c r="D501" s="243" t="s">
        <v>359</v>
      </c>
      <c r="E501" s="244" t="s">
        <v>753</v>
      </c>
      <c r="F501" s="245" t="s">
        <v>754</v>
      </c>
      <c r="G501" s="246" t="s">
        <v>226</v>
      </c>
      <c r="H501" s="247">
        <v>12.212999999999999</v>
      </c>
      <c r="I501" s="248"/>
      <c r="J501" s="249">
        <f>ROUND(I501*H501,2)</f>
        <v>0</v>
      </c>
      <c r="K501" s="245" t="s">
        <v>1</v>
      </c>
      <c r="L501" s="250"/>
      <c r="M501" s="251" t="s">
        <v>1</v>
      </c>
      <c r="N501" s="252" t="s">
        <v>46</v>
      </c>
      <c r="O501" s="72"/>
      <c r="P501" s="201">
        <f>O501*H501</f>
        <v>0</v>
      </c>
      <c r="Q501" s="201">
        <v>2.3E-2</v>
      </c>
      <c r="R501" s="201">
        <f>Q501*H501</f>
        <v>0.28089899999999995</v>
      </c>
      <c r="S501" s="201">
        <v>0</v>
      </c>
      <c r="T501" s="202">
        <f>S501*H501</f>
        <v>0</v>
      </c>
      <c r="U501" s="35"/>
      <c r="V501" s="35"/>
      <c r="W501" s="35"/>
      <c r="X501" s="35"/>
      <c r="Y501" s="35"/>
      <c r="Z501" s="35"/>
      <c r="AA501" s="35"/>
      <c r="AB501" s="35"/>
      <c r="AC501" s="35"/>
      <c r="AD501" s="35"/>
      <c r="AE501" s="35"/>
      <c r="AR501" s="203" t="s">
        <v>362</v>
      </c>
      <c r="AT501" s="203" t="s">
        <v>359</v>
      </c>
      <c r="AU501" s="203" t="s">
        <v>93</v>
      </c>
      <c r="AY501" s="18" t="s">
        <v>220</v>
      </c>
      <c r="BE501" s="204">
        <f>IF(N501="základní",J501,0)</f>
        <v>0</v>
      </c>
      <c r="BF501" s="204">
        <f>IF(N501="snížená",J501,0)</f>
        <v>0</v>
      </c>
      <c r="BG501" s="204">
        <f>IF(N501="zákl. přenesená",J501,0)</f>
        <v>0</v>
      </c>
      <c r="BH501" s="204">
        <f>IF(N501="sníž. přenesená",J501,0)</f>
        <v>0</v>
      </c>
      <c r="BI501" s="204">
        <f>IF(N501="nulová",J501,0)</f>
        <v>0</v>
      </c>
      <c r="BJ501" s="18" t="s">
        <v>93</v>
      </c>
      <c r="BK501" s="204">
        <f>ROUND(I501*H501,2)</f>
        <v>0</v>
      </c>
      <c r="BL501" s="18" t="s">
        <v>317</v>
      </c>
      <c r="BM501" s="203" t="s">
        <v>755</v>
      </c>
    </row>
    <row r="502" spans="1:65" s="14" customFormat="1" ht="11.25">
      <c r="B502" s="220"/>
      <c r="C502" s="221"/>
      <c r="D502" s="205" t="s">
        <v>232</v>
      </c>
      <c r="E502" s="221"/>
      <c r="F502" s="223" t="s">
        <v>1882</v>
      </c>
      <c r="G502" s="221"/>
      <c r="H502" s="224">
        <v>12.212999999999999</v>
      </c>
      <c r="I502" s="225"/>
      <c r="J502" s="221"/>
      <c r="K502" s="221"/>
      <c r="L502" s="226"/>
      <c r="M502" s="227"/>
      <c r="N502" s="228"/>
      <c r="O502" s="228"/>
      <c r="P502" s="228"/>
      <c r="Q502" s="228"/>
      <c r="R502" s="228"/>
      <c r="S502" s="228"/>
      <c r="T502" s="229"/>
      <c r="AT502" s="230" t="s">
        <v>232</v>
      </c>
      <c r="AU502" s="230" t="s">
        <v>93</v>
      </c>
      <c r="AV502" s="14" t="s">
        <v>93</v>
      </c>
      <c r="AW502" s="14" t="s">
        <v>4</v>
      </c>
      <c r="AX502" s="14" t="s">
        <v>87</v>
      </c>
      <c r="AY502" s="230" t="s">
        <v>220</v>
      </c>
    </row>
    <row r="503" spans="1:65" s="2" customFormat="1" ht="14.45" customHeight="1">
      <c r="A503" s="35"/>
      <c r="B503" s="36"/>
      <c r="C503" s="192" t="s">
        <v>732</v>
      </c>
      <c r="D503" s="192" t="s">
        <v>223</v>
      </c>
      <c r="E503" s="193" t="s">
        <v>758</v>
      </c>
      <c r="F503" s="194" t="s">
        <v>759</v>
      </c>
      <c r="G503" s="195" t="s">
        <v>226</v>
      </c>
      <c r="H503" s="196">
        <v>10.62</v>
      </c>
      <c r="I503" s="197"/>
      <c r="J503" s="198">
        <f>ROUND(I503*H503,2)</f>
        <v>0</v>
      </c>
      <c r="K503" s="194" t="s">
        <v>227</v>
      </c>
      <c r="L503" s="40"/>
      <c r="M503" s="199" t="s">
        <v>1</v>
      </c>
      <c r="N503" s="200" t="s">
        <v>46</v>
      </c>
      <c r="O503" s="72"/>
      <c r="P503" s="201">
        <f>O503*H503</f>
        <v>0</v>
      </c>
      <c r="Q503" s="201">
        <v>0</v>
      </c>
      <c r="R503" s="201">
        <f>Q503*H503</f>
        <v>0</v>
      </c>
      <c r="S503" s="201">
        <v>0</v>
      </c>
      <c r="T503" s="202">
        <f>S503*H503</f>
        <v>0</v>
      </c>
      <c r="U503" s="35"/>
      <c r="V503" s="35"/>
      <c r="W503" s="35"/>
      <c r="X503" s="35"/>
      <c r="Y503" s="35"/>
      <c r="Z503" s="35"/>
      <c r="AA503" s="35"/>
      <c r="AB503" s="35"/>
      <c r="AC503" s="35"/>
      <c r="AD503" s="35"/>
      <c r="AE503" s="35"/>
      <c r="AR503" s="203" t="s">
        <v>317</v>
      </c>
      <c r="AT503" s="203" t="s">
        <v>223</v>
      </c>
      <c r="AU503" s="203" t="s">
        <v>93</v>
      </c>
      <c r="AY503" s="18" t="s">
        <v>220</v>
      </c>
      <c r="BE503" s="204">
        <f>IF(N503="základní",J503,0)</f>
        <v>0</v>
      </c>
      <c r="BF503" s="204">
        <f>IF(N503="snížená",J503,0)</f>
        <v>0</v>
      </c>
      <c r="BG503" s="204">
        <f>IF(N503="zákl. přenesená",J503,0)</f>
        <v>0</v>
      </c>
      <c r="BH503" s="204">
        <f>IF(N503="sníž. přenesená",J503,0)</f>
        <v>0</v>
      </c>
      <c r="BI503" s="204">
        <f>IF(N503="nulová",J503,0)</f>
        <v>0</v>
      </c>
      <c r="BJ503" s="18" t="s">
        <v>93</v>
      </c>
      <c r="BK503" s="204">
        <f>ROUND(I503*H503,2)</f>
        <v>0</v>
      </c>
      <c r="BL503" s="18" t="s">
        <v>317</v>
      </c>
      <c r="BM503" s="203" t="s">
        <v>760</v>
      </c>
    </row>
    <row r="504" spans="1:65" s="2" customFormat="1" ht="11.25">
      <c r="A504" s="35"/>
      <c r="B504" s="36"/>
      <c r="C504" s="37"/>
      <c r="D504" s="205" t="s">
        <v>230</v>
      </c>
      <c r="E504" s="37"/>
      <c r="F504" s="206" t="s">
        <v>761</v>
      </c>
      <c r="G504" s="37"/>
      <c r="H504" s="37"/>
      <c r="I504" s="207"/>
      <c r="J504" s="37"/>
      <c r="K504" s="37"/>
      <c r="L504" s="40"/>
      <c r="M504" s="208"/>
      <c r="N504" s="209"/>
      <c r="O504" s="72"/>
      <c r="P504" s="72"/>
      <c r="Q504" s="72"/>
      <c r="R504" s="72"/>
      <c r="S504" s="72"/>
      <c r="T504" s="73"/>
      <c r="U504" s="35"/>
      <c r="V504" s="35"/>
      <c r="W504" s="35"/>
      <c r="X504" s="35"/>
      <c r="Y504" s="35"/>
      <c r="Z504" s="35"/>
      <c r="AA504" s="35"/>
      <c r="AB504" s="35"/>
      <c r="AC504" s="35"/>
      <c r="AD504" s="35"/>
      <c r="AE504" s="35"/>
      <c r="AT504" s="18" t="s">
        <v>230</v>
      </c>
      <c r="AU504" s="18" t="s">
        <v>93</v>
      </c>
    </row>
    <row r="505" spans="1:65" s="13" customFormat="1" ht="11.25">
      <c r="B505" s="210"/>
      <c r="C505" s="211"/>
      <c r="D505" s="205" t="s">
        <v>232</v>
      </c>
      <c r="E505" s="212" t="s">
        <v>1</v>
      </c>
      <c r="F505" s="213" t="s">
        <v>271</v>
      </c>
      <c r="G505" s="211"/>
      <c r="H505" s="212" t="s">
        <v>1</v>
      </c>
      <c r="I505" s="214"/>
      <c r="J505" s="211"/>
      <c r="K505" s="211"/>
      <c r="L505" s="215"/>
      <c r="M505" s="216"/>
      <c r="N505" s="217"/>
      <c r="O505" s="217"/>
      <c r="P505" s="217"/>
      <c r="Q505" s="217"/>
      <c r="R505" s="217"/>
      <c r="S505" s="217"/>
      <c r="T505" s="218"/>
      <c r="AT505" s="219" t="s">
        <v>232</v>
      </c>
      <c r="AU505" s="219" t="s">
        <v>93</v>
      </c>
      <c r="AV505" s="13" t="s">
        <v>87</v>
      </c>
      <c r="AW505" s="13" t="s">
        <v>35</v>
      </c>
      <c r="AX505" s="13" t="s">
        <v>80</v>
      </c>
      <c r="AY505" s="219" t="s">
        <v>220</v>
      </c>
    </row>
    <row r="506" spans="1:65" s="14" customFormat="1" ht="11.25">
      <c r="B506" s="220"/>
      <c r="C506" s="221"/>
      <c r="D506" s="205" t="s">
        <v>232</v>
      </c>
      <c r="E506" s="222" t="s">
        <v>1</v>
      </c>
      <c r="F506" s="223" t="s">
        <v>1881</v>
      </c>
      <c r="G506" s="221"/>
      <c r="H506" s="224">
        <v>6.42</v>
      </c>
      <c r="I506" s="225"/>
      <c r="J506" s="221"/>
      <c r="K506" s="221"/>
      <c r="L506" s="226"/>
      <c r="M506" s="227"/>
      <c r="N506" s="228"/>
      <c r="O506" s="228"/>
      <c r="P506" s="228"/>
      <c r="Q506" s="228"/>
      <c r="R506" s="228"/>
      <c r="S506" s="228"/>
      <c r="T506" s="229"/>
      <c r="AT506" s="230" t="s">
        <v>232</v>
      </c>
      <c r="AU506" s="230" t="s">
        <v>93</v>
      </c>
      <c r="AV506" s="14" t="s">
        <v>93</v>
      </c>
      <c r="AW506" s="14" t="s">
        <v>35</v>
      </c>
      <c r="AX506" s="14" t="s">
        <v>80</v>
      </c>
      <c r="AY506" s="230" t="s">
        <v>220</v>
      </c>
    </row>
    <row r="507" spans="1:65" s="14" customFormat="1" ht="11.25">
      <c r="B507" s="220"/>
      <c r="C507" s="221"/>
      <c r="D507" s="205" t="s">
        <v>232</v>
      </c>
      <c r="E507" s="222" t="s">
        <v>1</v>
      </c>
      <c r="F507" s="223" t="s">
        <v>1867</v>
      </c>
      <c r="G507" s="221"/>
      <c r="H507" s="224">
        <v>4.2</v>
      </c>
      <c r="I507" s="225"/>
      <c r="J507" s="221"/>
      <c r="K507" s="221"/>
      <c r="L507" s="226"/>
      <c r="M507" s="227"/>
      <c r="N507" s="228"/>
      <c r="O507" s="228"/>
      <c r="P507" s="228"/>
      <c r="Q507" s="228"/>
      <c r="R507" s="228"/>
      <c r="S507" s="228"/>
      <c r="T507" s="229"/>
      <c r="AT507" s="230" t="s">
        <v>232</v>
      </c>
      <c r="AU507" s="230" t="s">
        <v>93</v>
      </c>
      <c r="AV507" s="14" t="s">
        <v>93</v>
      </c>
      <c r="AW507" s="14" t="s">
        <v>35</v>
      </c>
      <c r="AX507" s="14" t="s">
        <v>80</v>
      </c>
      <c r="AY507" s="230" t="s">
        <v>220</v>
      </c>
    </row>
    <row r="508" spans="1:65" s="15" customFormat="1" ht="11.25">
      <c r="B508" s="231"/>
      <c r="C508" s="232"/>
      <c r="D508" s="205" t="s">
        <v>232</v>
      </c>
      <c r="E508" s="233" t="s">
        <v>1</v>
      </c>
      <c r="F508" s="234" t="s">
        <v>236</v>
      </c>
      <c r="G508" s="232"/>
      <c r="H508" s="235">
        <v>10.620000000000001</v>
      </c>
      <c r="I508" s="236"/>
      <c r="J508" s="232"/>
      <c r="K508" s="232"/>
      <c r="L508" s="237"/>
      <c r="M508" s="238"/>
      <c r="N508" s="239"/>
      <c r="O508" s="239"/>
      <c r="P508" s="239"/>
      <c r="Q508" s="239"/>
      <c r="R508" s="239"/>
      <c r="S508" s="239"/>
      <c r="T508" s="240"/>
      <c r="AT508" s="241" t="s">
        <v>232</v>
      </c>
      <c r="AU508" s="241" t="s">
        <v>93</v>
      </c>
      <c r="AV508" s="15" t="s">
        <v>228</v>
      </c>
      <c r="AW508" s="15" t="s">
        <v>35</v>
      </c>
      <c r="AX508" s="15" t="s">
        <v>87</v>
      </c>
      <c r="AY508" s="241" t="s">
        <v>220</v>
      </c>
    </row>
    <row r="509" spans="1:65" s="2" customFormat="1" ht="14.45" customHeight="1">
      <c r="A509" s="35"/>
      <c r="B509" s="36"/>
      <c r="C509" s="192" t="s">
        <v>736</v>
      </c>
      <c r="D509" s="192" t="s">
        <v>223</v>
      </c>
      <c r="E509" s="193" t="s">
        <v>763</v>
      </c>
      <c r="F509" s="194" t="s">
        <v>764</v>
      </c>
      <c r="G509" s="195" t="s">
        <v>226</v>
      </c>
      <c r="H509" s="196">
        <v>10.62</v>
      </c>
      <c r="I509" s="197"/>
      <c r="J509" s="198">
        <f>ROUND(I509*H509,2)</f>
        <v>0</v>
      </c>
      <c r="K509" s="194" t="s">
        <v>227</v>
      </c>
      <c r="L509" s="40"/>
      <c r="M509" s="199" t="s">
        <v>1</v>
      </c>
      <c r="N509" s="200" t="s">
        <v>46</v>
      </c>
      <c r="O509" s="72"/>
      <c r="P509" s="201">
        <f>O509*H509</f>
        <v>0</v>
      </c>
      <c r="Q509" s="201">
        <v>0</v>
      </c>
      <c r="R509" s="201">
        <f>Q509*H509</f>
        <v>0</v>
      </c>
      <c r="S509" s="201">
        <v>0</v>
      </c>
      <c r="T509" s="202">
        <f>S509*H509</f>
        <v>0</v>
      </c>
      <c r="U509" s="35"/>
      <c r="V509" s="35"/>
      <c r="W509" s="35"/>
      <c r="X509" s="35"/>
      <c r="Y509" s="35"/>
      <c r="Z509" s="35"/>
      <c r="AA509" s="35"/>
      <c r="AB509" s="35"/>
      <c r="AC509" s="35"/>
      <c r="AD509" s="35"/>
      <c r="AE509" s="35"/>
      <c r="AR509" s="203" t="s">
        <v>317</v>
      </c>
      <c r="AT509" s="203" t="s">
        <v>223</v>
      </c>
      <c r="AU509" s="203" t="s">
        <v>93</v>
      </c>
      <c r="AY509" s="18" t="s">
        <v>220</v>
      </c>
      <c r="BE509" s="204">
        <f>IF(N509="základní",J509,0)</f>
        <v>0</v>
      </c>
      <c r="BF509" s="204">
        <f>IF(N509="snížená",J509,0)</f>
        <v>0</v>
      </c>
      <c r="BG509" s="204">
        <f>IF(N509="zákl. přenesená",J509,0)</f>
        <v>0</v>
      </c>
      <c r="BH509" s="204">
        <f>IF(N509="sníž. přenesená",J509,0)</f>
        <v>0</v>
      </c>
      <c r="BI509" s="204">
        <f>IF(N509="nulová",J509,0)</f>
        <v>0</v>
      </c>
      <c r="BJ509" s="18" t="s">
        <v>93</v>
      </c>
      <c r="BK509" s="204">
        <f>ROUND(I509*H509,2)</f>
        <v>0</v>
      </c>
      <c r="BL509" s="18" t="s">
        <v>317</v>
      </c>
      <c r="BM509" s="203" t="s">
        <v>765</v>
      </c>
    </row>
    <row r="510" spans="1:65" s="2" customFormat="1" ht="11.25">
      <c r="A510" s="35"/>
      <c r="B510" s="36"/>
      <c r="C510" s="37"/>
      <c r="D510" s="205" t="s">
        <v>230</v>
      </c>
      <c r="E510" s="37"/>
      <c r="F510" s="206" t="s">
        <v>766</v>
      </c>
      <c r="G510" s="37"/>
      <c r="H510" s="37"/>
      <c r="I510" s="207"/>
      <c r="J510" s="37"/>
      <c r="K510" s="37"/>
      <c r="L510" s="40"/>
      <c r="M510" s="208"/>
      <c r="N510" s="209"/>
      <c r="O510" s="72"/>
      <c r="P510" s="72"/>
      <c r="Q510" s="72"/>
      <c r="R510" s="72"/>
      <c r="S510" s="72"/>
      <c r="T510" s="73"/>
      <c r="U510" s="35"/>
      <c r="V510" s="35"/>
      <c r="W510" s="35"/>
      <c r="X510" s="35"/>
      <c r="Y510" s="35"/>
      <c r="Z510" s="35"/>
      <c r="AA510" s="35"/>
      <c r="AB510" s="35"/>
      <c r="AC510" s="35"/>
      <c r="AD510" s="35"/>
      <c r="AE510" s="35"/>
      <c r="AT510" s="18" t="s">
        <v>230</v>
      </c>
      <c r="AU510" s="18" t="s">
        <v>93</v>
      </c>
    </row>
    <row r="511" spans="1:65" s="2" customFormat="1" ht="14.45" customHeight="1">
      <c r="A511" s="35"/>
      <c r="B511" s="36"/>
      <c r="C511" s="192" t="s">
        <v>743</v>
      </c>
      <c r="D511" s="192" t="s">
        <v>223</v>
      </c>
      <c r="E511" s="193" t="s">
        <v>768</v>
      </c>
      <c r="F511" s="194" t="s">
        <v>769</v>
      </c>
      <c r="G511" s="195" t="s">
        <v>226</v>
      </c>
      <c r="H511" s="196">
        <v>10.62</v>
      </c>
      <c r="I511" s="197"/>
      <c r="J511" s="198">
        <f>ROUND(I511*H511,2)</f>
        <v>0</v>
      </c>
      <c r="K511" s="194" t="s">
        <v>227</v>
      </c>
      <c r="L511" s="40"/>
      <c r="M511" s="199" t="s">
        <v>1</v>
      </c>
      <c r="N511" s="200" t="s">
        <v>46</v>
      </c>
      <c r="O511" s="72"/>
      <c r="P511" s="201">
        <f>O511*H511</f>
        <v>0</v>
      </c>
      <c r="Q511" s="201">
        <v>0</v>
      </c>
      <c r="R511" s="201">
        <f>Q511*H511</f>
        <v>0</v>
      </c>
      <c r="S511" s="201">
        <v>0</v>
      </c>
      <c r="T511" s="202">
        <f>S511*H511</f>
        <v>0</v>
      </c>
      <c r="U511" s="35"/>
      <c r="V511" s="35"/>
      <c r="W511" s="35"/>
      <c r="X511" s="35"/>
      <c r="Y511" s="35"/>
      <c r="Z511" s="35"/>
      <c r="AA511" s="35"/>
      <c r="AB511" s="35"/>
      <c r="AC511" s="35"/>
      <c r="AD511" s="35"/>
      <c r="AE511" s="35"/>
      <c r="AR511" s="203" t="s">
        <v>317</v>
      </c>
      <c r="AT511" s="203" t="s">
        <v>223</v>
      </c>
      <c r="AU511" s="203" t="s">
        <v>93</v>
      </c>
      <c r="AY511" s="18" t="s">
        <v>220</v>
      </c>
      <c r="BE511" s="204">
        <f>IF(N511="základní",J511,0)</f>
        <v>0</v>
      </c>
      <c r="BF511" s="204">
        <f>IF(N511="snížená",J511,0)</f>
        <v>0</v>
      </c>
      <c r="BG511" s="204">
        <f>IF(N511="zákl. přenesená",J511,0)</f>
        <v>0</v>
      </c>
      <c r="BH511" s="204">
        <f>IF(N511="sníž. přenesená",J511,0)</f>
        <v>0</v>
      </c>
      <c r="BI511" s="204">
        <f>IF(N511="nulová",J511,0)</f>
        <v>0</v>
      </c>
      <c r="BJ511" s="18" t="s">
        <v>93</v>
      </c>
      <c r="BK511" s="204">
        <f>ROUND(I511*H511,2)</f>
        <v>0</v>
      </c>
      <c r="BL511" s="18" t="s">
        <v>317</v>
      </c>
      <c r="BM511" s="203" t="s">
        <v>1883</v>
      </c>
    </row>
    <row r="512" spans="1:65" s="2" customFormat="1" ht="11.25">
      <c r="A512" s="35"/>
      <c r="B512" s="36"/>
      <c r="C512" s="37"/>
      <c r="D512" s="205" t="s">
        <v>230</v>
      </c>
      <c r="E512" s="37"/>
      <c r="F512" s="206" t="s">
        <v>771</v>
      </c>
      <c r="G512" s="37"/>
      <c r="H512" s="37"/>
      <c r="I512" s="207"/>
      <c r="J512" s="37"/>
      <c r="K512" s="37"/>
      <c r="L512" s="40"/>
      <c r="M512" s="208"/>
      <c r="N512" s="209"/>
      <c r="O512" s="72"/>
      <c r="P512" s="72"/>
      <c r="Q512" s="72"/>
      <c r="R512" s="72"/>
      <c r="S512" s="72"/>
      <c r="T512" s="73"/>
      <c r="U512" s="35"/>
      <c r="V512" s="35"/>
      <c r="W512" s="35"/>
      <c r="X512" s="35"/>
      <c r="Y512" s="35"/>
      <c r="Z512" s="35"/>
      <c r="AA512" s="35"/>
      <c r="AB512" s="35"/>
      <c r="AC512" s="35"/>
      <c r="AD512" s="35"/>
      <c r="AE512" s="35"/>
      <c r="AT512" s="18" t="s">
        <v>230</v>
      </c>
      <c r="AU512" s="18" t="s">
        <v>93</v>
      </c>
    </row>
    <row r="513" spans="1:65" s="15" customFormat="1" ht="11.25">
      <c r="B513" s="231"/>
      <c r="C513" s="232"/>
      <c r="D513" s="205" t="s">
        <v>232</v>
      </c>
      <c r="E513" s="233" t="s">
        <v>1</v>
      </c>
      <c r="F513" s="234" t="s">
        <v>236</v>
      </c>
      <c r="G513" s="232"/>
      <c r="H513" s="235">
        <v>10.620000000000001</v>
      </c>
      <c r="I513" s="236"/>
      <c r="J513" s="232"/>
      <c r="K513" s="232"/>
      <c r="L513" s="237"/>
      <c r="M513" s="238"/>
      <c r="N513" s="239"/>
      <c r="O513" s="239"/>
      <c r="P513" s="239"/>
      <c r="Q513" s="239"/>
      <c r="R513" s="239"/>
      <c r="S513" s="239"/>
      <c r="T513" s="240"/>
      <c r="AT513" s="241" t="s">
        <v>232</v>
      </c>
      <c r="AU513" s="241" t="s">
        <v>93</v>
      </c>
      <c r="AV513" s="15" t="s">
        <v>228</v>
      </c>
      <c r="AW513" s="15" t="s">
        <v>35</v>
      </c>
      <c r="AX513" s="15" t="s">
        <v>80</v>
      </c>
      <c r="AY513" s="241" t="s">
        <v>220</v>
      </c>
    </row>
    <row r="514" spans="1:65" s="2" customFormat="1" ht="14.45" customHeight="1">
      <c r="A514" s="35"/>
      <c r="B514" s="36"/>
      <c r="C514" s="192" t="s">
        <v>748</v>
      </c>
      <c r="D514" s="192" t="s">
        <v>223</v>
      </c>
      <c r="E514" s="193" t="s">
        <v>773</v>
      </c>
      <c r="F514" s="194" t="s">
        <v>774</v>
      </c>
      <c r="G514" s="195" t="s">
        <v>226</v>
      </c>
      <c r="H514" s="196">
        <v>13.986000000000001</v>
      </c>
      <c r="I514" s="197"/>
      <c r="J514" s="198">
        <f>ROUND(I514*H514,2)</f>
        <v>0</v>
      </c>
      <c r="K514" s="194" t="s">
        <v>227</v>
      </c>
      <c r="L514" s="40"/>
      <c r="M514" s="199" t="s">
        <v>1</v>
      </c>
      <c r="N514" s="200" t="s">
        <v>46</v>
      </c>
      <c r="O514" s="72"/>
      <c r="P514" s="201">
        <f>O514*H514</f>
        <v>0</v>
      </c>
      <c r="Q514" s="201">
        <v>1.5E-3</v>
      </c>
      <c r="R514" s="201">
        <f>Q514*H514</f>
        <v>2.0979000000000001E-2</v>
      </c>
      <c r="S514" s="201">
        <v>0</v>
      </c>
      <c r="T514" s="202">
        <f>S514*H514</f>
        <v>0</v>
      </c>
      <c r="U514" s="35"/>
      <c r="V514" s="35"/>
      <c r="W514" s="35"/>
      <c r="X514" s="35"/>
      <c r="Y514" s="35"/>
      <c r="Z514" s="35"/>
      <c r="AA514" s="35"/>
      <c r="AB514" s="35"/>
      <c r="AC514" s="35"/>
      <c r="AD514" s="35"/>
      <c r="AE514" s="35"/>
      <c r="AR514" s="203" t="s">
        <v>317</v>
      </c>
      <c r="AT514" s="203" t="s">
        <v>223</v>
      </c>
      <c r="AU514" s="203" t="s">
        <v>93</v>
      </c>
      <c r="AY514" s="18" t="s">
        <v>220</v>
      </c>
      <c r="BE514" s="204">
        <f>IF(N514="základní",J514,0)</f>
        <v>0</v>
      </c>
      <c r="BF514" s="204">
        <f>IF(N514="snížená",J514,0)</f>
        <v>0</v>
      </c>
      <c r="BG514" s="204">
        <f>IF(N514="zákl. přenesená",J514,0)</f>
        <v>0</v>
      </c>
      <c r="BH514" s="204">
        <f>IF(N514="sníž. přenesená",J514,0)</f>
        <v>0</v>
      </c>
      <c r="BI514" s="204">
        <f>IF(N514="nulová",J514,0)</f>
        <v>0</v>
      </c>
      <c r="BJ514" s="18" t="s">
        <v>93</v>
      </c>
      <c r="BK514" s="204">
        <f>ROUND(I514*H514,2)</f>
        <v>0</v>
      </c>
      <c r="BL514" s="18" t="s">
        <v>317</v>
      </c>
      <c r="BM514" s="203" t="s">
        <v>775</v>
      </c>
    </row>
    <row r="515" spans="1:65" s="2" customFormat="1" ht="11.25">
      <c r="A515" s="35"/>
      <c r="B515" s="36"/>
      <c r="C515" s="37"/>
      <c r="D515" s="205" t="s">
        <v>230</v>
      </c>
      <c r="E515" s="37"/>
      <c r="F515" s="206" t="s">
        <v>776</v>
      </c>
      <c r="G515" s="37"/>
      <c r="H515" s="37"/>
      <c r="I515" s="207"/>
      <c r="J515" s="37"/>
      <c r="K515" s="37"/>
      <c r="L515" s="40"/>
      <c r="M515" s="208"/>
      <c r="N515" s="209"/>
      <c r="O515" s="72"/>
      <c r="P515" s="72"/>
      <c r="Q515" s="72"/>
      <c r="R515" s="72"/>
      <c r="S515" s="72"/>
      <c r="T515" s="73"/>
      <c r="U515" s="35"/>
      <c r="V515" s="35"/>
      <c r="W515" s="35"/>
      <c r="X515" s="35"/>
      <c r="Y515" s="35"/>
      <c r="Z515" s="35"/>
      <c r="AA515" s="35"/>
      <c r="AB515" s="35"/>
      <c r="AC515" s="35"/>
      <c r="AD515" s="35"/>
      <c r="AE515" s="35"/>
      <c r="AT515" s="18" t="s">
        <v>230</v>
      </c>
      <c r="AU515" s="18" t="s">
        <v>93</v>
      </c>
    </row>
    <row r="516" spans="1:65" s="13" customFormat="1" ht="11.25">
      <c r="B516" s="210"/>
      <c r="C516" s="211"/>
      <c r="D516" s="205" t="s">
        <v>232</v>
      </c>
      <c r="E516" s="212" t="s">
        <v>1</v>
      </c>
      <c r="F516" s="213" t="s">
        <v>271</v>
      </c>
      <c r="G516" s="211"/>
      <c r="H516" s="212" t="s">
        <v>1</v>
      </c>
      <c r="I516" s="214"/>
      <c r="J516" s="211"/>
      <c r="K516" s="211"/>
      <c r="L516" s="215"/>
      <c r="M516" s="216"/>
      <c r="N516" s="217"/>
      <c r="O516" s="217"/>
      <c r="P516" s="217"/>
      <c r="Q516" s="217"/>
      <c r="R516" s="217"/>
      <c r="S516" s="217"/>
      <c r="T516" s="218"/>
      <c r="AT516" s="219" t="s">
        <v>232</v>
      </c>
      <c r="AU516" s="219" t="s">
        <v>93</v>
      </c>
      <c r="AV516" s="13" t="s">
        <v>87</v>
      </c>
      <c r="AW516" s="13" t="s">
        <v>35</v>
      </c>
      <c r="AX516" s="13" t="s">
        <v>80</v>
      </c>
      <c r="AY516" s="219" t="s">
        <v>220</v>
      </c>
    </row>
    <row r="517" spans="1:65" s="14" customFormat="1" ht="11.25">
      <c r="B517" s="220"/>
      <c r="C517" s="221"/>
      <c r="D517" s="205" t="s">
        <v>232</v>
      </c>
      <c r="E517" s="222" t="s">
        <v>1</v>
      </c>
      <c r="F517" s="223" t="s">
        <v>1884</v>
      </c>
      <c r="G517" s="221"/>
      <c r="H517" s="224">
        <v>8.5470000000000006</v>
      </c>
      <c r="I517" s="225"/>
      <c r="J517" s="221"/>
      <c r="K517" s="221"/>
      <c r="L517" s="226"/>
      <c r="M517" s="227"/>
      <c r="N517" s="228"/>
      <c r="O517" s="228"/>
      <c r="P517" s="228"/>
      <c r="Q517" s="228"/>
      <c r="R517" s="228"/>
      <c r="S517" s="228"/>
      <c r="T517" s="229"/>
      <c r="AT517" s="230" t="s">
        <v>232</v>
      </c>
      <c r="AU517" s="230" t="s">
        <v>93</v>
      </c>
      <c r="AV517" s="14" t="s">
        <v>93</v>
      </c>
      <c r="AW517" s="14" t="s">
        <v>35</v>
      </c>
      <c r="AX517" s="14" t="s">
        <v>80</v>
      </c>
      <c r="AY517" s="230" t="s">
        <v>220</v>
      </c>
    </row>
    <row r="518" spans="1:65" s="14" customFormat="1" ht="11.25">
      <c r="B518" s="220"/>
      <c r="C518" s="221"/>
      <c r="D518" s="205" t="s">
        <v>232</v>
      </c>
      <c r="E518" s="222" t="s">
        <v>1</v>
      </c>
      <c r="F518" s="223" t="s">
        <v>1885</v>
      </c>
      <c r="G518" s="221"/>
      <c r="H518" s="224">
        <v>5.4390000000000001</v>
      </c>
      <c r="I518" s="225"/>
      <c r="J518" s="221"/>
      <c r="K518" s="221"/>
      <c r="L518" s="226"/>
      <c r="M518" s="227"/>
      <c r="N518" s="228"/>
      <c r="O518" s="228"/>
      <c r="P518" s="228"/>
      <c r="Q518" s="228"/>
      <c r="R518" s="228"/>
      <c r="S518" s="228"/>
      <c r="T518" s="229"/>
      <c r="AT518" s="230" t="s">
        <v>232</v>
      </c>
      <c r="AU518" s="230" t="s">
        <v>93</v>
      </c>
      <c r="AV518" s="14" t="s">
        <v>93</v>
      </c>
      <c r="AW518" s="14" t="s">
        <v>35</v>
      </c>
      <c r="AX518" s="14" t="s">
        <v>80</v>
      </c>
      <c r="AY518" s="230" t="s">
        <v>220</v>
      </c>
    </row>
    <row r="519" spans="1:65" s="15" customFormat="1" ht="11.25">
      <c r="B519" s="231"/>
      <c r="C519" s="232"/>
      <c r="D519" s="205" t="s">
        <v>232</v>
      </c>
      <c r="E519" s="233" t="s">
        <v>1</v>
      </c>
      <c r="F519" s="234" t="s">
        <v>236</v>
      </c>
      <c r="G519" s="232"/>
      <c r="H519" s="235">
        <v>13.986000000000001</v>
      </c>
      <c r="I519" s="236"/>
      <c r="J519" s="232"/>
      <c r="K519" s="232"/>
      <c r="L519" s="237"/>
      <c r="M519" s="238"/>
      <c r="N519" s="239"/>
      <c r="O519" s="239"/>
      <c r="P519" s="239"/>
      <c r="Q519" s="239"/>
      <c r="R519" s="239"/>
      <c r="S519" s="239"/>
      <c r="T519" s="240"/>
      <c r="AT519" s="241" t="s">
        <v>232</v>
      </c>
      <c r="AU519" s="241" t="s">
        <v>93</v>
      </c>
      <c r="AV519" s="15" t="s">
        <v>228</v>
      </c>
      <c r="AW519" s="15" t="s">
        <v>35</v>
      </c>
      <c r="AX519" s="15" t="s">
        <v>87</v>
      </c>
      <c r="AY519" s="241" t="s">
        <v>220</v>
      </c>
    </row>
    <row r="520" spans="1:65" s="2" customFormat="1" ht="14.45" customHeight="1">
      <c r="A520" s="35"/>
      <c r="B520" s="36"/>
      <c r="C520" s="192" t="s">
        <v>752</v>
      </c>
      <c r="D520" s="192" t="s">
        <v>223</v>
      </c>
      <c r="E520" s="193" t="s">
        <v>780</v>
      </c>
      <c r="F520" s="194" t="s">
        <v>781</v>
      </c>
      <c r="G520" s="195" t="s">
        <v>386</v>
      </c>
      <c r="H520" s="253"/>
      <c r="I520" s="197"/>
      <c r="J520" s="198">
        <f>ROUND(I520*H520,2)</f>
        <v>0</v>
      </c>
      <c r="K520" s="194" t="s">
        <v>227</v>
      </c>
      <c r="L520" s="40"/>
      <c r="M520" s="199" t="s">
        <v>1</v>
      </c>
      <c r="N520" s="200" t="s">
        <v>46</v>
      </c>
      <c r="O520" s="72"/>
      <c r="P520" s="201">
        <f>O520*H520</f>
        <v>0</v>
      </c>
      <c r="Q520" s="201">
        <v>0</v>
      </c>
      <c r="R520" s="201">
        <f>Q520*H520</f>
        <v>0</v>
      </c>
      <c r="S520" s="201">
        <v>0</v>
      </c>
      <c r="T520" s="202">
        <f>S520*H520</f>
        <v>0</v>
      </c>
      <c r="U520" s="35"/>
      <c r="V520" s="35"/>
      <c r="W520" s="35"/>
      <c r="X520" s="35"/>
      <c r="Y520" s="35"/>
      <c r="Z520" s="35"/>
      <c r="AA520" s="35"/>
      <c r="AB520" s="35"/>
      <c r="AC520" s="35"/>
      <c r="AD520" s="35"/>
      <c r="AE520" s="35"/>
      <c r="AR520" s="203" t="s">
        <v>317</v>
      </c>
      <c r="AT520" s="203" t="s">
        <v>223</v>
      </c>
      <c r="AU520" s="203" t="s">
        <v>93</v>
      </c>
      <c r="AY520" s="18" t="s">
        <v>220</v>
      </c>
      <c r="BE520" s="204">
        <f>IF(N520="základní",J520,0)</f>
        <v>0</v>
      </c>
      <c r="BF520" s="204">
        <f>IF(N520="snížená",J520,0)</f>
        <v>0</v>
      </c>
      <c r="BG520" s="204">
        <f>IF(N520="zákl. přenesená",J520,0)</f>
        <v>0</v>
      </c>
      <c r="BH520" s="204">
        <f>IF(N520="sníž. přenesená",J520,0)</f>
        <v>0</v>
      </c>
      <c r="BI520" s="204">
        <f>IF(N520="nulová",J520,0)</f>
        <v>0</v>
      </c>
      <c r="BJ520" s="18" t="s">
        <v>93</v>
      </c>
      <c r="BK520" s="204">
        <f>ROUND(I520*H520,2)</f>
        <v>0</v>
      </c>
      <c r="BL520" s="18" t="s">
        <v>317</v>
      </c>
      <c r="BM520" s="203" t="s">
        <v>782</v>
      </c>
    </row>
    <row r="521" spans="1:65" s="2" customFormat="1" ht="19.5">
      <c r="A521" s="35"/>
      <c r="B521" s="36"/>
      <c r="C521" s="37"/>
      <c r="D521" s="205" t="s">
        <v>230</v>
      </c>
      <c r="E521" s="37"/>
      <c r="F521" s="206" t="s">
        <v>783</v>
      </c>
      <c r="G521" s="37"/>
      <c r="H521" s="37"/>
      <c r="I521" s="207"/>
      <c r="J521" s="37"/>
      <c r="K521" s="37"/>
      <c r="L521" s="40"/>
      <c r="M521" s="208"/>
      <c r="N521" s="209"/>
      <c r="O521" s="72"/>
      <c r="P521" s="72"/>
      <c r="Q521" s="72"/>
      <c r="R521" s="72"/>
      <c r="S521" s="72"/>
      <c r="T521" s="73"/>
      <c r="U521" s="35"/>
      <c r="V521" s="35"/>
      <c r="W521" s="35"/>
      <c r="X521" s="35"/>
      <c r="Y521" s="35"/>
      <c r="Z521" s="35"/>
      <c r="AA521" s="35"/>
      <c r="AB521" s="35"/>
      <c r="AC521" s="35"/>
      <c r="AD521" s="35"/>
      <c r="AE521" s="35"/>
      <c r="AT521" s="18" t="s">
        <v>230</v>
      </c>
      <c r="AU521" s="18" t="s">
        <v>93</v>
      </c>
    </row>
    <row r="522" spans="1:65" s="12" customFormat="1" ht="22.9" customHeight="1">
      <c r="B522" s="176"/>
      <c r="C522" s="177"/>
      <c r="D522" s="178" t="s">
        <v>79</v>
      </c>
      <c r="E522" s="190" t="s">
        <v>784</v>
      </c>
      <c r="F522" s="190" t="s">
        <v>785</v>
      </c>
      <c r="G522" s="177"/>
      <c r="H522" s="177"/>
      <c r="I522" s="180"/>
      <c r="J522" s="191">
        <f>BK522</f>
        <v>0</v>
      </c>
      <c r="K522" s="177"/>
      <c r="L522" s="182"/>
      <c r="M522" s="183"/>
      <c r="N522" s="184"/>
      <c r="O522" s="184"/>
      <c r="P522" s="185">
        <f>SUM(P523:P540)</f>
        <v>0</v>
      </c>
      <c r="Q522" s="184"/>
      <c r="R522" s="185">
        <f>SUM(R523:R540)</f>
        <v>1.79047</v>
      </c>
      <c r="S522" s="184"/>
      <c r="T522" s="186">
        <f>SUM(T523:T540)</f>
        <v>0</v>
      </c>
      <c r="AR522" s="187" t="s">
        <v>93</v>
      </c>
      <c r="AT522" s="188" t="s">
        <v>79</v>
      </c>
      <c r="AU522" s="188" t="s">
        <v>87</v>
      </c>
      <c r="AY522" s="187" t="s">
        <v>220</v>
      </c>
      <c r="BK522" s="189">
        <f>SUM(BK523:BK540)</f>
        <v>0</v>
      </c>
    </row>
    <row r="523" spans="1:65" s="2" customFormat="1" ht="37.9" customHeight="1">
      <c r="A523" s="35"/>
      <c r="B523" s="36"/>
      <c r="C523" s="192" t="s">
        <v>757</v>
      </c>
      <c r="D523" s="192" t="s">
        <v>223</v>
      </c>
      <c r="E523" s="193" t="s">
        <v>787</v>
      </c>
      <c r="F523" s="194" t="s">
        <v>788</v>
      </c>
      <c r="G523" s="195" t="s">
        <v>226</v>
      </c>
      <c r="H523" s="196">
        <v>112.75</v>
      </c>
      <c r="I523" s="197"/>
      <c r="J523" s="198">
        <f>ROUND(I523*H523,2)</f>
        <v>0</v>
      </c>
      <c r="K523" s="194" t="s">
        <v>1</v>
      </c>
      <c r="L523" s="40"/>
      <c r="M523" s="199" t="s">
        <v>1</v>
      </c>
      <c r="N523" s="200" t="s">
        <v>46</v>
      </c>
      <c r="O523" s="72"/>
      <c r="P523" s="201">
        <f>O523*H523</f>
        <v>0</v>
      </c>
      <c r="Q523" s="201">
        <v>0</v>
      </c>
      <c r="R523" s="201">
        <f>Q523*H523</f>
        <v>0</v>
      </c>
      <c r="S523" s="201">
        <v>0</v>
      </c>
      <c r="T523" s="202">
        <f>S523*H523</f>
        <v>0</v>
      </c>
      <c r="U523" s="35"/>
      <c r="V523" s="35"/>
      <c r="W523" s="35"/>
      <c r="X523" s="35"/>
      <c r="Y523" s="35"/>
      <c r="Z523" s="35"/>
      <c r="AA523" s="35"/>
      <c r="AB523" s="35"/>
      <c r="AC523" s="35"/>
      <c r="AD523" s="35"/>
      <c r="AE523" s="35"/>
      <c r="AR523" s="203" t="s">
        <v>317</v>
      </c>
      <c r="AT523" s="203" t="s">
        <v>223</v>
      </c>
      <c r="AU523" s="203" t="s">
        <v>93</v>
      </c>
      <c r="AY523" s="18" t="s">
        <v>220</v>
      </c>
      <c r="BE523" s="204">
        <f>IF(N523="základní",J523,0)</f>
        <v>0</v>
      </c>
      <c r="BF523" s="204">
        <f>IF(N523="snížená",J523,0)</f>
        <v>0</v>
      </c>
      <c r="BG523" s="204">
        <f>IF(N523="zákl. přenesená",J523,0)</f>
        <v>0</v>
      </c>
      <c r="BH523" s="204">
        <f>IF(N523="sníž. přenesená",J523,0)</f>
        <v>0</v>
      </c>
      <c r="BI523" s="204">
        <f>IF(N523="nulová",J523,0)</f>
        <v>0</v>
      </c>
      <c r="BJ523" s="18" t="s">
        <v>93</v>
      </c>
      <c r="BK523" s="204">
        <f>ROUND(I523*H523,2)</f>
        <v>0</v>
      </c>
      <c r="BL523" s="18" t="s">
        <v>317</v>
      </c>
      <c r="BM523" s="203" t="s">
        <v>1886</v>
      </c>
    </row>
    <row r="524" spans="1:65" s="2" customFormat="1" ht="29.25">
      <c r="A524" s="35"/>
      <c r="B524" s="36"/>
      <c r="C524" s="37"/>
      <c r="D524" s="205" t="s">
        <v>230</v>
      </c>
      <c r="E524" s="37"/>
      <c r="F524" s="206" t="s">
        <v>790</v>
      </c>
      <c r="G524" s="37"/>
      <c r="H524" s="37"/>
      <c r="I524" s="207"/>
      <c r="J524" s="37"/>
      <c r="K524" s="37"/>
      <c r="L524" s="40"/>
      <c r="M524" s="208"/>
      <c r="N524" s="209"/>
      <c r="O524" s="72"/>
      <c r="P524" s="72"/>
      <c r="Q524" s="72"/>
      <c r="R524" s="72"/>
      <c r="S524" s="72"/>
      <c r="T524" s="73"/>
      <c r="U524" s="35"/>
      <c r="V524" s="35"/>
      <c r="W524" s="35"/>
      <c r="X524" s="35"/>
      <c r="Y524" s="35"/>
      <c r="Z524" s="35"/>
      <c r="AA524" s="35"/>
      <c r="AB524" s="35"/>
      <c r="AC524" s="35"/>
      <c r="AD524" s="35"/>
      <c r="AE524" s="35"/>
      <c r="AT524" s="18" t="s">
        <v>230</v>
      </c>
      <c r="AU524" s="18" t="s">
        <v>93</v>
      </c>
    </row>
    <row r="525" spans="1:65" s="15" customFormat="1" ht="11.25">
      <c r="B525" s="231"/>
      <c r="C525" s="232"/>
      <c r="D525" s="205" t="s">
        <v>232</v>
      </c>
      <c r="E525" s="233" t="s">
        <v>1</v>
      </c>
      <c r="F525" s="234" t="s">
        <v>236</v>
      </c>
      <c r="G525" s="232"/>
      <c r="H525" s="235">
        <v>112.75</v>
      </c>
      <c r="I525" s="236"/>
      <c r="J525" s="232"/>
      <c r="K525" s="232"/>
      <c r="L525" s="237"/>
      <c r="M525" s="238"/>
      <c r="N525" s="239"/>
      <c r="O525" s="239"/>
      <c r="P525" s="239"/>
      <c r="Q525" s="239"/>
      <c r="R525" s="239"/>
      <c r="S525" s="239"/>
      <c r="T525" s="240"/>
      <c r="AT525" s="241" t="s">
        <v>232</v>
      </c>
      <c r="AU525" s="241" t="s">
        <v>93</v>
      </c>
      <c r="AV525" s="15" t="s">
        <v>228</v>
      </c>
      <c r="AW525" s="15" t="s">
        <v>35</v>
      </c>
      <c r="AX525" s="15" t="s">
        <v>80</v>
      </c>
      <c r="AY525" s="241" t="s">
        <v>220</v>
      </c>
    </row>
    <row r="526" spans="1:65" s="2" customFormat="1" ht="14.45" customHeight="1">
      <c r="A526" s="35"/>
      <c r="B526" s="36"/>
      <c r="C526" s="192" t="s">
        <v>762</v>
      </c>
      <c r="D526" s="192" t="s">
        <v>223</v>
      </c>
      <c r="E526" s="193" t="s">
        <v>792</v>
      </c>
      <c r="F526" s="194" t="s">
        <v>793</v>
      </c>
      <c r="G526" s="195" t="s">
        <v>226</v>
      </c>
      <c r="H526" s="196">
        <v>112.75</v>
      </c>
      <c r="I526" s="197"/>
      <c r="J526" s="198">
        <f>ROUND(I526*H526,2)</f>
        <v>0</v>
      </c>
      <c r="K526" s="194" t="s">
        <v>1</v>
      </c>
      <c r="L526" s="40"/>
      <c r="M526" s="199" t="s">
        <v>1</v>
      </c>
      <c r="N526" s="200" t="s">
        <v>46</v>
      </c>
      <c r="O526" s="72"/>
      <c r="P526" s="201">
        <f>O526*H526</f>
        <v>0</v>
      </c>
      <c r="Q526" s="201">
        <v>0</v>
      </c>
      <c r="R526" s="201">
        <f>Q526*H526</f>
        <v>0</v>
      </c>
      <c r="S526" s="201">
        <v>0</v>
      </c>
      <c r="T526" s="202">
        <f>S526*H526</f>
        <v>0</v>
      </c>
      <c r="U526" s="35"/>
      <c r="V526" s="35"/>
      <c r="W526" s="35"/>
      <c r="X526" s="35"/>
      <c r="Y526" s="35"/>
      <c r="Z526" s="35"/>
      <c r="AA526" s="35"/>
      <c r="AB526" s="35"/>
      <c r="AC526" s="35"/>
      <c r="AD526" s="35"/>
      <c r="AE526" s="35"/>
      <c r="AR526" s="203" t="s">
        <v>317</v>
      </c>
      <c r="AT526" s="203" t="s">
        <v>223</v>
      </c>
      <c r="AU526" s="203" t="s">
        <v>93</v>
      </c>
      <c r="AY526" s="18" t="s">
        <v>220</v>
      </c>
      <c r="BE526" s="204">
        <f>IF(N526="základní",J526,0)</f>
        <v>0</v>
      </c>
      <c r="BF526" s="204">
        <f>IF(N526="snížená",J526,0)</f>
        <v>0</v>
      </c>
      <c r="BG526" s="204">
        <f>IF(N526="zákl. přenesená",J526,0)</f>
        <v>0</v>
      </c>
      <c r="BH526" s="204">
        <f>IF(N526="sníž. přenesená",J526,0)</f>
        <v>0</v>
      </c>
      <c r="BI526" s="204">
        <f>IF(N526="nulová",J526,0)</f>
        <v>0</v>
      </c>
      <c r="BJ526" s="18" t="s">
        <v>93</v>
      </c>
      <c r="BK526" s="204">
        <f>ROUND(I526*H526,2)</f>
        <v>0</v>
      </c>
      <c r="BL526" s="18" t="s">
        <v>317</v>
      </c>
      <c r="BM526" s="203" t="s">
        <v>1887</v>
      </c>
    </row>
    <row r="527" spans="1:65" s="2" customFormat="1" ht="11.25">
      <c r="A527" s="35"/>
      <c r="B527" s="36"/>
      <c r="C527" s="37"/>
      <c r="D527" s="205" t="s">
        <v>230</v>
      </c>
      <c r="E527" s="37"/>
      <c r="F527" s="206" t="s">
        <v>795</v>
      </c>
      <c r="G527" s="37"/>
      <c r="H527" s="37"/>
      <c r="I527" s="207"/>
      <c r="J527" s="37"/>
      <c r="K527" s="37"/>
      <c r="L527" s="40"/>
      <c r="M527" s="208"/>
      <c r="N527" s="209"/>
      <c r="O527" s="72"/>
      <c r="P527" s="72"/>
      <c r="Q527" s="72"/>
      <c r="R527" s="72"/>
      <c r="S527" s="72"/>
      <c r="T527" s="73"/>
      <c r="U527" s="35"/>
      <c r="V527" s="35"/>
      <c r="W527" s="35"/>
      <c r="X527" s="35"/>
      <c r="Y527" s="35"/>
      <c r="Z527" s="35"/>
      <c r="AA527" s="35"/>
      <c r="AB527" s="35"/>
      <c r="AC527" s="35"/>
      <c r="AD527" s="35"/>
      <c r="AE527" s="35"/>
      <c r="AT527" s="18" t="s">
        <v>230</v>
      </c>
      <c r="AU527" s="18" t="s">
        <v>93</v>
      </c>
    </row>
    <row r="528" spans="1:65" s="15" customFormat="1" ht="11.25">
      <c r="B528" s="231"/>
      <c r="C528" s="232"/>
      <c r="D528" s="205" t="s">
        <v>232</v>
      </c>
      <c r="E528" s="233" t="s">
        <v>1</v>
      </c>
      <c r="F528" s="234" t="s">
        <v>236</v>
      </c>
      <c r="G528" s="232"/>
      <c r="H528" s="235">
        <v>112.75</v>
      </c>
      <c r="I528" s="236"/>
      <c r="J528" s="232"/>
      <c r="K528" s="232"/>
      <c r="L528" s="237"/>
      <c r="M528" s="238"/>
      <c r="N528" s="239"/>
      <c r="O528" s="239"/>
      <c r="P528" s="239"/>
      <c r="Q528" s="239"/>
      <c r="R528" s="239"/>
      <c r="S528" s="239"/>
      <c r="T528" s="240"/>
      <c r="AT528" s="241" t="s">
        <v>232</v>
      </c>
      <c r="AU528" s="241" t="s">
        <v>93</v>
      </c>
      <c r="AV528" s="15" t="s">
        <v>228</v>
      </c>
      <c r="AW528" s="15" t="s">
        <v>35</v>
      </c>
      <c r="AX528" s="15" t="s">
        <v>80</v>
      </c>
      <c r="AY528" s="241" t="s">
        <v>220</v>
      </c>
    </row>
    <row r="529" spans="1:65" s="2" customFormat="1" ht="14.45" customHeight="1">
      <c r="A529" s="35"/>
      <c r="B529" s="36"/>
      <c r="C529" s="192" t="s">
        <v>767</v>
      </c>
      <c r="D529" s="192" t="s">
        <v>223</v>
      </c>
      <c r="E529" s="193" t="s">
        <v>797</v>
      </c>
      <c r="F529" s="194" t="s">
        <v>798</v>
      </c>
      <c r="G529" s="195" t="s">
        <v>226</v>
      </c>
      <c r="H529" s="196">
        <v>112.75</v>
      </c>
      <c r="I529" s="197"/>
      <c r="J529" s="198">
        <f>ROUND(I529*H529,2)</f>
        <v>0</v>
      </c>
      <c r="K529" s="194" t="s">
        <v>1</v>
      </c>
      <c r="L529" s="40"/>
      <c r="M529" s="199" t="s">
        <v>1</v>
      </c>
      <c r="N529" s="200" t="s">
        <v>46</v>
      </c>
      <c r="O529" s="72"/>
      <c r="P529" s="201">
        <f>O529*H529</f>
        <v>0</v>
      </c>
      <c r="Q529" s="201">
        <v>1.4999999999999999E-2</v>
      </c>
      <c r="R529" s="201">
        <f>Q529*H529</f>
        <v>1.6912499999999999</v>
      </c>
      <c r="S529" s="201">
        <v>0</v>
      </c>
      <c r="T529" s="202">
        <f>S529*H529</f>
        <v>0</v>
      </c>
      <c r="U529" s="35"/>
      <c r="V529" s="35"/>
      <c r="W529" s="35"/>
      <c r="X529" s="35"/>
      <c r="Y529" s="35"/>
      <c r="Z529" s="35"/>
      <c r="AA529" s="35"/>
      <c r="AB529" s="35"/>
      <c r="AC529" s="35"/>
      <c r="AD529" s="35"/>
      <c r="AE529" s="35"/>
      <c r="AR529" s="203" t="s">
        <v>317</v>
      </c>
      <c r="AT529" s="203" t="s">
        <v>223</v>
      </c>
      <c r="AU529" s="203" t="s">
        <v>93</v>
      </c>
      <c r="AY529" s="18" t="s">
        <v>220</v>
      </c>
      <c r="BE529" s="204">
        <f>IF(N529="základní",J529,0)</f>
        <v>0</v>
      </c>
      <c r="BF529" s="204">
        <f>IF(N529="snížená",J529,0)</f>
        <v>0</v>
      </c>
      <c r="BG529" s="204">
        <f>IF(N529="zákl. přenesená",J529,0)</f>
        <v>0</v>
      </c>
      <c r="BH529" s="204">
        <f>IF(N529="sníž. přenesená",J529,0)</f>
        <v>0</v>
      </c>
      <c r="BI529" s="204">
        <f>IF(N529="nulová",J529,0)</f>
        <v>0</v>
      </c>
      <c r="BJ529" s="18" t="s">
        <v>93</v>
      </c>
      <c r="BK529" s="204">
        <f>ROUND(I529*H529,2)</f>
        <v>0</v>
      </c>
      <c r="BL529" s="18" t="s">
        <v>317</v>
      </c>
      <c r="BM529" s="203" t="s">
        <v>1888</v>
      </c>
    </row>
    <row r="530" spans="1:65" s="2" customFormat="1" ht="11.25">
      <c r="A530" s="35"/>
      <c r="B530" s="36"/>
      <c r="C530" s="37"/>
      <c r="D530" s="205" t="s">
        <v>230</v>
      </c>
      <c r="E530" s="37"/>
      <c r="F530" s="206" t="s">
        <v>800</v>
      </c>
      <c r="G530" s="37"/>
      <c r="H530" s="37"/>
      <c r="I530" s="207"/>
      <c r="J530" s="37"/>
      <c r="K530" s="37"/>
      <c r="L530" s="40"/>
      <c r="M530" s="208"/>
      <c r="N530" s="209"/>
      <c r="O530" s="72"/>
      <c r="P530" s="72"/>
      <c r="Q530" s="72"/>
      <c r="R530" s="72"/>
      <c r="S530" s="72"/>
      <c r="T530" s="73"/>
      <c r="U530" s="35"/>
      <c r="V530" s="35"/>
      <c r="W530" s="35"/>
      <c r="X530" s="35"/>
      <c r="Y530" s="35"/>
      <c r="Z530" s="35"/>
      <c r="AA530" s="35"/>
      <c r="AB530" s="35"/>
      <c r="AC530" s="35"/>
      <c r="AD530" s="35"/>
      <c r="AE530" s="35"/>
      <c r="AT530" s="18" t="s">
        <v>230</v>
      </c>
      <c r="AU530" s="18" t="s">
        <v>93</v>
      </c>
    </row>
    <row r="531" spans="1:65" s="15" customFormat="1" ht="11.25">
      <c r="B531" s="231"/>
      <c r="C531" s="232"/>
      <c r="D531" s="205" t="s">
        <v>232</v>
      </c>
      <c r="E531" s="233" t="s">
        <v>1</v>
      </c>
      <c r="F531" s="234" t="s">
        <v>236</v>
      </c>
      <c r="G531" s="232"/>
      <c r="H531" s="235">
        <v>112.75</v>
      </c>
      <c r="I531" s="236"/>
      <c r="J531" s="232"/>
      <c r="K531" s="232"/>
      <c r="L531" s="237"/>
      <c r="M531" s="238"/>
      <c r="N531" s="239"/>
      <c r="O531" s="239"/>
      <c r="P531" s="239"/>
      <c r="Q531" s="239"/>
      <c r="R531" s="239"/>
      <c r="S531" s="239"/>
      <c r="T531" s="240"/>
      <c r="AT531" s="241" t="s">
        <v>232</v>
      </c>
      <c r="AU531" s="241" t="s">
        <v>93</v>
      </c>
      <c r="AV531" s="15" t="s">
        <v>228</v>
      </c>
      <c r="AW531" s="15" t="s">
        <v>35</v>
      </c>
      <c r="AX531" s="15" t="s">
        <v>80</v>
      </c>
      <c r="AY531" s="241" t="s">
        <v>220</v>
      </c>
    </row>
    <row r="532" spans="1:65" s="2" customFormat="1" ht="14.45" customHeight="1">
      <c r="A532" s="35"/>
      <c r="B532" s="36"/>
      <c r="C532" s="192" t="s">
        <v>772</v>
      </c>
      <c r="D532" s="192" t="s">
        <v>223</v>
      </c>
      <c r="E532" s="193" t="s">
        <v>802</v>
      </c>
      <c r="F532" s="194" t="s">
        <v>803</v>
      </c>
      <c r="G532" s="195" t="s">
        <v>226</v>
      </c>
      <c r="H532" s="196">
        <v>112.75</v>
      </c>
      <c r="I532" s="197"/>
      <c r="J532" s="198">
        <f>ROUND(I532*H532,2)</f>
        <v>0</v>
      </c>
      <c r="K532" s="194" t="s">
        <v>227</v>
      </c>
      <c r="L532" s="40"/>
      <c r="M532" s="199" t="s">
        <v>1</v>
      </c>
      <c r="N532" s="200" t="s">
        <v>46</v>
      </c>
      <c r="O532" s="72"/>
      <c r="P532" s="201">
        <f>O532*H532</f>
        <v>0</v>
      </c>
      <c r="Q532" s="201">
        <v>0</v>
      </c>
      <c r="R532" s="201">
        <f>Q532*H532</f>
        <v>0</v>
      </c>
      <c r="S532" s="201">
        <v>0</v>
      </c>
      <c r="T532" s="202">
        <f>S532*H532</f>
        <v>0</v>
      </c>
      <c r="U532" s="35"/>
      <c r="V532" s="35"/>
      <c r="W532" s="35"/>
      <c r="X532" s="35"/>
      <c r="Y532" s="35"/>
      <c r="Z532" s="35"/>
      <c r="AA532" s="35"/>
      <c r="AB532" s="35"/>
      <c r="AC532" s="35"/>
      <c r="AD532" s="35"/>
      <c r="AE532" s="35"/>
      <c r="AR532" s="203" t="s">
        <v>317</v>
      </c>
      <c r="AT532" s="203" t="s">
        <v>223</v>
      </c>
      <c r="AU532" s="203" t="s">
        <v>93</v>
      </c>
      <c r="AY532" s="18" t="s">
        <v>220</v>
      </c>
      <c r="BE532" s="204">
        <f>IF(N532="základní",J532,0)</f>
        <v>0</v>
      </c>
      <c r="BF532" s="204">
        <f>IF(N532="snížená",J532,0)</f>
        <v>0</v>
      </c>
      <c r="BG532" s="204">
        <f>IF(N532="zákl. přenesená",J532,0)</f>
        <v>0</v>
      </c>
      <c r="BH532" s="204">
        <f>IF(N532="sníž. přenesená",J532,0)</f>
        <v>0</v>
      </c>
      <c r="BI532" s="204">
        <f>IF(N532="nulová",J532,0)</f>
        <v>0</v>
      </c>
      <c r="BJ532" s="18" t="s">
        <v>93</v>
      </c>
      <c r="BK532" s="204">
        <f>ROUND(I532*H532,2)</f>
        <v>0</v>
      </c>
      <c r="BL532" s="18" t="s">
        <v>317</v>
      </c>
      <c r="BM532" s="203" t="s">
        <v>1889</v>
      </c>
    </row>
    <row r="533" spans="1:65" s="2" customFormat="1" ht="11.25">
      <c r="A533" s="35"/>
      <c r="B533" s="36"/>
      <c r="C533" s="37"/>
      <c r="D533" s="205" t="s">
        <v>230</v>
      </c>
      <c r="E533" s="37"/>
      <c r="F533" s="206" t="s">
        <v>805</v>
      </c>
      <c r="G533" s="37"/>
      <c r="H533" s="37"/>
      <c r="I533" s="207"/>
      <c r="J533" s="37"/>
      <c r="K533" s="37"/>
      <c r="L533" s="40"/>
      <c r="M533" s="208"/>
      <c r="N533" s="209"/>
      <c r="O533" s="72"/>
      <c r="P533" s="72"/>
      <c r="Q533" s="72"/>
      <c r="R533" s="72"/>
      <c r="S533" s="72"/>
      <c r="T533" s="73"/>
      <c r="U533" s="35"/>
      <c r="V533" s="35"/>
      <c r="W533" s="35"/>
      <c r="X533" s="35"/>
      <c r="Y533" s="35"/>
      <c r="Z533" s="35"/>
      <c r="AA533" s="35"/>
      <c r="AB533" s="35"/>
      <c r="AC533" s="35"/>
      <c r="AD533" s="35"/>
      <c r="AE533" s="35"/>
      <c r="AT533" s="18" t="s">
        <v>230</v>
      </c>
      <c r="AU533" s="18" t="s">
        <v>93</v>
      </c>
    </row>
    <row r="534" spans="1:65" s="15" customFormat="1" ht="11.25">
      <c r="B534" s="231"/>
      <c r="C534" s="232"/>
      <c r="D534" s="205" t="s">
        <v>232</v>
      </c>
      <c r="E534" s="233" t="s">
        <v>1</v>
      </c>
      <c r="F534" s="234" t="s">
        <v>236</v>
      </c>
      <c r="G534" s="232"/>
      <c r="H534" s="235">
        <v>112.75</v>
      </c>
      <c r="I534" s="236"/>
      <c r="J534" s="232"/>
      <c r="K534" s="232"/>
      <c r="L534" s="237"/>
      <c r="M534" s="238"/>
      <c r="N534" s="239"/>
      <c r="O534" s="239"/>
      <c r="P534" s="239"/>
      <c r="Q534" s="239"/>
      <c r="R534" s="239"/>
      <c r="S534" s="239"/>
      <c r="T534" s="240"/>
      <c r="AT534" s="241" t="s">
        <v>232</v>
      </c>
      <c r="AU534" s="241" t="s">
        <v>93</v>
      </c>
      <c r="AV534" s="15" t="s">
        <v>228</v>
      </c>
      <c r="AW534" s="15" t="s">
        <v>35</v>
      </c>
      <c r="AX534" s="15" t="s">
        <v>80</v>
      </c>
      <c r="AY534" s="241" t="s">
        <v>220</v>
      </c>
    </row>
    <row r="535" spans="1:65" s="2" customFormat="1" ht="14.45" customHeight="1">
      <c r="A535" s="35"/>
      <c r="B535" s="36"/>
      <c r="C535" s="243" t="s">
        <v>779</v>
      </c>
      <c r="D535" s="243" t="s">
        <v>359</v>
      </c>
      <c r="E535" s="244" t="s">
        <v>807</v>
      </c>
      <c r="F535" s="245" t="s">
        <v>808</v>
      </c>
      <c r="G535" s="246" t="s">
        <v>226</v>
      </c>
      <c r="H535" s="247">
        <v>124.02500000000001</v>
      </c>
      <c r="I535" s="248"/>
      <c r="J535" s="249">
        <f>ROUND(I535*H535,2)</f>
        <v>0</v>
      </c>
      <c r="K535" s="245" t="s">
        <v>227</v>
      </c>
      <c r="L535" s="250"/>
      <c r="M535" s="251" t="s">
        <v>1</v>
      </c>
      <c r="N535" s="252" t="s">
        <v>46</v>
      </c>
      <c r="O535" s="72"/>
      <c r="P535" s="201">
        <f>O535*H535</f>
        <v>0</v>
      </c>
      <c r="Q535" s="201">
        <v>8.0000000000000004E-4</v>
      </c>
      <c r="R535" s="201">
        <f>Q535*H535</f>
        <v>9.9220000000000003E-2</v>
      </c>
      <c r="S535" s="201">
        <v>0</v>
      </c>
      <c r="T535" s="202">
        <f>S535*H535</f>
        <v>0</v>
      </c>
      <c r="U535" s="35"/>
      <c r="V535" s="35"/>
      <c r="W535" s="35"/>
      <c r="X535" s="35"/>
      <c r="Y535" s="35"/>
      <c r="Z535" s="35"/>
      <c r="AA535" s="35"/>
      <c r="AB535" s="35"/>
      <c r="AC535" s="35"/>
      <c r="AD535" s="35"/>
      <c r="AE535" s="35"/>
      <c r="AR535" s="203" t="s">
        <v>362</v>
      </c>
      <c r="AT535" s="203" t="s">
        <v>359</v>
      </c>
      <c r="AU535" s="203" t="s">
        <v>93</v>
      </c>
      <c r="AY535" s="18" t="s">
        <v>220</v>
      </c>
      <c r="BE535" s="204">
        <f>IF(N535="základní",J535,0)</f>
        <v>0</v>
      </c>
      <c r="BF535" s="204">
        <f>IF(N535="snížená",J535,0)</f>
        <v>0</v>
      </c>
      <c r="BG535" s="204">
        <f>IF(N535="zákl. přenesená",J535,0)</f>
        <v>0</v>
      </c>
      <c r="BH535" s="204">
        <f>IF(N535="sníž. přenesená",J535,0)</f>
        <v>0</v>
      </c>
      <c r="BI535" s="204">
        <f>IF(N535="nulová",J535,0)</f>
        <v>0</v>
      </c>
      <c r="BJ535" s="18" t="s">
        <v>93</v>
      </c>
      <c r="BK535" s="204">
        <f>ROUND(I535*H535,2)</f>
        <v>0</v>
      </c>
      <c r="BL535" s="18" t="s">
        <v>317</v>
      </c>
      <c r="BM535" s="203" t="s">
        <v>1890</v>
      </c>
    </row>
    <row r="536" spans="1:65" s="2" customFormat="1" ht="11.25">
      <c r="A536" s="35"/>
      <c r="B536" s="36"/>
      <c r="C536" s="37"/>
      <c r="D536" s="205" t="s">
        <v>230</v>
      </c>
      <c r="E536" s="37"/>
      <c r="F536" s="206" t="s">
        <v>808</v>
      </c>
      <c r="G536" s="37"/>
      <c r="H536" s="37"/>
      <c r="I536" s="207"/>
      <c r="J536" s="37"/>
      <c r="K536" s="37"/>
      <c r="L536" s="40"/>
      <c r="M536" s="208"/>
      <c r="N536" s="209"/>
      <c r="O536" s="72"/>
      <c r="P536" s="72"/>
      <c r="Q536" s="72"/>
      <c r="R536" s="72"/>
      <c r="S536" s="72"/>
      <c r="T536" s="73"/>
      <c r="U536" s="35"/>
      <c r="V536" s="35"/>
      <c r="W536" s="35"/>
      <c r="X536" s="35"/>
      <c r="Y536" s="35"/>
      <c r="Z536" s="35"/>
      <c r="AA536" s="35"/>
      <c r="AB536" s="35"/>
      <c r="AC536" s="35"/>
      <c r="AD536" s="35"/>
      <c r="AE536" s="35"/>
      <c r="AT536" s="18" t="s">
        <v>230</v>
      </c>
      <c r="AU536" s="18" t="s">
        <v>93</v>
      </c>
    </row>
    <row r="537" spans="1:65" s="15" customFormat="1" ht="11.25">
      <c r="B537" s="231"/>
      <c r="C537" s="232"/>
      <c r="D537" s="205" t="s">
        <v>232</v>
      </c>
      <c r="E537" s="233" t="s">
        <v>1</v>
      </c>
      <c r="F537" s="234" t="s">
        <v>236</v>
      </c>
      <c r="G537" s="232"/>
      <c r="H537" s="235">
        <v>112.75</v>
      </c>
      <c r="I537" s="236"/>
      <c r="J537" s="232"/>
      <c r="K537" s="232"/>
      <c r="L537" s="237"/>
      <c r="M537" s="238"/>
      <c r="N537" s="239"/>
      <c r="O537" s="239"/>
      <c r="P537" s="239"/>
      <c r="Q537" s="239"/>
      <c r="R537" s="239"/>
      <c r="S537" s="239"/>
      <c r="T537" s="240"/>
      <c r="AT537" s="241" t="s">
        <v>232</v>
      </c>
      <c r="AU537" s="241" t="s">
        <v>93</v>
      </c>
      <c r="AV537" s="15" t="s">
        <v>228</v>
      </c>
      <c r="AW537" s="15" t="s">
        <v>35</v>
      </c>
      <c r="AX537" s="15" t="s">
        <v>80</v>
      </c>
      <c r="AY537" s="241" t="s">
        <v>220</v>
      </c>
    </row>
    <row r="538" spans="1:65" s="14" customFormat="1" ht="11.25">
      <c r="B538" s="220"/>
      <c r="C538" s="221"/>
      <c r="D538" s="205" t="s">
        <v>232</v>
      </c>
      <c r="E538" s="221"/>
      <c r="F538" s="223" t="s">
        <v>1891</v>
      </c>
      <c r="G538" s="221"/>
      <c r="H538" s="224">
        <v>124.02500000000001</v>
      </c>
      <c r="I538" s="225"/>
      <c r="J538" s="221"/>
      <c r="K538" s="221"/>
      <c r="L538" s="226"/>
      <c r="M538" s="227"/>
      <c r="N538" s="228"/>
      <c r="O538" s="228"/>
      <c r="P538" s="228"/>
      <c r="Q538" s="228"/>
      <c r="R538" s="228"/>
      <c r="S538" s="228"/>
      <c r="T538" s="229"/>
      <c r="AT538" s="230" t="s">
        <v>232</v>
      </c>
      <c r="AU538" s="230" t="s">
        <v>93</v>
      </c>
      <c r="AV538" s="14" t="s">
        <v>93</v>
      </c>
      <c r="AW538" s="14" t="s">
        <v>4</v>
      </c>
      <c r="AX538" s="14" t="s">
        <v>87</v>
      </c>
      <c r="AY538" s="230" t="s">
        <v>220</v>
      </c>
    </row>
    <row r="539" spans="1:65" s="2" customFormat="1" ht="14.45" customHeight="1">
      <c r="A539" s="35"/>
      <c r="B539" s="36"/>
      <c r="C539" s="192" t="s">
        <v>786</v>
      </c>
      <c r="D539" s="192" t="s">
        <v>223</v>
      </c>
      <c r="E539" s="193" t="s">
        <v>812</v>
      </c>
      <c r="F539" s="194" t="s">
        <v>813</v>
      </c>
      <c r="G539" s="195" t="s">
        <v>386</v>
      </c>
      <c r="H539" s="253"/>
      <c r="I539" s="197"/>
      <c r="J539" s="198">
        <f>ROUND(I539*H539,2)</f>
        <v>0</v>
      </c>
      <c r="K539" s="194" t="s">
        <v>227</v>
      </c>
      <c r="L539" s="40"/>
      <c r="M539" s="199" t="s">
        <v>1</v>
      </c>
      <c r="N539" s="200" t="s">
        <v>46</v>
      </c>
      <c r="O539" s="72"/>
      <c r="P539" s="201">
        <f>O539*H539</f>
        <v>0</v>
      </c>
      <c r="Q539" s="201">
        <v>0</v>
      </c>
      <c r="R539" s="201">
        <f>Q539*H539</f>
        <v>0</v>
      </c>
      <c r="S539" s="201">
        <v>0</v>
      </c>
      <c r="T539" s="202">
        <f>S539*H539</f>
        <v>0</v>
      </c>
      <c r="U539" s="35"/>
      <c r="V539" s="35"/>
      <c r="W539" s="35"/>
      <c r="X539" s="35"/>
      <c r="Y539" s="35"/>
      <c r="Z539" s="35"/>
      <c r="AA539" s="35"/>
      <c r="AB539" s="35"/>
      <c r="AC539" s="35"/>
      <c r="AD539" s="35"/>
      <c r="AE539" s="35"/>
      <c r="AR539" s="203" t="s">
        <v>317</v>
      </c>
      <c r="AT539" s="203" t="s">
        <v>223</v>
      </c>
      <c r="AU539" s="203" t="s">
        <v>93</v>
      </c>
      <c r="AY539" s="18" t="s">
        <v>220</v>
      </c>
      <c r="BE539" s="204">
        <f>IF(N539="základní",J539,0)</f>
        <v>0</v>
      </c>
      <c r="BF539" s="204">
        <f>IF(N539="snížená",J539,0)</f>
        <v>0</v>
      </c>
      <c r="BG539" s="204">
        <f>IF(N539="zákl. přenesená",J539,0)</f>
        <v>0</v>
      </c>
      <c r="BH539" s="204">
        <f>IF(N539="sníž. přenesená",J539,0)</f>
        <v>0</v>
      </c>
      <c r="BI539" s="204">
        <f>IF(N539="nulová",J539,0)</f>
        <v>0</v>
      </c>
      <c r="BJ539" s="18" t="s">
        <v>93</v>
      </c>
      <c r="BK539" s="204">
        <f>ROUND(I539*H539,2)</f>
        <v>0</v>
      </c>
      <c r="BL539" s="18" t="s">
        <v>317</v>
      </c>
      <c r="BM539" s="203" t="s">
        <v>1892</v>
      </c>
    </row>
    <row r="540" spans="1:65" s="2" customFormat="1" ht="19.5">
      <c r="A540" s="35"/>
      <c r="B540" s="36"/>
      <c r="C540" s="37"/>
      <c r="D540" s="205" t="s">
        <v>230</v>
      </c>
      <c r="E540" s="37"/>
      <c r="F540" s="206" t="s">
        <v>815</v>
      </c>
      <c r="G540" s="37"/>
      <c r="H540" s="37"/>
      <c r="I540" s="207"/>
      <c r="J540" s="37"/>
      <c r="K540" s="37"/>
      <c r="L540" s="40"/>
      <c r="M540" s="208"/>
      <c r="N540" s="209"/>
      <c r="O540" s="72"/>
      <c r="P540" s="72"/>
      <c r="Q540" s="72"/>
      <c r="R540" s="72"/>
      <c r="S540" s="72"/>
      <c r="T540" s="73"/>
      <c r="U540" s="35"/>
      <c r="V540" s="35"/>
      <c r="W540" s="35"/>
      <c r="X540" s="35"/>
      <c r="Y540" s="35"/>
      <c r="Z540" s="35"/>
      <c r="AA540" s="35"/>
      <c r="AB540" s="35"/>
      <c r="AC540" s="35"/>
      <c r="AD540" s="35"/>
      <c r="AE540" s="35"/>
      <c r="AT540" s="18" t="s">
        <v>230</v>
      </c>
      <c r="AU540" s="18" t="s">
        <v>93</v>
      </c>
    </row>
    <row r="541" spans="1:65" s="12" customFormat="1" ht="22.9" customHeight="1">
      <c r="B541" s="176"/>
      <c r="C541" s="177"/>
      <c r="D541" s="178" t="s">
        <v>79</v>
      </c>
      <c r="E541" s="190" t="s">
        <v>816</v>
      </c>
      <c r="F541" s="190" t="s">
        <v>817</v>
      </c>
      <c r="G541" s="177"/>
      <c r="H541" s="177"/>
      <c r="I541" s="180"/>
      <c r="J541" s="191">
        <f>BK541</f>
        <v>0</v>
      </c>
      <c r="K541" s="177"/>
      <c r="L541" s="182"/>
      <c r="M541" s="183"/>
      <c r="N541" s="184"/>
      <c r="O541" s="184"/>
      <c r="P541" s="185">
        <f>SUM(P542:P580)</f>
        <v>0</v>
      </c>
      <c r="Q541" s="184"/>
      <c r="R541" s="185">
        <f>SUM(R542:R580)</f>
        <v>1.3686356000000002</v>
      </c>
      <c r="S541" s="184"/>
      <c r="T541" s="186">
        <f>SUM(T542:T580)</f>
        <v>0</v>
      </c>
      <c r="AR541" s="187" t="s">
        <v>93</v>
      </c>
      <c r="AT541" s="188" t="s">
        <v>79</v>
      </c>
      <c r="AU541" s="188" t="s">
        <v>87</v>
      </c>
      <c r="AY541" s="187" t="s">
        <v>220</v>
      </c>
      <c r="BK541" s="189">
        <f>SUM(BK542:BK580)</f>
        <v>0</v>
      </c>
    </row>
    <row r="542" spans="1:65" s="2" customFormat="1" ht="14.45" customHeight="1">
      <c r="A542" s="35"/>
      <c r="B542" s="36"/>
      <c r="C542" s="192" t="s">
        <v>791</v>
      </c>
      <c r="D542" s="192" t="s">
        <v>223</v>
      </c>
      <c r="E542" s="193" t="s">
        <v>819</v>
      </c>
      <c r="F542" s="194" t="s">
        <v>820</v>
      </c>
      <c r="G542" s="195" t="s">
        <v>226</v>
      </c>
      <c r="H542" s="196">
        <v>18.128</v>
      </c>
      <c r="I542" s="197"/>
      <c r="J542" s="198">
        <f>ROUND(I542*H542,2)</f>
        <v>0</v>
      </c>
      <c r="K542" s="194" t="s">
        <v>227</v>
      </c>
      <c r="L542" s="40"/>
      <c r="M542" s="199" t="s">
        <v>1</v>
      </c>
      <c r="N542" s="200" t="s">
        <v>46</v>
      </c>
      <c r="O542" s="72"/>
      <c r="P542" s="201">
        <f>O542*H542</f>
        <v>0</v>
      </c>
      <c r="Q542" s="201">
        <v>1.5E-3</v>
      </c>
      <c r="R542" s="201">
        <f>Q542*H542</f>
        <v>2.7192000000000001E-2</v>
      </c>
      <c r="S542" s="201">
        <v>0</v>
      </c>
      <c r="T542" s="202">
        <f>S542*H542</f>
        <v>0</v>
      </c>
      <c r="U542" s="35"/>
      <c r="V542" s="35"/>
      <c r="W542" s="35"/>
      <c r="X542" s="35"/>
      <c r="Y542" s="35"/>
      <c r="Z542" s="35"/>
      <c r="AA542" s="35"/>
      <c r="AB542" s="35"/>
      <c r="AC542" s="35"/>
      <c r="AD542" s="35"/>
      <c r="AE542" s="35"/>
      <c r="AR542" s="203" t="s">
        <v>317</v>
      </c>
      <c r="AT542" s="203" t="s">
        <v>223</v>
      </c>
      <c r="AU542" s="203" t="s">
        <v>93</v>
      </c>
      <c r="AY542" s="18" t="s">
        <v>220</v>
      </c>
      <c r="BE542" s="204">
        <f>IF(N542="základní",J542,0)</f>
        <v>0</v>
      </c>
      <c r="BF542" s="204">
        <f>IF(N542="snížená",J542,0)</f>
        <v>0</v>
      </c>
      <c r="BG542" s="204">
        <f>IF(N542="zákl. přenesená",J542,0)</f>
        <v>0</v>
      </c>
      <c r="BH542" s="204">
        <f>IF(N542="sníž. přenesená",J542,0)</f>
        <v>0</v>
      </c>
      <c r="BI542" s="204">
        <f>IF(N542="nulová",J542,0)</f>
        <v>0</v>
      </c>
      <c r="BJ542" s="18" t="s">
        <v>93</v>
      </c>
      <c r="BK542" s="204">
        <f>ROUND(I542*H542,2)</f>
        <v>0</v>
      </c>
      <c r="BL542" s="18" t="s">
        <v>317</v>
      </c>
      <c r="BM542" s="203" t="s">
        <v>821</v>
      </c>
    </row>
    <row r="543" spans="1:65" s="2" customFormat="1" ht="11.25">
      <c r="A543" s="35"/>
      <c r="B543" s="36"/>
      <c r="C543" s="37"/>
      <c r="D543" s="205" t="s">
        <v>230</v>
      </c>
      <c r="E543" s="37"/>
      <c r="F543" s="206" t="s">
        <v>822</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230</v>
      </c>
      <c r="AU543" s="18" t="s">
        <v>93</v>
      </c>
    </row>
    <row r="544" spans="1:65" s="13" customFormat="1" ht="11.25">
      <c r="B544" s="210"/>
      <c r="C544" s="211"/>
      <c r="D544" s="205" t="s">
        <v>232</v>
      </c>
      <c r="E544" s="212" t="s">
        <v>1</v>
      </c>
      <c r="F544" s="213" t="s">
        <v>823</v>
      </c>
      <c r="G544" s="211"/>
      <c r="H544" s="212" t="s">
        <v>1</v>
      </c>
      <c r="I544" s="214"/>
      <c r="J544" s="211"/>
      <c r="K544" s="211"/>
      <c r="L544" s="215"/>
      <c r="M544" s="216"/>
      <c r="N544" s="217"/>
      <c r="O544" s="217"/>
      <c r="P544" s="217"/>
      <c r="Q544" s="217"/>
      <c r="R544" s="217"/>
      <c r="S544" s="217"/>
      <c r="T544" s="218"/>
      <c r="AT544" s="219" t="s">
        <v>232</v>
      </c>
      <c r="AU544" s="219" t="s">
        <v>93</v>
      </c>
      <c r="AV544" s="13" t="s">
        <v>87</v>
      </c>
      <c r="AW544" s="13" t="s">
        <v>35</v>
      </c>
      <c r="AX544" s="13" t="s">
        <v>80</v>
      </c>
      <c r="AY544" s="219" t="s">
        <v>220</v>
      </c>
    </row>
    <row r="545" spans="1:65" s="14" customFormat="1" ht="11.25">
      <c r="B545" s="220"/>
      <c r="C545" s="221"/>
      <c r="D545" s="205" t="s">
        <v>232</v>
      </c>
      <c r="E545" s="222" t="s">
        <v>1</v>
      </c>
      <c r="F545" s="223" t="s">
        <v>1893</v>
      </c>
      <c r="G545" s="221"/>
      <c r="H545" s="224">
        <v>1.1759999999999999</v>
      </c>
      <c r="I545" s="225"/>
      <c r="J545" s="221"/>
      <c r="K545" s="221"/>
      <c r="L545" s="226"/>
      <c r="M545" s="227"/>
      <c r="N545" s="228"/>
      <c r="O545" s="228"/>
      <c r="P545" s="228"/>
      <c r="Q545" s="228"/>
      <c r="R545" s="228"/>
      <c r="S545" s="228"/>
      <c r="T545" s="229"/>
      <c r="AT545" s="230" t="s">
        <v>232</v>
      </c>
      <c r="AU545" s="230" t="s">
        <v>93</v>
      </c>
      <c r="AV545" s="14" t="s">
        <v>93</v>
      </c>
      <c r="AW545" s="14" t="s">
        <v>35</v>
      </c>
      <c r="AX545" s="14" t="s">
        <v>80</v>
      </c>
      <c r="AY545" s="230" t="s">
        <v>220</v>
      </c>
    </row>
    <row r="546" spans="1:65" s="14" customFormat="1" ht="11.25">
      <c r="B546" s="220"/>
      <c r="C546" s="221"/>
      <c r="D546" s="205" t="s">
        <v>232</v>
      </c>
      <c r="E546" s="222" t="s">
        <v>1</v>
      </c>
      <c r="F546" s="223" t="s">
        <v>1894</v>
      </c>
      <c r="G546" s="221"/>
      <c r="H546" s="224">
        <v>8.86</v>
      </c>
      <c r="I546" s="225"/>
      <c r="J546" s="221"/>
      <c r="K546" s="221"/>
      <c r="L546" s="226"/>
      <c r="M546" s="227"/>
      <c r="N546" s="228"/>
      <c r="O546" s="228"/>
      <c r="P546" s="228"/>
      <c r="Q546" s="228"/>
      <c r="R546" s="228"/>
      <c r="S546" s="228"/>
      <c r="T546" s="229"/>
      <c r="AT546" s="230" t="s">
        <v>232</v>
      </c>
      <c r="AU546" s="230" t="s">
        <v>93</v>
      </c>
      <c r="AV546" s="14" t="s">
        <v>93</v>
      </c>
      <c r="AW546" s="14" t="s">
        <v>35</v>
      </c>
      <c r="AX546" s="14" t="s">
        <v>80</v>
      </c>
      <c r="AY546" s="230" t="s">
        <v>220</v>
      </c>
    </row>
    <row r="547" spans="1:65" s="14" customFormat="1" ht="11.25">
      <c r="B547" s="220"/>
      <c r="C547" s="221"/>
      <c r="D547" s="205" t="s">
        <v>232</v>
      </c>
      <c r="E547" s="222" t="s">
        <v>1</v>
      </c>
      <c r="F547" s="223" t="s">
        <v>1895</v>
      </c>
      <c r="G547" s="221"/>
      <c r="H547" s="224">
        <v>8.0920000000000005</v>
      </c>
      <c r="I547" s="225"/>
      <c r="J547" s="221"/>
      <c r="K547" s="221"/>
      <c r="L547" s="226"/>
      <c r="M547" s="227"/>
      <c r="N547" s="228"/>
      <c r="O547" s="228"/>
      <c r="P547" s="228"/>
      <c r="Q547" s="228"/>
      <c r="R547" s="228"/>
      <c r="S547" s="228"/>
      <c r="T547" s="229"/>
      <c r="AT547" s="230" t="s">
        <v>232</v>
      </c>
      <c r="AU547" s="230" t="s">
        <v>93</v>
      </c>
      <c r="AV547" s="14" t="s">
        <v>93</v>
      </c>
      <c r="AW547" s="14" t="s">
        <v>35</v>
      </c>
      <c r="AX547" s="14" t="s">
        <v>80</v>
      </c>
      <c r="AY547" s="230" t="s">
        <v>220</v>
      </c>
    </row>
    <row r="548" spans="1:65" s="15" customFormat="1" ht="11.25">
      <c r="B548" s="231"/>
      <c r="C548" s="232"/>
      <c r="D548" s="205" t="s">
        <v>232</v>
      </c>
      <c r="E548" s="233" t="s">
        <v>1</v>
      </c>
      <c r="F548" s="234" t="s">
        <v>236</v>
      </c>
      <c r="G548" s="232"/>
      <c r="H548" s="235">
        <v>18.128</v>
      </c>
      <c r="I548" s="236"/>
      <c r="J548" s="232"/>
      <c r="K548" s="232"/>
      <c r="L548" s="237"/>
      <c r="M548" s="238"/>
      <c r="N548" s="239"/>
      <c r="O548" s="239"/>
      <c r="P548" s="239"/>
      <c r="Q548" s="239"/>
      <c r="R548" s="239"/>
      <c r="S548" s="239"/>
      <c r="T548" s="240"/>
      <c r="AT548" s="241" t="s">
        <v>232</v>
      </c>
      <c r="AU548" s="241" t="s">
        <v>93</v>
      </c>
      <c r="AV548" s="15" t="s">
        <v>228</v>
      </c>
      <c r="AW548" s="15" t="s">
        <v>35</v>
      </c>
      <c r="AX548" s="15" t="s">
        <v>87</v>
      </c>
      <c r="AY548" s="241" t="s">
        <v>220</v>
      </c>
    </row>
    <row r="549" spans="1:65" s="2" customFormat="1" ht="24.2" customHeight="1">
      <c r="A549" s="35"/>
      <c r="B549" s="36"/>
      <c r="C549" s="192" t="s">
        <v>796</v>
      </c>
      <c r="D549" s="192" t="s">
        <v>223</v>
      </c>
      <c r="E549" s="193" t="s">
        <v>827</v>
      </c>
      <c r="F549" s="194" t="s">
        <v>828</v>
      </c>
      <c r="G549" s="195" t="s">
        <v>226</v>
      </c>
      <c r="H549" s="196">
        <v>3.58</v>
      </c>
      <c r="I549" s="197"/>
      <c r="J549" s="198">
        <f>ROUND(I549*H549,2)</f>
        <v>0</v>
      </c>
      <c r="K549" s="194" t="s">
        <v>227</v>
      </c>
      <c r="L549" s="40"/>
      <c r="M549" s="199" t="s">
        <v>1</v>
      </c>
      <c r="N549" s="200" t="s">
        <v>46</v>
      </c>
      <c r="O549" s="72"/>
      <c r="P549" s="201">
        <f>O549*H549</f>
        <v>0</v>
      </c>
      <c r="Q549" s="201">
        <v>5.0499999999999998E-3</v>
      </c>
      <c r="R549" s="201">
        <f>Q549*H549</f>
        <v>1.8079000000000001E-2</v>
      </c>
      <c r="S549" s="201">
        <v>0</v>
      </c>
      <c r="T549" s="202">
        <f>S549*H549</f>
        <v>0</v>
      </c>
      <c r="U549" s="35"/>
      <c r="V549" s="35"/>
      <c r="W549" s="35"/>
      <c r="X549" s="35"/>
      <c r="Y549" s="35"/>
      <c r="Z549" s="35"/>
      <c r="AA549" s="35"/>
      <c r="AB549" s="35"/>
      <c r="AC549" s="35"/>
      <c r="AD549" s="35"/>
      <c r="AE549" s="35"/>
      <c r="AR549" s="203" t="s">
        <v>317</v>
      </c>
      <c r="AT549" s="203" t="s">
        <v>223</v>
      </c>
      <c r="AU549" s="203" t="s">
        <v>93</v>
      </c>
      <c r="AY549" s="18" t="s">
        <v>220</v>
      </c>
      <c r="BE549" s="204">
        <f>IF(N549="základní",J549,0)</f>
        <v>0</v>
      </c>
      <c r="BF549" s="204">
        <f>IF(N549="snížená",J549,0)</f>
        <v>0</v>
      </c>
      <c r="BG549" s="204">
        <f>IF(N549="zákl. přenesená",J549,0)</f>
        <v>0</v>
      </c>
      <c r="BH549" s="204">
        <f>IF(N549="sníž. přenesená",J549,0)</f>
        <v>0</v>
      </c>
      <c r="BI549" s="204">
        <f>IF(N549="nulová",J549,0)</f>
        <v>0</v>
      </c>
      <c r="BJ549" s="18" t="s">
        <v>93</v>
      </c>
      <c r="BK549" s="204">
        <f>ROUND(I549*H549,2)</f>
        <v>0</v>
      </c>
      <c r="BL549" s="18" t="s">
        <v>317</v>
      </c>
      <c r="BM549" s="203" t="s">
        <v>829</v>
      </c>
    </row>
    <row r="550" spans="1:65" s="2" customFormat="1" ht="11.25">
      <c r="A550" s="35"/>
      <c r="B550" s="36"/>
      <c r="C550" s="37"/>
      <c r="D550" s="205" t="s">
        <v>230</v>
      </c>
      <c r="E550" s="37"/>
      <c r="F550" s="206" t="s">
        <v>830</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230</v>
      </c>
      <c r="AU550" s="18" t="s">
        <v>93</v>
      </c>
    </row>
    <row r="551" spans="1:65" s="13" customFormat="1" ht="11.25">
      <c r="B551" s="210"/>
      <c r="C551" s="211"/>
      <c r="D551" s="205" t="s">
        <v>232</v>
      </c>
      <c r="E551" s="212" t="s">
        <v>1</v>
      </c>
      <c r="F551" s="213" t="s">
        <v>831</v>
      </c>
      <c r="G551" s="211"/>
      <c r="H551" s="212" t="s">
        <v>1</v>
      </c>
      <c r="I551" s="214"/>
      <c r="J551" s="211"/>
      <c r="K551" s="211"/>
      <c r="L551" s="215"/>
      <c r="M551" s="216"/>
      <c r="N551" s="217"/>
      <c r="O551" s="217"/>
      <c r="P551" s="217"/>
      <c r="Q551" s="217"/>
      <c r="R551" s="217"/>
      <c r="S551" s="217"/>
      <c r="T551" s="218"/>
      <c r="AT551" s="219" t="s">
        <v>232</v>
      </c>
      <c r="AU551" s="219" t="s">
        <v>93</v>
      </c>
      <c r="AV551" s="13" t="s">
        <v>87</v>
      </c>
      <c r="AW551" s="13" t="s">
        <v>35</v>
      </c>
      <c r="AX551" s="13" t="s">
        <v>80</v>
      </c>
      <c r="AY551" s="219" t="s">
        <v>220</v>
      </c>
    </row>
    <row r="552" spans="1:65" s="14" customFormat="1" ht="11.25">
      <c r="B552" s="220"/>
      <c r="C552" s="221"/>
      <c r="D552" s="205" t="s">
        <v>232</v>
      </c>
      <c r="E552" s="222" t="s">
        <v>1</v>
      </c>
      <c r="F552" s="223" t="s">
        <v>1896</v>
      </c>
      <c r="G552" s="221"/>
      <c r="H552" s="224">
        <v>1.79</v>
      </c>
      <c r="I552" s="225"/>
      <c r="J552" s="221"/>
      <c r="K552" s="221"/>
      <c r="L552" s="226"/>
      <c r="M552" s="227"/>
      <c r="N552" s="228"/>
      <c r="O552" s="228"/>
      <c r="P552" s="228"/>
      <c r="Q552" s="228"/>
      <c r="R552" s="228"/>
      <c r="S552" s="228"/>
      <c r="T552" s="229"/>
      <c r="AT552" s="230" t="s">
        <v>232</v>
      </c>
      <c r="AU552" s="230" t="s">
        <v>93</v>
      </c>
      <c r="AV552" s="14" t="s">
        <v>93</v>
      </c>
      <c r="AW552" s="14" t="s">
        <v>35</v>
      </c>
      <c r="AX552" s="14" t="s">
        <v>80</v>
      </c>
      <c r="AY552" s="230" t="s">
        <v>220</v>
      </c>
    </row>
    <row r="553" spans="1:65" s="14" customFormat="1" ht="11.25">
      <c r="B553" s="220"/>
      <c r="C553" s="221"/>
      <c r="D553" s="205" t="s">
        <v>232</v>
      </c>
      <c r="E553" s="222" t="s">
        <v>1</v>
      </c>
      <c r="F553" s="223" t="s">
        <v>1897</v>
      </c>
      <c r="G553" s="221"/>
      <c r="H553" s="224">
        <v>1.79</v>
      </c>
      <c r="I553" s="225"/>
      <c r="J553" s="221"/>
      <c r="K553" s="221"/>
      <c r="L553" s="226"/>
      <c r="M553" s="227"/>
      <c r="N553" s="228"/>
      <c r="O553" s="228"/>
      <c r="P553" s="228"/>
      <c r="Q553" s="228"/>
      <c r="R553" s="228"/>
      <c r="S553" s="228"/>
      <c r="T553" s="229"/>
      <c r="AT553" s="230" t="s">
        <v>232</v>
      </c>
      <c r="AU553" s="230" t="s">
        <v>93</v>
      </c>
      <c r="AV553" s="14" t="s">
        <v>93</v>
      </c>
      <c r="AW553" s="14" t="s">
        <v>35</v>
      </c>
      <c r="AX553" s="14" t="s">
        <v>80</v>
      </c>
      <c r="AY553" s="230" t="s">
        <v>220</v>
      </c>
    </row>
    <row r="554" spans="1:65" s="15" customFormat="1" ht="11.25">
      <c r="B554" s="231"/>
      <c r="C554" s="232"/>
      <c r="D554" s="205" t="s">
        <v>232</v>
      </c>
      <c r="E554" s="233" t="s">
        <v>1</v>
      </c>
      <c r="F554" s="234" t="s">
        <v>236</v>
      </c>
      <c r="G554" s="232"/>
      <c r="H554" s="235">
        <v>3.58</v>
      </c>
      <c r="I554" s="236"/>
      <c r="J554" s="232"/>
      <c r="K554" s="232"/>
      <c r="L554" s="237"/>
      <c r="M554" s="238"/>
      <c r="N554" s="239"/>
      <c r="O554" s="239"/>
      <c r="P554" s="239"/>
      <c r="Q554" s="239"/>
      <c r="R554" s="239"/>
      <c r="S554" s="239"/>
      <c r="T554" s="240"/>
      <c r="AT554" s="241" t="s">
        <v>232</v>
      </c>
      <c r="AU554" s="241" t="s">
        <v>93</v>
      </c>
      <c r="AV554" s="15" t="s">
        <v>228</v>
      </c>
      <c r="AW554" s="15" t="s">
        <v>35</v>
      </c>
      <c r="AX554" s="15" t="s">
        <v>87</v>
      </c>
      <c r="AY554" s="241" t="s">
        <v>220</v>
      </c>
    </row>
    <row r="555" spans="1:65" s="2" customFormat="1" ht="14.45" customHeight="1">
      <c r="A555" s="35"/>
      <c r="B555" s="36"/>
      <c r="C555" s="243" t="s">
        <v>801</v>
      </c>
      <c r="D555" s="243" t="s">
        <v>359</v>
      </c>
      <c r="E555" s="244" t="s">
        <v>835</v>
      </c>
      <c r="F555" s="245" t="s">
        <v>836</v>
      </c>
      <c r="G555" s="246" t="s">
        <v>226</v>
      </c>
      <c r="H555" s="247">
        <v>4.117</v>
      </c>
      <c r="I555" s="248"/>
      <c r="J555" s="249">
        <f>ROUND(I555*H555,2)</f>
        <v>0</v>
      </c>
      <c r="K555" s="245" t="s">
        <v>1</v>
      </c>
      <c r="L555" s="250"/>
      <c r="M555" s="251" t="s">
        <v>1</v>
      </c>
      <c r="N555" s="252" t="s">
        <v>46</v>
      </c>
      <c r="O555" s="72"/>
      <c r="P555" s="201">
        <f>O555*H555</f>
        <v>0</v>
      </c>
      <c r="Q555" s="201">
        <v>9.7999999999999997E-3</v>
      </c>
      <c r="R555" s="201">
        <f>Q555*H555</f>
        <v>4.0346599999999996E-2</v>
      </c>
      <c r="S555" s="201">
        <v>0</v>
      </c>
      <c r="T555" s="202">
        <f>S555*H555</f>
        <v>0</v>
      </c>
      <c r="U555" s="35"/>
      <c r="V555" s="35"/>
      <c r="W555" s="35"/>
      <c r="X555" s="35"/>
      <c r="Y555" s="35"/>
      <c r="Z555" s="35"/>
      <c r="AA555" s="35"/>
      <c r="AB555" s="35"/>
      <c r="AC555" s="35"/>
      <c r="AD555" s="35"/>
      <c r="AE555" s="35"/>
      <c r="AR555" s="203" t="s">
        <v>362</v>
      </c>
      <c r="AT555" s="203" t="s">
        <v>359</v>
      </c>
      <c r="AU555" s="203" t="s">
        <v>93</v>
      </c>
      <c r="AY555" s="18" t="s">
        <v>220</v>
      </c>
      <c r="BE555" s="204">
        <f>IF(N555="základní",J555,0)</f>
        <v>0</v>
      </c>
      <c r="BF555" s="204">
        <f>IF(N555="snížená",J555,0)</f>
        <v>0</v>
      </c>
      <c r="BG555" s="204">
        <f>IF(N555="zákl. přenesená",J555,0)</f>
        <v>0</v>
      </c>
      <c r="BH555" s="204">
        <f>IF(N555="sníž. přenesená",J555,0)</f>
        <v>0</v>
      </c>
      <c r="BI555" s="204">
        <f>IF(N555="nulová",J555,0)</f>
        <v>0</v>
      </c>
      <c r="BJ555" s="18" t="s">
        <v>93</v>
      </c>
      <c r="BK555" s="204">
        <f>ROUND(I555*H555,2)</f>
        <v>0</v>
      </c>
      <c r="BL555" s="18" t="s">
        <v>317</v>
      </c>
      <c r="BM555" s="203" t="s">
        <v>837</v>
      </c>
    </row>
    <row r="556" spans="1:65" s="14" customFormat="1" ht="11.25">
      <c r="B556" s="220"/>
      <c r="C556" s="221"/>
      <c r="D556" s="205" t="s">
        <v>232</v>
      </c>
      <c r="E556" s="221"/>
      <c r="F556" s="223" t="s">
        <v>1898</v>
      </c>
      <c r="G556" s="221"/>
      <c r="H556" s="224">
        <v>4.117</v>
      </c>
      <c r="I556" s="225"/>
      <c r="J556" s="221"/>
      <c r="K556" s="221"/>
      <c r="L556" s="226"/>
      <c r="M556" s="227"/>
      <c r="N556" s="228"/>
      <c r="O556" s="228"/>
      <c r="P556" s="228"/>
      <c r="Q556" s="228"/>
      <c r="R556" s="228"/>
      <c r="S556" s="228"/>
      <c r="T556" s="229"/>
      <c r="AT556" s="230" t="s">
        <v>232</v>
      </c>
      <c r="AU556" s="230" t="s">
        <v>93</v>
      </c>
      <c r="AV556" s="14" t="s">
        <v>93</v>
      </c>
      <c r="AW556" s="14" t="s">
        <v>4</v>
      </c>
      <c r="AX556" s="14" t="s">
        <v>87</v>
      </c>
      <c r="AY556" s="230" t="s">
        <v>220</v>
      </c>
    </row>
    <row r="557" spans="1:65" s="2" customFormat="1" ht="24.2" customHeight="1">
      <c r="A557" s="35"/>
      <c r="B557" s="36"/>
      <c r="C557" s="192" t="s">
        <v>806</v>
      </c>
      <c r="D557" s="192" t="s">
        <v>223</v>
      </c>
      <c r="E557" s="193" t="s">
        <v>840</v>
      </c>
      <c r="F557" s="194" t="s">
        <v>841</v>
      </c>
      <c r="G557" s="195" t="s">
        <v>226</v>
      </c>
      <c r="H557" s="196">
        <v>38.78</v>
      </c>
      <c r="I557" s="197"/>
      <c r="J557" s="198">
        <f>ROUND(I557*H557,2)</f>
        <v>0</v>
      </c>
      <c r="K557" s="194" t="s">
        <v>227</v>
      </c>
      <c r="L557" s="40"/>
      <c r="M557" s="199" t="s">
        <v>1</v>
      </c>
      <c r="N557" s="200" t="s">
        <v>46</v>
      </c>
      <c r="O557" s="72"/>
      <c r="P557" s="201">
        <f>O557*H557</f>
        <v>0</v>
      </c>
      <c r="Q557" s="201">
        <v>8.9999999999999993E-3</v>
      </c>
      <c r="R557" s="201">
        <f>Q557*H557</f>
        <v>0.34902</v>
      </c>
      <c r="S557" s="201">
        <v>0</v>
      </c>
      <c r="T557" s="202">
        <f>S557*H557</f>
        <v>0</v>
      </c>
      <c r="U557" s="35"/>
      <c r="V557" s="35"/>
      <c r="W557" s="35"/>
      <c r="X557" s="35"/>
      <c r="Y557" s="35"/>
      <c r="Z557" s="35"/>
      <c r="AA557" s="35"/>
      <c r="AB557" s="35"/>
      <c r="AC557" s="35"/>
      <c r="AD557" s="35"/>
      <c r="AE557" s="35"/>
      <c r="AR557" s="203" t="s">
        <v>317</v>
      </c>
      <c r="AT557" s="203" t="s">
        <v>223</v>
      </c>
      <c r="AU557" s="203" t="s">
        <v>93</v>
      </c>
      <c r="AY557" s="18" t="s">
        <v>220</v>
      </c>
      <c r="BE557" s="204">
        <f>IF(N557="základní",J557,0)</f>
        <v>0</v>
      </c>
      <c r="BF557" s="204">
        <f>IF(N557="snížená",J557,0)</f>
        <v>0</v>
      </c>
      <c r="BG557" s="204">
        <f>IF(N557="zákl. přenesená",J557,0)</f>
        <v>0</v>
      </c>
      <c r="BH557" s="204">
        <f>IF(N557="sníž. přenesená",J557,0)</f>
        <v>0</v>
      </c>
      <c r="BI557" s="204">
        <f>IF(N557="nulová",J557,0)</f>
        <v>0</v>
      </c>
      <c r="BJ557" s="18" t="s">
        <v>93</v>
      </c>
      <c r="BK557" s="204">
        <f>ROUND(I557*H557,2)</f>
        <v>0</v>
      </c>
      <c r="BL557" s="18" t="s">
        <v>317</v>
      </c>
      <c r="BM557" s="203" t="s">
        <v>842</v>
      </c>
    </row>
    <row r="558" spans="1:65" s="2" customFormat="1" ht="11.25">
      <c r="A558" s="35"/>
      <c r="B558" s="36"/>
      <c r="C558" s="37"/>
      <c r="D558" s="205" t="s">
        <v>230</v>
      </c>
      <c r="E558" s="37"/>
      <c r="F558" s="206" t="s">
        <v>843</v>
      </c>
      <c r="G558" s="37"/>
      <c r="H558" s="37"/>
      <c r="I558" s="207"/>
      <c r="J558" s="37"/>
      <c r="K558" s="37"/>
      <c r="L558" s="40"/>
      <c r="M558" s="208"/>
      <c r="N558" s="209"/>
      <c r="O558" s="72"/>
      <c r="P558" s="72"/>
      <c r="Q558" s="72"/>
      <c r="R558" s="72"/>
      <c r="S558" s="72"/>
      <c r="T558" s="73"/>
      <c r="U558" s="35"/>
      <c r="V558" s="35"/>
      <c r="W558" s="35"/>
      <c r="X558" s="35"/>
      <c r="Y558" s="35"/>
      <c r="Z558" s="35"/>
      <c r="AA558" s="35"/>
      <c r="AB558" s="35"/>
      <c r="AC558" s="35"/>
      <c r="AD558" s="35"/>
      <c r="AE558" s="35"/>
      <c r="AT558" s="18" t="s">
        <v>230</v>
      </c>
      <c r="AU558" s="18" t="s">
        <v>93</v>
      </c>
    </row>
    <row r="559" spans="1:65" s="13" customFormat="1" ht="11.25">
      <c r="B559" s="210"/>
      <c r="C559" s="211"/>
      <c r="D559" s="205" t="s">
        <v>232</v>
      </c>
      <c r="E559" s="212" t="s">
        <v>1</v>
      </c>
      <c r="F559" s="213" t="s">
        <v>831</v>
      </c>
      <c r="G559" s="211"/>
      <c r="H559" s="212" t="s">
        <v>1</v>
      </c>
      <c r="I559" s="214"/>
      <c r="J559" s="211"/>
      <c r="K559" s="211"/>
      <c r="L559" s="215"/>
      <c r="M559" s="216"/>
      <c r="N559" s="217"/>
      <c r="O559" s="217"/>
      <c r="P559" s="217"/>
      <c r="Q559" s="217"/>
      <c r="R559" s="217"/>
      <c r="S559" s="217"/>
      <c r="T559" s="218"/>
      <c r="AT559" s="219" t="s">
        <v>232</v>
      </c>
      <c r="AU559" s="219" t="s">
        <v>93</v>
      </c>
      <c r="AV559" s="13" t="s">
        <v>87</v>
      </c>
      <c r="AW559" s="13" t="s">
        <v>35</v>
      </c>
      <c r="AX559" s="13" t="s">
        <v>80</v>
      </c>
      <c r="AY559" s="219" t="s">
        <v>220</v>
      </c>
    </row>
    <row r="560" spans="1:65" s="14" customFormat="1" ht="11.25">
      <c r="B560" s="220"/>
      <c r="C560" s="221"/>
      <c r="D560" s="205" t="s">
        <v>232</v>
      </c>
      <c r="E560" s="222" t="s">
        <v>1</v>
      </c>
      <c r="F560" s="223" t="s">
        <v>1899</v>
      </c>
      <c r="G560" s="221"/>
      <c r="H560" s="224">
        <v>8.9</v>
      </c>
      <c r="I560" s="225"/>
      <c r="J560" s="221"/>
      <c r="K560" s="221"/>
      <c r="L560" s="226"/>
      <c r="M560" s="227"/>
      <c r="N560" s="228"/>
      <c r="O560" s="228"/>
      <c r="P560" s="228"/>
      <c r="Q560" s="228"/>
      <c r="R560" s="228"/>
      <c r="S560" s="228"/>
      <c r="T560" s="229"/>
      <c r="AT560" s="230" t="s">
        <v>232</v>
      </c>
      <c r="AU560" s="230" t="s">
        <v>93</v>
      </c>
      <c r="AV560" s="14" t="s">
        <v>93</v>
      </c>
      <c r="AW560" s="14" t="s">
        <v>35</v>
      </c>
      <c r="AX560" s="14" t="s">
        <v>80</v>
      </c>
      <c r="AY560" s="230" t="s">
        <v>220</v>
      </c>
    </row>
    <row r="561" spans="1:65" s="14" customFormat="1" ht="11.25">
      <c r="B561" s="220"/>
      <c r="C561" s="221"/>
      <c r="D561" s="205" t="s">
        <v>232</v>
      </c>
      <c r="E561" s="222" t="s">
        <v>1</v>
      </c>
      <c r="F561" s="223" t="s">
        <v>1900</v>
      </c>
      <c r="G561" s="221"/>
      <c r="H561" s="224">
        <v>14.98</v>
      </c>
      <c r="I561" s="225"/>
      <c r="J561" s="221"/>
      <c r="K561" s="221"/>
      <c r="L561" s="226"/>
      <c r="M561" s="227"/>
      <c r="N561" s="228"/>
      <c r="O561" s="228"/>
      <c r="P561" s="228"/>
      <c r="Q561" s="228"/>
      <c r="R561" s="228"/>
      <c r="S561" s="228"/>
      <c r="T561" s="229"/>
      <c r="AT561" s="230" t="s">
        <v>232</v>
      </c>
      <c r="AU561" s="230" t="s">
        <v>93</v>
      </c>
      <c r="AV561" s="14" t="s">
        <v>93</v>
      </c>
      <c r="AW561" s="14" t="s">
        <v>35</v>
      </c>
      <c r="AX561" s="14" t="s">
        <v>80</v>
      </c>
      <c r="AY561" s="230" t="s">
        <v>220</v>
      </c>
    </row>
    <row r="562" spans="1:65" s="14" customFormat="1" ht="11.25">
      <c r="B562" s="220"/>
      <c r="C562" s="221"/>
      <c r="D562" s="205" t="s">
        <v>232</v>
      </c>
      <c r="E562" s="222" t="s">
        <v>1</v>
      </c>
      <c r="F562" s="223" t="s">
        <v>1901</v>
      </c>
      <c r="G562" s="221"/>
      <c r="H562" s="224">
        <v>14.9</v>
      </c>
      <c r="I562" s="225"/>
      <c r="J562" s="221"/>
      <c r="K562" s="221"/>
      <c r="L562" s="226"/>
      <c r="M562" s="227"/>
      <c r="N562" s="228"/>
      <c r="O562" s="228"/>
      <c r="P562" s="228"/>
      <c r="Q562" s="228"/>
      <c r="R562" s="228"/>
      <c r="S562" s="228"/>
      <c r="T562" s="229"/>
      <c r="AT562" s="230" t="s">
        <v>232</v>
      </c>
      <c r="AU562" s="230" t="s">
        <v>93</v>
      </c>
      <c r="AV562" s="14" t="s">
        <v>93</v>
      </c>
      <c r="AW562" s="14" t="s">
        <v>35</v>
      </c>
      <c r="AX562" s="14" t="s">
        <v>80</v>
      </c>
      <c r="AY562" s="230" t="s">
        <v>220</v>
      </c>
    </row>
    <row r="563" spans="1:65" s="15" customFormat="1" ht="11.25">
      <c r="B563" s="231"/>
      <c r="C563" s="232"/>
      <c r="D563" s="205" t="s">
        <v>232</v>
      </c>
      <c r="E563" s="233" t="s">
        <v>1</v>
      </c>
      <c r="F563" s="234" t="s">
        <v>236</v>
      </c>
      <c r="G563" s="232"/>
      <c r="H563" s="235">
        <v>38.78</v>
      </c>
      <c r="I563" s="236"/>
      <c r="J563" s="232"/>
      <c r="K563" s="232"/>
      <c r="L563" s="237"/>
      <c r="M563" s="238"/>
      <c r="N563" s="239"/>
      <c r="O563" s="239"/>
      <c r="P563" s="239"/>
      <c r="Q563" s="239"/>
      <c r="R563" s="239"/>
      <c r="S563" s="239"/>
      <c r="T563" s="240"/>
      <c r="AT563" s="241" t="s">
        <v>232</v>
      </c>
      <c r="AU563" s="241" t="s">
        <v>93</v>
      </c>
      <c r="AV563" s="15" t="s">
        <v>228</v>
      </c>
      <c r="AW563" s="15" t="s">
        <v>35</v>
      </c>
      <c r="AX563" s="15" t="s">
        <v>87</v>
      </c>
      <c r="AY563" s="241" t="s">
        <v>220</v>
      </c>
    </row>
    <row r="564" spans="1:65" s="2" customFormat="1" ht="14.45" customHeight="1">
      <c r="A564" s="35"/>
      <c r="B564" s="36"/>
      <c r="C564" s="243" t="s">
        <v>811</v>
      </c>
      <c r="D564" s="243" t="s">
        <v>359</v>
      </c>
      <c r="E564" s="244" t="s">
        <v>847</v>
      </c>
      <c r="F564" s="245" t="s">
        <v>848</v>
      </c>
      <c r="G564" s="246" t="s">
        <v>226</v>
      </c>
      <c r="H564" s="247">
        <v>46.536000000000001</v>
      </c>
      <c r="I564" s="248"/>
      <c r="J564" s="249">
        <f>ROUND(I564*H564,2)</f>
        <v>0</v>
      </c>
      <c r="K564" s="245" t="s">
        <v>1</v>
      </c>
      <c r="L564" s="250"/>
      <c r="M564" s="251" t="s">
        <v>1</v>
      </c>
      <c r="N564" s="252" t="s">
        <v>46</v>
      </c>
      <c r="O564" s="72"/>
      <c r="P564" s="201">
        <f>O564*H564</f>
        <v>0</v>
      </c>
      <c r="Q564" s="201">
        <v>0.02</v>
      </c>
      <c r="R564" s="201">
        <f>Q564*H564</f>
        <v>0.93071999999999999</v>
      </c>
      <c r="S564" s="201">
        <v>0</v>
      </c>
      <c r="T564" s="202">
        <f>S564*H564</f>
        <v>0</v>
      </c>
      <c r="U564" s="35"/>
      <c r="V564" s="35"/>
      <c r="W564" s="35"/>
      <c r="X564" s="35"/>
      <c r="Y564" s="35"/>
      <c r="Z564" s="35"/>
      <c r="AA564" s="35"/>
      <c r="AB564" s="35"/>
      <c r="AC564" s="35"/>
      <c r="AD564" s="35"/>
      <c r="AE564" s="35"/>
      <c r="AR564" s="203" t="s">
        <v>362</v>
      </c>
      <c r="AT564" s="203" t="s">
        <v>359</v>
      </c>
      <c r="AU564" s="203" t="s">
        <v>93</v>
      </c>
      <c r="AY564" s="18" t="s">
        <v>220</v>
      </c>
      <c r="BE564" s="204">
        <f>IF(N564="základní",J564,0)</f>
        <v>0</v>
      </c>
      <c r="BF564" s="204">
        <f>IF(N564="snížená",J564,0)</f>
        <v>0</v>
      </c>
      <c r="BG564" s="204">
        <f>IF(N564="zákl. přenesená",J564,0)</f>
        <v>0</v>
      </c>
      <c r="BH564" s="204">
        <f>IF(N564="sníž. přenesená",J564,0)</f>
        <v>0</v>
      </c>
      <c r="BI564" s="204">
        <f>IF(N564="nulová",J564,0)</f>
        <v>0</v>
      </c>
      <c r="BJ564" s="18" t="s">
        <v>93</v>
      </c>
      <c r="BK564" s="204">
        <f>ROUND(I564*H564,2)</f>
        <v>0</v>
      </c>
      <c r="BL564" s="18" t="s">
        <v>317</v>
      </c>
      <c r="BM564" s="203" t="s">
        <v>849</v>
      </c>
    </row>
    <row r="565" spans="1:65" s="14" customFormat="1" ht="11.25">
      <c r="B565" s="220"/>
      <c r="C565" s="221"/>
      <c r="D565" s="205" t="s">
        <v>232</v>
      </c>
      <c r="E565" s="221"/>
      <c r="F565" s="223" t="s">
        <v>1902</v>
      </c>
      <c r="G565" s="221"/>
      <c r="H565" s="224">
        <v>46.536000000000001</v>
      </c>
      <c r="I565" s="225"/>
      <c r="J565" s="221"/>
      <c r="K565" s="221"/>
      <c r="L565" s="226"/>
      <c r="M565" s="227"/>
      <c r="N565" s="228"/>
      <c r="O565" s="228"/>
      <c r="P565" s="228"/>
      <c r="Q565" s="228"/>
      <c r="R565" s="228"/>
      <c r="S565" s="228"/>
      <c r="T565" s="229"/>
      <c r="AT565" s="230" t="s">
        <v>232</v>
      </c>
      <c r="AU565" s="230" t="s">
        <v>93</v>
      </c>
      <c r="AV565" s="14" t="s">
        <v>93</v>
      </c>
      <c r="AW565" s="14" t="s">
        <v>4</v>
      </c>
      <c r="AX565" s="14" t="s">
        <v>87</v>
      </c>
      <c r="AY565" s="230" t="s">
        <v>220</v>
      </c>
    </row>
    <row r="566" spans="1:65" s="2" customFormat="1" ht="14.45" customHeight="1">
      <c r="A566" s="35"/>
      <c r="B566" s="36"/>
      <c r="C566" s="192" t="s">
        <v>818</v>
      </c>
      <c r="D566" s="192" t="s">
        <v>223</v>
      </c>
      <c r="E566" s="193" t="s">
        <v>852</v>
      </c>
      <c r="F566" s="194" t="s">
        <v>853</v>
      </c>
      <c r="G566" s="195" t="s">
        <v>226</v>
      </c>
      <c r="H566" s="196">
        <v>42.36</v>
      </c>
      <c r="I566" s="197"/>
      <c r="J566" s="198">
        <f>ROUND(I566*H566,2)</f>
        <v>0</v>
      </c>
      <c r="K566" s="194" t="s">
        <v>227</v>
      </c>
      <c r="L566" s="40"/>
      <c r="M566" s="199" t="s">
        <v>1</v>
      </c>
      <c r="N566" s="200" t="s">
        <v>46</v>
      </c>
      <c r="O566" s="72"/>
      <c r="P566" s="201">
        <f>O566*H566</f>
        <v>0</v>
      </c>
      <c r="Q566" s="201">
        <v>0</v>
      </c>
      <c r="R566" s="201">
        <f>Q566*H566</f>
        <v>0</v>
      </c>
      <c r="S566" s="201">
        <v>0</v>
      </c>
      <c r="T566" s="202">
        <f>S566*H566</f>
        <v>0</v>
      </c>
      <c r="U566" s="35"/>
      <c r="V566" s="35"/>
      <c r="W566" s="35"/>
      <c r="X566" s="35"/>
      <c r="Y566" s="35"/>
      <c r="Z566" s="35"/>
      <c r="AA566" s="35"/>
      <c r="AB566" s="35"/>
      <c r="AC566" s="35"/>
      <c r="AD566" s="35"/>
      <c r="AE566" s="35"/>
      <c r="AR566" s="203" t="s">
        <v>317</v>
      </c>
      <c r="AT566" s="203" t="s">
        <v>223</v>
      </c>
      <c r="AU566" s="203" t="s">
        <v>93</v>
      </c>
      <c r="AY566" s="18" t="s">
        <v>220</v>
      </c>
      <c r="BE566" s="204">
        <f>IF(N566="základní",J566,0)</f>
        <v>0</v>
      </c>
      <c r="BF566" s="204">
        <f>IF(N566="snížená",J566,0)</f>
        <v>0</v>
      </c>
      <c r="BG566" s="204">
        <f>IF(N566="zákl. přenesená",J566,0)</f>
        <v>0</v>
      </c>
      <c r="BH566" s="204">
        <f>IF(N566="sníž. přenesená",J566,0)</f>
        <v>0</v>
      </c>
      <c r="BI566" s="204">
        <f>IF(N566="nulová",J566,0)</f>
        <v>0</v>
      </c>
      <c r="BJ566" s="18" t="s">
        <v>93</v>
      </c>
      <c r="BK566" s="204">
        <f>ROUND(I566*H566,2)</f>
        <v>0</v>
      </c>
      <c r="BL566" s="18" t="s">
        <v>317</v>
      </c>
      <c r="BM566" s="203" t="s">
        <v>854</v>
      </c>
    </row>
    <row r="567" spans="1:65" s="2" customFormat="1" ht="11.25">
      <c r="A567" s="35"/>
      <c r="B567" s="36"/>
      <c r="C567" s="37"/>
      <c r="D567" s="205" t="s">
        <v>230</v>
      </c>
      <c r="E567" s="37"/>
      <c r="F567" s="206" t="s">
        <v>855</v>
      </c>
      <c r="G567" s="37"/>
      <c r="H567" s="37"/>
      <c r="I567" s="207"/>
      <c r="J567" s="37"/>
      <c r="K567" s="37"/>
      <c r="L567" s="40"/>
      <c r="M567" s="208"/>
      <c r="N567" s="209"/>
      <c r="O567" s="72"/>
      <c r="P567" s="72"/>
      <c r="Q567" s="72"/>
      <c r="R567" s="72"/>
      <c r="S567" s="72"/>
      <c r="T567" s="73"/>
      <c r="U567" s="35"/>
      <c r="V567" s="35"/>
      <c r="W567" s="35"/>
      <c r="X567" s="35"/>
      <c r="Y567" s="35"/>
      <c r="Z567" s="35"/>
      <c r="AA567" s="35"/>
      <c r="AB567" s="35"/>
      <c r="AC567" s="35"/>
      <c r="AD567" s="35"/>
      <c r="AE567" s="35"/>
      <c r="AT567" s="18" t="s">
        <v>230</v>
      </c>
      <c r="AU567" s="18" t="s">
        <v>93</v>
      </c>
    </row>
    <row r="568" spans="1:65" s="13" customFormat="1" ht="11.25">
      <c r="B568" s="210"/>
      <c r="C568" s="211"/>
      <c r="D568" s="205" t="s">
        <v>232</v>
      </c>
      <c r="E568" s="212" t="s">
        <v>1</v>
      </c>
      <c r="F568" s="213" t="s">
        <v>831</v>
      </c>
      <c r="G568" s="211"/>
      <c r="H568" s="212" t="s">
        <v>1</v>
      </c>
      <c r="I568" s="214"/>
      <c r="J568" s="211"/>
      <c r="K568" s="211"/>
      <c r="L568" s="215"/>
      <c r="M568" s="216"/>
      <c r="N568" s="217"/>
      <c r="O568" s="217"/>
      <c r="P568" s="217"/>
      <c r="Q568" s="217"/>
      <c r="R568" s="217"/>
      <c r="S568" s="217"/>
      <c r="T568" s="218"/>
      <c r="AT568" s="219" t="s">
        <v>232</v>
      </c>
      <c r="AU568" s="219" t="s">
        <v>93</v>
      </c>
      <c r="AV568" s="13" t="s">
        <v>87</v>
      </c>
      <c r="AW568" s="13" t="s">
        <v>35</v>
      </c>
      <c r="AX568" s="13" t="s">
        <v>80</v>
      </c>
      <c r="AY568" s="219" t="s">
        <v>220</v>
      </c>
    </row>
    <row r="569" spans="1:65" s="14" customFormat="1" ht="11.25">
      <c r="B569" s="220"/>
      <c r="C569" s="221"/>
      <c r="D569" s="205" t="s">
        <v>232</v>
      </c>
      <c r="E569" s="222" t="s">
        <v>1</v>
      </c>
      <c r="F569" s="223" t="s">
        <v>1903</v>
      </c>
      <c r="G569" s="221"/>
      <c r="H569" s="224">
        <v>25.67</v>
      </c>
      <c r="I569" s="225"/>
      <c r="J569" s="221"/>
      <c r="K569" s="221"/>
      <c r="L569" s="226"/>
      <c r="M569" s="227"/>
      <c r="N569" s="228"/>
      <c r="O569" s="228"/>
      <c r="P569" s="228"/>
      <c r="Q569" s="228"/>
      <c r="R569" s="228"/>
      <c r="S569" s="228"/>
      <c r="T569" s="229"/>
      <c r="AT569" s="230" t="s">
        <v>232</v>
      </c>
      <c r="AU569" s="230" t="s">
        <v>93</v>
      </c>
      <c r="AV569" s="14" t="s">
        <v>93</v>
      </c>
      <c r="AW569" s="14" t="s">
        <v>35</v>
      </c>
      <c r="AX569" s="14" t="s">
        <v>80</v>
      </c>
      <c r="AY569" s="230" t="s">
        <v>220</v>
      </c>
    </row>
    <row r="570" spans="1:65" s="14" customFormat="1" ht="11.25">
      <c r="B570" s="220"/>
      <c r="C570" s="221"/>
      <c r="D570" s="205" t="s">
        <v>232</v>
      </c>
      <c r="E570" s="222" t="s">
        <v>1</v>
      </c>
      <c r="F570" s="223" t="s">
        <v>1904</v>
      </c>
      <c r="G570" s="221"/>
      <c r="H570" s="224">
        <v>16.690000000000001</v>
      </c>
      <c r="I570" s="225"/>
      <c r="J570" s="221"/>
      <c r="K570" s="221"/>
      <c r="L570" s="226"/>
      <c r="M570" s="227"/>
      <c r="N570" s="228"/>
      <c r="O570" s="228"/>
      <c r="P570" s="228"/>
      <c r="Q570" s="228"/>
      <c r="R570" s="228"/>
      <c r="S570" s="228"/>
      <c r="T570" s="229"/>
      <c r="AT570" s="230" t="s">
        <v>232</v>
      </c>
      <c r="AU570" s="230" t="s">
        <v>93</v>
      </c>
      <c r="AV570" s="14" t="s">
        <v>93</v>
      </c>
      <c r="AW570" s="14" t="s">
        <v>35</v>
      </c>
      <c r="AX570" s="14" t="s">
        <v>80</v>
      </c>
      <c r="AY570" s="230" t="s">
        <v>220</v>
      </c>
    </row>
    <row r="571" spans="1:65" s="15" customFormat="1" ht="11.25">
      <c r="B571" s="231"/>
      <c r="C571" s="232"/>
      <c r="D571" s="205" t="s">
        <v>232</v>
      </c>
      <c r="E571" s="233" t="s">
        <v>1</v>
      </c>
      <c r="F571" s="234" t="s">
        <v>236</v>
      </c>
      <c r="G571" s="232"/>
      <c r="H571" s="235">
        <v>42.36</v>
      </c>
      <c r="I571" s="236"/>
      <c r="J571" s="232"/>
      <c r="K571" s="232"/>
      <c r="L571" s="237"/>
      <c r="M571" s="238"/>
      <c r="N571" s="239"/>
      <c r="O571" s="239"/>
      <c r="P571" s="239"/>
      <c r="Q571" s="239"/>
      <c r="R571" s="239"/>
      <c r="S571" s="239"/>
      <c r="T571" s="240"/>
      <c r="AT571" s="241" t="s">
        <v>232</v>
      </c>
      <c r="AU571" s="241" t="s">
        <v>93</v>
      </c>
      <c r="AV571" s="15" t="s">
        <v>228</v>
      </c>
      <c r="AW571" s="15" t="s">
        <v>35</v>
      </c>
      <c r="AX571" s="15" t="s">
        <v>87</v>
      </c>
      <c r="AY571" s="241" t="s">
        <v>220</v>
      </c>
    </row>
    <row r="572" spans="1:65" s="2" customFormat="1" ht="14.45" customHeight="1">
      <c r="A572" s="35"/>
      <c r="B572" s="36"/>
      <c r="C572" s="192" t="s">
        <v>826</v>
      </c>
      <c r="D572" s="192" t="s">
        <v>223</v>
      </c>
      <c r="E572" s="193" t="s">
        <v>857</v>
      </c>
      <c r="F572" s="194" t="s">
        <v>858</v>
      </c>
      <c r="G572" s="195" t="s">
        <v>226</v>
      </c>
      <c r="H572" s="196">
        <v>42.36</v>
      </c>
      <c r="I572" s="197"/>
      <c r="J572" s="198">
        <f>ROUND(I572*H572,2)</f>
        <v>0</v>
      </c>
      <c r="K572" s="194" t="s">
        <v>227</v>
      </c>
      <c r="L572" s="40"/>
      <c r="M572" s="199" t="s">
        <v>1</v>
      </c>
      <c r="N572" s="200" t="s">
        <v>46</v>
      </c>
      <c r="O572" s="72"/>
      <c r="P572" s="201">
        <f>O572*H572</f>
        <v>0</v>
      </c>
      <c r="Q572" s="201">
        <v>0</v>
      </c>
      <c r="R572" s="201">
        <f>Q572*H572</f>
        <v>0</v>
      </c>
      <c r="S572" s="201">
        <v>0</v>
      </c>
      <c r="T572" s="202">
        <f>S572*H572</f>
        <v>0</v>
      </c>
      <c r="U572" s="35"/>
      <c r="V572" s="35"/>
      <c r="W572" s="35"/>
      <c r="X572" s="35"/>
      <c r="Y572" s="35"/>
      <c r="Z572" s="35"/>
      <c r="AA572" s="35"/>
      <c r="AB572" s="35"/>
      <c r="AC572" s="35"/>
      <c r="AD572" s="35"/>
      <c r="AE572" s="35"/>
      <c r="AR572" s="203" t="s">
        <v>317</v>
      </c>
      <c r="AT572" s="203" t="s">
        <v>223</v>
      </c>
      <c r="AU572" s="203" t="s">
        <v>93</v>
      </c>
      <c r="AY572" s="18" t="s">
        <v>220</v>
      </c>
      <c r="BE572" s="204">
        <f>IF(N572="základní",J572,0)</f>
        <v>0</v>
      </c>
      <c r="BF572" s="204">
        <f>IF(N572="snížená",J572,0)</f>
        <v>0</v>
      </c>
      <c r="BG572" s="204">
        <f>IF(N572="zákl. přenesená",J572,0)</f>
        <v>0</v>
      </c>
      <c r="BH572" s="204">
        <f>IF(N572="sníž. přenesená",J572,0)</f>
        <v>0</v>
      </c>
      <c r="BI572" s="204">
        <f>IF(N572="nulová",J572,0)</f>
        <v>0</v>
      </c>
      <c r="BJ572" s="18" t="s">
        <v>93</v>
      </c>
      <c r="BK572" s="204">
        <f>ROUND(I572*H572,2)</f>
        <v>0</v>
      </c>
      <c r="BL572" s="18" t="s">
        <v>317</v>
      </c>
      <c r="BM572" s="203" t="s">
        <v>1905</v>
      </c>
    </row>
    <row r="573" spans="1:65" s="2" customFormat="1" ht="11.25">
      <c r="A573" s="35"/>
      <c r="B573" s="36"/>
      <c r="C573" s="37"/>
      <c r="D573" s="205" t="s">
        <v>230</v>
      </c>
      <c r="E573" s="37"/>
      <c r="F573" s="206" t="s">
        <v>860</v>
      </c>
      <c r="G573" s="37"/>
      <c r="H573" s="37"/>
      <c r="I573" s="207"/>
      <c r="J573" s="37"/>
      <c r="K573" s="37"/>
      <c r="L573" s="40"/>
      <c r="M573" s="208"/>
      <c r="N573" s="209"/>
      <c r="O573" s="72"/>
      <c r="P573" s="72"/>
      <c r="Q573" s="72"/>
      <c r="R573" s="72"/>
      <c r="S573" s="72"/>
      <c r="T573" s="73"/>
      <c r="U573" s="35"/>
      <c r="V573" s="35"/>
      <c r="W573" s="35"/>
      <c r="X573" s="35"/>
      <c r="Y573" s="35"/>
      <c r="Z573" s="35"/>
      <c r="AA573" s="35"/>
      <c r="AB573" s="35"/>
      <c r="AC573" s="35"/>
      <c r="AD573" s="35"/>
      <c r="AE573" s="35"/>
      <c r="AT573" s="18" t="s">
        <v>230</v>
      </c>
      <c r="AU573" s="18" t="s">
        <v>93</v>
      </c>
    </row>
    <row r="574" spans="1:65" s="15" customFormat="1" ht="11.25">
      <c r="B574" s="231"/>
      <c r="C574" s="232"/>
      <c r="D574" s="205" t="s">
        <v>232</v>
      </c>
      <c r="E574" s="233" t="s">
        <v>1</v>
      </c>
      <c r="F574" s="234" t="s">
        <v>236</v>
      </c>
      <c r="G574" s="232"/>
      <c r="H574" s="235">
        <v>42.36</v>
      </c>
      <c r="I574" s="236"/>
      <c r="J574" s="232"/>
      <c r="K574" s="232"/>
      <c r="L574" s="237"/>
      <c r="M574" s="238"/>
      <c r="N574" s="239"/>
      <c r="O574" s="239"/>
      <c r="P574" s="239"/>
      <c r="Q574" s="239"/>
      <c r="R574" s="239"/>
      <c r="S574" s="239"/>
      <c r="T574" s="240"/>
      <c r="AT574" s="241" t="s">
        <v>232</v>
      </c>
      <c r="AU574" s="241" t="s">
        <v>93</v>
      </c>
      <c r="AV574" s="15" t="s">
        <v>228</v>
      </c>
      <c r="AW574" s="15" t="s">
        <v>35</v>
      </c>
      <c r="AX574" s="15" t="s">
        <v>80</v>
      </c>
      <c r="AY574" s="241" t="s">
        <v>220</v>
      </c>
    </row>
    <row r="575" spans="1:65" s="2" customFormat="1" ht="24.2" customHeight="1">
      <c r="A575" s="35"/>
      <c r="B575" s="36"/>
      <c r="C575" s="192" t="s">
        <v>834</v>
      </c>
      <c r="D575" s="192" t="s">
        <v>223</v>
      </c>
      <c r="E575" s="193" t="s">
        <v>862</v>
      </c>
      <c r="F575" s="194" t="s">
        <v>863</v>
      </c>
      <c r="G575" s="195" t="s">
        <v>259</v>
      </c>
      <c r="H575" s="196">
        <v>2</v>
      </c>
      <c r="I575" s="197"/>
      <c r="J575" s="198">
        <f>ROUND(I575*H575,2)</f>
        <v>0</v>
      </c>
      <c r="K575" s="194" t="s">
        <v>1</v>
      </c>
      <c r="L575" s="40"/>
      <c r="M575" s="199" t="s">
        <v>1</v>
      </c>
      <c r="N575" s="200" t="s">
        <v>46</v>
      </c>
      <c r="O575" s="72"/>
      <c r="P575" s="201">
        <f>O575*H575</f>
        <v>0</v>
      </c>
      <c r="Q575" s="201">
        <v>5.8E-4</v>
      </c>
      <c r="R575" s="201">
        <f>Q575*H575</f>
        <v>1.16E-3</v>
      </c>
      <c r="S575" s="201">
        <v>0</v>
      </c>
      <c r="T575" s="202">
        <f>S575*H575</f>
        <v>0</v>
      </c>
      <c r="U575" s="35"/>
      <c r="V575" s="35"/>
      <c r="W575" s="35"/>
      <c r="X575" s="35"/>
      <c r="Y575" s="35"/>
      <c r="Z575" s="35"/>
      <c r="AA575" s="35"/>
      <c r="AB575" s="35"/>
      <c r="AC575" s="35"/>
      <c r="AD575" s="35"/>
      <c r="AE575" s="35"/>
      <c r="AR575" s="203" t="s">
        <v>317</v>
      </c>
      <c r="AT575" s="203" t="s">
        <v>223</v>
      </c>
      <c r="AU575" s="203" t="s">
        <v>93</v>
      </c>
      <c r="AY575" s="18" t="s">
        <v>220</v>
      </c>
      <c r="BE575" s="204">
        <f>IF(N575="základní",J575,0)</f>
        <v>0</v>
      </c>
      <c r="BF575" s="204">
        <f>IF(N575="snížená",J575,0)</f>
        <v>0</v>
      </c>
      <c r="BG575" s="204">
        <f>IF(N575="zákl. přenesená",J575,0)</f>
        <v>0</v>
      </c>
      <c r="BH575" s="204">
        <f>IF(N575="sníž. přenesená",J575,0)</f>
        <v>0</v>
      </c>
      <c r="BI575" s="204">
        <f>IF(N575="nulová",J575,0)</f>
        <v>0</v>
      </c>
      <c r="BJ575" s="18" t="s">
        <v>93</v>
      </c>
      <c r="BK575" s="204">
        <f>ROUND(I575*H575,2)</f>
        <v>0</v>
      </c>
      <c r="BL575" s="18" t="s">
        <v>317</v>
      </c>
      <c r="BM575" s="203" t="s">
        <v>864</v>
      </c>
    </row>
    <row r="576" spans="1:65" s="2" customFormat="1" ht="14.45" customHeight="1">
      <c r="A576" s="35"/>
      <c r="B576" s="36"/>
      <c r="C576" s="192" t="s">
        <v>839</v>
      </c>
      <c r="D576" s="192" t="s">
        <v>223</v>
      </c>
      <c r="E576" s="193" t="s">
        <v>866</v>
      </c>
      <c r="F576" s="194" t="s">
        <v>867</v>
      </c>
      <c r="G576" s="195" t="s">
        <v>226</v>
      </c>
      <c r="H576" s="196">
        <v>42.36</v>
      </c>
      <c r="I576" s="197"/>
      <c r="J576" s="198">
        <f>ROUND(I576*H576,2)</f>
        <v>0</v>
      </c>
      <c r="K576" s="194" t="s">
        <v>227</v>
      </c>
      <c r="L576" s="40"/>
      <c r="M576" s="199" t="s">
        <v>1</v>
      </c>
      <c r="N576" s="200" t="s">
        <v>46</v>
      </c>
      <c r="O576" s="72"/>
      <c r="P576" s="201">
        <f>O576*H576</f>
        <v>0</v>
      </c>
      <c r="Q576" s="201">
        <v>5.0000000000000002E-5</v>
      </c>
      <c r="R576" s="201">
        <f>Q576*H576</f>
        <v>2.1180000000000001E-3</v>
      </c>
      <c r="S576" s="201">
        <v>0</v>
      </c>
      <c r="T576" s="202">
        <f>S576*H576</f>
        <v>0</v>
      </c>
      <c r="U576" s="35"/>
      <c r="V576" s="35"/>
      <c r="W576" s="35"/>
      <c r="X576" s="35"/>
      <c r="Y576" s="35"/>
      <c r="Z576" s="35"/>
      <c r="AA576" s="35"/>
      <c r="AB576" s="35"/>
      <c r="AC576" s="35"/>
      <c r="AD576" s="35"/>
      <c r="AE576" s="35"/>
      <c r="AR576" s="203" t="s">
        <v>317</v>
      </c>
      <c r="AT576" s="203" t="s">
        <v>223</v>
      </c>
      <c r="AU576" s="203" t="s">
        <v>93</v>
      </c>
      <c r="AY576" s="18" t="s">
        <v>220</v>
      </c>
      <c r="BE576" s="204">
        <f>IF(N576="základní",J576,0)</f>
        <v>0</v>
      </c>
      <c r="BF576" s="204">
        <f>IF(N576="snížená",J576,0)</f>
        <v>0</v>
      </c>
      <c r="BG576" s="204">
        <f>IF(N576="zákl. přenesená",J576,0)</f>
        <v>0</v>
      </c>
      <c r="BH576" s="204">
        <f>IF(N576="sníž. přenesená",J576,0)</f>
        <v>0</v>
      </c>
      <c r="BI576" s="204">
        <f>IF(N576="nulová",J576,0)</f>
        <v>0</v>
      </c>
      <c r="BJ576" s="18" t="s">
        <v>93</v>
      </c>
      <c r="BK576" s="204">
        <f>ROUND(I576*H576,2)</f>
        <v>0</v>
      </c>
      <c r="BL576" s="18" t="s">
        <v>317</v>
      </c>
      <c r="BM576" s="203" t="s">
        <v>1906</v>
      </c>
    </row>
    <row r="577" spans="1:65" s="2" customFormat="1" ht="11.25">
      <c r="A577" s="35"/>
      <c r="B577" s="36"/>
      <c r="C577" s="37"/>
      <c r="D577" s="205" t="s">
        <v>230</v>
      </c>
      <c r="E577" s="37"/>
      <c r="F577" s="206" t="s">
        <v>869</v>
      </c>
      <c r="G577" s="37"/>
      <c r="H577" s="37"/>
      <c r="I577" s="207"/>
      <c r="J577" s="37"/>
      <c r="K577" s="37"/>
      <c r="L577" s="40"/>
      <c r="M577" s="208"/>
      <c r="N577" s="209"/>
      <c r="O577" s="72"/>
      <c r="P577" s="72"/>
      <c r="Q577" s="72"/>
      <c r="R577" s="72"/>
      <c r="S577" s="72"/>
      <c r="T577" s="73"/>
      <c r="U577" s="35"/>
      <c r="V577" s="35"/>
      <c r="W577" s="35"/>
      <c r="X577" s="35"/>
      <c r="Y577" s="35"/>
      <c r="Z577" s="35"/>
      <c r="AA577" s="35"/>
      <c r="AB577" s="35"/>
      <c r="AC577" s="35"/>
      <c r="AD577" s="35"/>
      <c r="AE577" s="35"/>
      <c r="AT577" s="18" t="s">
        <v>230</v>
      </c>
      <c r="AU577" s="18" t="s">
        <v>93</v>
      </c>
    </row>
    <row r="578" spans="1:65" s="15" customFormat="1" ht="11.25">
      <c r="B578" s="231"/>
      <c r="C578" s="232"/>
      <c r="D578" s="205" t="s">
        <v>232</v>
      </c>
      <c r="E578" s="233" t="s">
        <v>1</v>
      </c>
      <c r="F578" s="234" t="s">
        <v>236</v>
      </c>
      <c r="G578" s="232"/>
      <c r="H578" s="235">
        <v>42.36</v>
      </c>
      <c r="I578" s="236"/>
      <c r="J578" s="232"/>
      <c r="K578" s="232"/>
      <c r="L578" s="237"/>
      <c r="M578" s="238"/>
      <c r="N578" s="239"/>
      <c r="O578" s="239"/>
      <c r="P578" s="239"/>
      <c r="Q578" s="239"/>
      <c r="R578" s="239"/>
      <c r="S578" s="239"/>
      <c r="T578" s="240"/>
      <c r="AT578" s="241" t="s">
        <v>232</v>
      </c>
      <c r="AU578" s="241" t="s">
        <v>93</v>
      </c>
      <c r="AV578" s="15" t="s">
        <v>228</v>
      </c>
      <c r="AW578" s="15" t="s">
        <v>35</v>
      </c>
      <c r="AX578" s="15" t="s">
        <v>80</v>
      </c>
      <c r="AY578" s="241" t="s">
        <v>220</v>
      </c>
    </row>
    <row r="579" spans="1:65" s="2" customFormat="1" ht="14.45" customHeight="1">
      <c r="A579" s="35"/>
      <c r="B579" s="36"/>
      <c r="C579" s="192" t="s">
        <v>846</v>
      </c>
      <c r="D579" s="192" t="s">
        <v>223</v>
      </c>
      <c r="E579" s="193" t="s">
        <v>871</v>
      </c>
      <c r="F579" s="194" t="s">
        <v>872</v>
      </c>
      <c r="G579" s="195" t="s">
        <v>386</v>
      </c>
      <c r="H579" s="253"/>
      <c r="I579" s="197"/>
      <c r="J579" s="198">
        <f>ROUND(I579*H579,2)</f>
        <v>0</v>
      </c>
      <c r="K579" s="194" t="s">
        <v>227</v>
      </c>
      <c r="L579" s="40"/>
      <c r="M579" s="199" t="s">
        <v>1</v>
      </c>
      <c r="N579" s="200" t="s">
        <v>46</v>
      </c>
      <c r="O579" s="72"/>
      <c r="P579" s="201">
        <f>O579*H579</f>
        <v>0</v>
      </c>
      <c r="Q579" s="201">
        <v>0</v>
      </c>
      <c r="R579" s="201">
        <f>Q579*H579</f>
        <v>0</v>
      </c>
      <c r="S579" s="201">
        <v>0</v>
      </c>
      <c r="T579" s="202">
        <f>S579*H579</f>
        <v>0</v>
      </c>
      <c r="U579" s="35"/>
      <c r="V579" s="35"/>
      <c r="W579" s="35"/>
      <c r="X579" s="35"/>
      <c r="Y579" s="35"/>
      <c r="Z579" s="35"/>
      <c r="AA579" s="35"/>
      <c r="AB579" s="35"/>
      <c r="AC579" s="35"/>
      <c r="AD579" s="35"/>
      <c r="AE579" s="35"/>
      <c r="AR579" s="203" t="s">
        <v>317</v>
      </c>
      <c r="AT579" s="203" t="s">
        <v>223</v>
      </c>
      <c r="AU579" s="203" t="s">
        <v>93</v>
      </c>
      <c r="AY579" s="18" t="s">
        <v>220</v>
      </c>
      <c r="BE579" s="204">
        <f>IF(N579="základní",J579,0)</f>
        <v>0</v>
      </c>
      <c r="BF579" s="204">
        <f>IF(N579="snížená",J579,0)</f>
        <v>0</v>
      </c>
      <c r="BG579" s="204">
        <f>IF(N579="zákl. přenesená",J579,0)</f>
        <v>0</v>
      </c>
      <c r="BH579" s="204">
        <f>IF(N579="sníž. přenesená",J579,0)</f>
        <v>0</v>
      </c>
      <c r="BI579" s="204">
        <f>IF(N579="nulová",J579,0)</f>
        <v>0</v>
      </c>
      <c r="BJ579" s="18" t="s">
        <v>93</v>
      </c>
      <c r="BK579" s="204">
        <f>ROUND(I579*H579,2)</f>
        <v>0</v>
      </c>
      <c r="BL579" s="18" t="s">
        <v>317</v>
      </c>
      <c r="BM579" s="203" t="s">
        <v>873</v>
      </c>
    </row>
    <row r="580" spans="1:65" s="2" customFormat="1" ht="19.5">
      <c r="A580" s="35"/>
      <c r="B580" s="36"/>
      <c r="C580" s="37"/>
      <c r="D580" s="205" t="s">
        <v>230</v>
      </c>
      <c r="E580" s="37"/>
      <c r="F580" s="206" t="s">
        <v>874</v>
      </c>
      <c r="G580" s="37"/>
      <c r="H580" s="37"/>
      <c r="I580" s="207"/>
      <c r="J580" s="37"/>
      <c r="K580" s="37"/>
      <c r="L580" s="40"/>
      <c r="M580" s="208"/>
      <c r="N580" s="209"/>
      <c r="O580" s="72"/>
      <c r="P580" s="72"/>
      <c r="Q580" s="72"/>
      <c r="R580" s="72"/>
      <c r="S580" s="72"/>
      <c r="T580" s="73"/>
      <c r="U580" s="35"/>
      <c r="V580" s="35"/>
      <c r="W580" s="35"/>
      <c r="X580" s="35"/>
      <c r="Y580" s="35"/>
      <c r="Z580" s="35"/>
      <c r="AA580" s="35"/>
      <c r="AB580" s="35"/>
      <c r="AC580" s="35"/>
      <c r="AD580" s="35"/>
      <c r="AE580" s="35"/>
      <c r="AT580" s="18" t="s">
        <v>230</v>
      </c>
      <c r="AU580" s="18" t="s">
        <v>93</v>
      </c>
    </row>
    <row r="581" spans="1:65" s="12" customFormat="1" ht="22.9" customHeight="1">
      <c r="B581" s="176"/>
      <c r="C581" s="177"/>
      <c r="D581" s="178" t="s">
        <v>79</v>
      </c>
      <c r="E581" s="190" t="s">
        <v>875</v>
      </c>
      <c r="F581" s="190" t="s">
        <v>876</v>
      </c>
      <c r="G581" s="177"/>
      <c r="H581" s="177"/>
      <c r="I581" s="180"/>
      <c r="J581" s="191">
        <f>BK581</f>
        <v>0</v>
      </c>
      <c r="K581" s="177"/>
      <c r="L581" s="182"/>
      <c r="M581" s="183"/>
      <c r="N581" s="184"/>
      <c r="O581" s="184"/>
      <c r="P581" s="185">
        <f>SUM(P582:P630)</f>
        <v>0</v>
      </c>
      <c r="Q581" s="184"/>
      <c r="R581" s="185">
        <f>SUM(R582:R630)</f>
        <v>0.24178991999999999</v>
      </c>
      <c r="S581" s="184"/>
      <c r="T581" s="186">
        <f>SUM(T582:T630)</f>
        <v>0</v>
      </c>
      <c r="AR581" s="187" t="s">
        <v>93</v>
      </c>
      <c r="AT581" s="188" t="s">
        <v>79</v>
      </c>
      <c r="AU581" s="188" t="s">
        <v>87</v>
      </c>
      <c r="AY581" s="187" t="s">
        <v>220</v>
      </c>
      <c r="BK581" s="189">
        <f>SUM(BK582:BK630)</f>
        <v>0</v>
      </c>
    </row>
    <row r="582" spans="1:65" s="2" customFormat="1" ht="14.45" customHeight="1">
      <c r="A582" s="35"/>
      <c r="B582" s="36"/>
      <c r="C582" s="192" t="s">
        <v>851</v>
      </c>
      <c r="D582" s="192" t="s">
        <v>223</v>
      </c>
      <c r="E582" s="193" t="s">
        <v>878</v>
      </c>
      <c r="F582" s="194" t="s">
        <v>879</v>
      </c>
      <c r="G582" s="195" t="s">
        <v>226</v>
      </c>
      <c r="H582" s="196">
        <v>734.47199999999998</v>
      </c>
      <c r="I582" s="197"/>
      <c r="J582" s="198">
        <f>ROUND(I582*H582,2)</f>
        <v>0</v>
      </c>
      <c r="K582" s="194" t="s">
        <v>227</v>
      </c>
      <c r="L582" s="40"/>
      <c r="M582" s="199" t="s">
        <v>1</v>
      </c>
      <c r="N582" s="200" t="s">
        <v>46</v>
      </c>
      <c r="O582" s="72"/>
      <c r="P582" s="201">
        <f>O582*H582</f>
        <v>0</v>
      </c>
      <c r="Q582" s="201">
        <v>0</v>
      </c>
      <c r="R582" s="201">
        <f>Q582*H582</f>
        <v>0</v>
      </c>
      <c r="S582" s="201">
        <v>0</v>
      </c>
      <c r="T582" s="202">
        <f>S582*H582</f>
        <v>0</v>
      </c>
      <c r="U582" s="35"/>
      <c r="V582" s="35"/>
      <c r="W582" s="35"/>
      <c r="X582" s="35"/>
      <c r="Y582" s="35"/>
      <c r="Z582" s="35"/>
      <c r="AA582" s="35"/>
      <c r="AB582" s="35"/>
      <c r="AC582" s="35"/>
      <c r="AD582" s="35"/>
      <c r="AE582" s="35"/>
      <c r="AR582" s="203" t="s">
        <v>317</v>
      </c>
      <c r="AT582" s="203" t="s">
        <v>223</v>
      </c>
      <c r="AU582" s="203" t="s">
        <v>93</v>
      </c>
      <c r="AY582" s="18" t="s">
        <v>220</v>
      </c>
      <c r="BE582" s="204">
        <f>IF(N582="základní",J582,0)</f>
        <v>0</v>
      </c>
      <c r="BF582" s="204">
        <f>IF(N582="snížená",J582,0)</f>
        <v>0</v>
      </c>
      <c r="BG582" s="204">
        <f>IF(N582="zákl. přenesená",J582,0)</f>
        <v>0</v>
      </c>
      <c r="BH582" s="204">
        <f>IF(N582="sníž. přenesená",J582,0)</f>
        <v>0</v>
      </c>
      <c r="BI582" s="204">
        <f>IF(N582="nulová",J582,0)</f>
        <v>0</v>
      </c>
      <c r="BJ582" s="18" t="s">
        <v>93</v>
      </c>
      <c r="BK582" s="204">
        <f>ROUND(I582*H582,2)</f>
        <v>0</v>
      </c>
      <c r="BL582" s="18" t="s">
        <v>317</v>
      </c>
      <c r="BM582" s="203" t="s">
        <v>1907</v>
      </c>
    </row>
    <row r="583" spans="1:65" s="2" customFormat="1" ht="11.25">
      <c r="A583" s="35"/>
      <c r="B583" s="36"/>
      <c r="C583" s="37"/>
      <c r="D583" s="205" t="s">
        <v>230</v>
      </c>
      <c r="E583" s="37"/>
      <c r="F583" s="206" t="s">
        <v>881</v>
      </c>
      <c r="G583" s="37"/>
      <c r="H583" s="37"/>
      <c r="I583" s="207"/>
      <c r="J583" s="37"/>
      <c r="K583" s="37"/>
      <c r="L583" s="40"/>
      <c r="M583" s="208"/>
      <c r="N583" s="209"/>
      <c r="O583" s="72"/>
      <c r="P583" s="72"/>
      <c r="Q583" s="72"/>
      <c r="R583" s="72"/>
      <c r="S583" s="72"/>
      <c r="T583" s="73"/>
      <c r="U583" s="35"/>
      <c r="V583" s="35"/>
      <c r="W583" s="35"/>
      <c r="X583" s="35"/>
      <c r="Y583" s="35"/>
      <c r="Z583" s="35"/>
      <c r="AA583" s="35"/>
      <c r="AB583" s="35"/>
      <c r="AC583" s="35"/>
      <c r="AD583" s="35"/>
      <c r="AE583" s="35"/>
      <c r="AT583" s="18" t="s">
        <v>230</v>
      </c>
      <c r="AU583" s="18" t="s">
        <v>93</v>
      </c>
    </row>
    <row r="584" spans="1:65" s="15" customFormat="1" ht="11.25">
      <c r="B584" s="231"/>
      <c r="C584" s="232"/>
      <c r="D584" s="205" t="s">
        <v>232</v>
      </c>
      <c r="E584" s="233" t="s">
        <v>1</v>
      </c>
      <c r="F584" s="234" t="s">
        <v>236</v>
      </c>
      <c r="G584" s="232"/>
      <c r="H584" s="235">
        <v>734.47200000000021</v>
      </c>
      <c r="I584" s="236"/>
      <c r="J584" s="232"/>
      <c r="K584" s="232"/>
      <c r="L584" s="237"/>
      <c r="M584" s="238"/>
      <c r="N584" s="239"/>
      <c r="O584" s="239"/>
      <c r="P584" s="239"/>
      <c r="Q584" s="239"/>
      <c r="R584" s="239"/>
      <c r="S584" s="239"/>
      <c r="T584" s="240"/>
      <c r="AT584" s="241" t="s">
        <v>232</v>
      </c>
      <c r="AU584" s="241" t="s">
        <v>93</v>
      </c>
      <c r="AV584" s="15" t="s">
        <v>228</v>
      </c>
      <c r="AW584" s="15" t="s">
        <v>35</v>
      </c>
      <c r="AX584" s="15" t="s">
        <v>80</v>
      </c>
      <c r="AY584" s="241" t="s">
        <v>220</v>
      </c>
    </row>
    <row r="585" spans="1:65" s="2" customFormat="1" ht="14.45" customHeight="1">
      <c r="A585" s="35"/>
      <c r="B585" s="36"/>
      <c r="C585" s="192" t="s">
        <v>856</v>
      </c>
      <c r="D585" s="192" t="s">
        <v>223</v>
      </c>
      <c r="E585" s="193" t="s">
        <v>883</v>
      </c>
      <c r="F585" s="194" t="s">
        <v>884</v>
      </c>
      <c r="G585" s="195" t="s">
        <v>226</v>
      </c>
      <c r="H585" s="196">
        <v>145.52000000000001</v>
      </c>
      <c r="I585" s="197"/>
      <c r="J585" s="198">
        <f>ROUND(I585*H585,2)</f>
        <v>0</v>
      </c>
      <c r="K585" s="194" t="s">
        <v>227</v>
      </c>
      <c r="L585" s="40"/>
      <c r="M585" s="199" t="s">
        <v>1</v>
      </c>
      <c r="N585" s="200" t="s">
        <v>46</v>
      </c>
      <c r="O585" s="72"/>
      <c r="P585" s="201">
        <f>O585*H585</f>
        <v>0</v>
      </c>
      <c r="Q585" s="201">
        <v>0</v>
      </c>
      <c r="R585" s="201">
        <f>Q585*H585</f>
        <v>0</v>
      </c>
      <c r="S585" s="201">
        <v>0</v>
      </c>
      <c r="T585" s="202">
        <f>S585*H585</f>
        <v>0</v>
      </c>
      <c r="U585" s="35"/>
      <c r="V585" s="35"/>
      <c r="W585" s="35"/>
      <c r="X585" s="35"/>
      <c r="Y585" s="35"/>
      <c r="Z585" s="35"/>
      <c r="AA585" s="35"/>
      <c r="AB585" s="35"/>
      <c r="AC585" s="35"/>
      <c r="AD585" s="35"/>
      <c r="AE585" s="35"/>
      <c r="AR585" s="203" t="s">
        <v>317</v>
      </c>
      <c r="AT585" s="203" t="s">
        <v>223</v>
      </c>
      <c r="AU585" s="203" t="s">
        <v>93</v>
      </c>
      <c r="AY585" s="18" t="s">
        <v>220</v>
      </c>
      <c r="BE585" s="204">
        <f>IF(N585="základní",J585,0)</f>
        <v>0</v>
      </c>
      <c r="BF585" s="204">
        <f>IF(N585="snížená",J585,0)</f>
        <v>0</v>
      </c>
      <c r="BG585" s="204">
        <f>IF(N585="zákl. přenesená",J585,0)</f>
        <v>0</v>
      </c>
      <c r="BH585" s="204">
        <f>IF(N585="sníž. přenesená",J585,0)</f>
        <v>0</v>
      </c>
      <c r="BI585" s="204">
        <f>IF(N585="nulová",J585,0)</f>
        <v>0</v>
      </c>
      <c r="BJ585" s="18" t="s">
        <v>93</v>
      </c>
      <c r="BK585" s="204">
        <f>ROUND(I585*H585,2)</f>
        <v>0</v>
      </c>
      <c r="BL585" s="18" t="s">
        <v>317</v>
      </c>
      <c r="BM585" s="203" t="s">
        <v>1908</v>
      </c>
    </row>
    <row r="586" spans="1:65" s="2" customFormat="1" ht="11.25">
      <c r="A586" s="35"/>
      <c r="B586" s="36"/>
      <c r="C586" s="37"/>
      <c r="D586" s="205" t="s">
        <v>230</v>
      </c>
      <c r="E586" s="37"/>
      <c r="F586" s="206" t="s">
        <v>886</v>
      </c>
      <c r="G586" s="37"/>
      <c r="H586" s="37"/>
      <c r="I586" s="207"/>
      <c r="J586" s="37"/>
      <c r="K586" s="37"/>
      <c r="L586" s="40"/>
      <c r="M586" s="208"/>
      <c r="N586" s="209"/>
      <c r="O586" s="72"/>
      <c r="P586" s="72"/>
      <c r="Q586" s="72"/>
      <c r="R586" s="72"/>
      <c r="S586" s="72"/>
      <c r="T586" s="73"/>
      <c r="U586" s="35"/>
      <c r="V586" s="35"/>
      <c r="W586" s="35"/>
      <c r="X586" s="35"/>
      <c r="Y586" s="35"/>
      <c r="Z586" s="35"/>
      <c r="AA586" s="35"/>
      <c r="AB586" s="35"/>
      <c r="AC586" s="35"/>
      <c r="AD586" s="35"/>
      <c r="AE586" s="35"/>
      <c r="AT586" s="18" t="s">
        <v>230</v>
      </c>
      <c r="AU586" s="18" t="s">
        <v>93</v>
      </c>
    </row>
    <row r="587" spans="1:65" s="13" customFormat="1" ht="11.25">
      <c r="B587" s="210"/>
      <c r="C587" s="211"/>
      <c r="D587" s="205" t="s">
        <v>232</v>
      </c>
      <c r="E587" s="212" t="s">
        <v>1</v>
      </c>
      <c r="F587" s="213" t="s">
        <v>271</v>
      </c>
      <c r="G587" s="211"/>
      <c r="H587" s="212" t="s">
        <v>1</v>
      </c>
      <c r="I587" s="214"/>
      <c r="J587" s="211"/>
      <c r="K587" s="211"/>
      <c r="L587" s="215"/>
      <c r="M587" s="216"/>
      <c r="N587" s="217"/>
      <c r="O587" s="217"/>
      <c r="P587" s="217"/>
      <c r="Q587" s="217"/>
      <c r="R587" s="217"/>
      <c r="S587" s="217"/>
      <c r="T587" s="218"/>
      <c r="AT587" s="219" t="s">
        <v>232</v>
      </c>
      <c r="AU587" s="219" t="s">
        <v>93</v>
      </c>
      <c r="AV587" s="13" t="s">
        <v>87</v>
      </c>
      <c r="AW587" s="13" t="s">
        <v>35</v>
      </c>
      <c r="AX587" s="13" t="s">
        <v>80</v>
      </c>
      <c r="AY587" s="219" t="s">
        <v>220</v>
      </c>
    </row>
    <row r="588" spans="1:65" s="14" customFormat="1" ht="11.25">
      <c r="B588" s="220"/>
      <c r="C588" s="221"/>
      <c r="D588" s="205" t="s">
        <v>232</v>
      </c>
      <c r="E588" s="222" t="s">
        <v>1</v>
      </c>
      <c r="F588" s="223" t="s">
        <v>1812</v>
      </c>
      <c r="G588" s="221"/>
      <c r="H588" s="224">
        <v>22.15</v>
      </c>
      <c r="I588" s="225"/>
      <c r="J588" s="221"/>
      <c r="K588" s="221"/>
      <c r="L588" s="226"/>
      <c r="M588" s="227"/>
      <c r="N588" s="228"/>
      <c r="O588" s="228"/>
      <c r="P588" s="228"/>
      <c r="Q588" s="228"/>
      <c r="R588" s="228"/>
      <c r="S588" s="228"/>
      <c r="T588" s="229"/>
      <c r="AT588" s="230" t="s">
        <v>232</v>
      </c>
      <c r="AU588" s="230" t="s">
        <v>93</v>
      </c>
      <c r="AV588" s="14" t="s">
        <v>93</v>
      </c>
      <c r="AW588" s="14" t="s">
        <v>35</v>
      </c>
      <c r="AX588" s="14" t="s">
        <v>80</v>
      </c>
      <c r="AY588" s="230" t="s">
        <v>220</v>
      </c>
    </row>
    <row r="589" spans="1:65" s="14" customFormat="1" ht="11.25">
      <c r="B589" s="220"/>
      <c r="C589" s="221"/>
      <c r="D589" s="205" t="s">
        <v>232</v>
      </c>
      <c r="E589" s="222" t="s">
        <v>1</v>
      </c>
      <c r="F589" s="223" t="s">
        <v>1809</v>
      </c>
      <c r="G589" s="221"/>
      <c r="H589" s="224">
        <v>69.91</v>
      </c>
      <c r="I589" s="225"/>
      <c r="J589" s="221"/>
      <c r="K589" s="221"/>
      <c r="L589" s="226"/>
      <c r="M589" s="227"/>
      <c r="N589" s="228"/>
      <c r="O589" s="228"/>
      <c r="P589" s="228"/>
      <c r="Q589" s="228"/>
      <c r="R589" s="228"/>
      <c r="S589" s="228"/>
      <c r="T589" s="229"/>
      <c r="AT589" s="230" t="s">
        <v>232</v>
      </c>
      <c r="AU589" s="230" t="s">
        <v>93</v>
      </c>
      <c r="AV589" s="14" t="s">
        <v>93</v>
      </c>
      <c r="AW589" s="14" t="s">
        <v>35</v>
      </c>
      <c r="AX589" s="14" t="s">
        <v>80</v>
      </c>
      <c r="AY589" s="230" t="s">
        <v>220</v>
      </c>
    </row>
    <row r="590" spans="1:65" s="14" customFormat="1" ht="11.25">
      <c r="B590" s="220"/>
      <c r="C590" s="221"/>
      <c r="D590" s="205" t="s">
        <v>232</v>
      </c>
      <c r="E590" s="222" t="s">
        <v>1</v>
      </c>
      <c r="F590" s="223" t="s">
        <v>1810</v>
      </c>
      <c r="G590" s="221"/>
      <c r="H590" s="224">
        <v>53.46</v>
      </c>
      <c r="I590" s="225"/>
      <c r="J590" s="221"/>
      <c r="K590" s="221"/>
      <c r="L590" s="226"/>
      <c r="M590" s="227"/>
      <c r="N590" s="228"/>
      <c r="O590" s="228"/>
      <c r="P590" s="228"/>
      <c r="Q590" s="228"/>
      <c r="R590" s="228"/>
      <c r="S590" s="228"/>
      <c r="T590" s="229"/>
      <c r="AT590" s="230" t="s">
        <v>232</v>
      </c>
      <c r="AU590" s="230" t="s">
        <v>93</v>
      </c>
      <c r="AV590" s="14" t="s">
        <v>93</v>
      </c>
      <c r="AW590" s="14" t="s">
        <v>35</v>
      </c>
      <c r="AX590" s="14" t="s">
        <v>80</v>
      </c>
      <c r="AY590" s="230" t="s">
        <v>220</v>
      </c>
    </row>
    <row r="591" spans="1:65" s="2" customFormat="1" ht="14.45" customHeight="1">
      <c r="A591" s="35"/>
      <c r="B591" s="36"/>
      <c r="C591" s="243" t="s">
        <v>861</v>
      </c>
      <c r="D591" s="243" t="s">
        <v>359</v>
      </c>
      <c r="E591" s="244" t="s">
        <v>888</v>
      </c>
      <c r="F591" s="245" t="s">
        <v>889</v>
      </c>
      <c r="G591" s="246" t="s">
        <v>226</v>
      </c>
      <c r="H591" s="247">
        <v>152.79599999999999</v>
      </c>
      <c r="I591" s="248"/>
      <c r="J591" s="249">
        <f>ROUND(I591*H591,2)</f>
        <v>0</v>
      </c>
      <c r="K591" s="245" t="s">
        <v>227</v>
      </c>
      <c r="L591" s="250"/>
      <c r="M591" s="251" t="s">
        <v>1</v>
      </c>
      <c r="N591" s="252" t="s">
        <v>46</v>
      </c>
      <c r="O591" s="72"/>
      <c r="P591" s="201">
        <f>O591*H591</f>
        <v>0</v>
      </c>
      <c r="Q591" s="201">
        <v>0</v>
      </c>
      <c r="R591" s="201">
        <f>Q591*H591</f>
        <v>0</v>
      </c>
      <c r="S591" s="201">
        <v>0</v>
      </c>
      <c r="T591" s="202">
        <f>S591*H591</f>
        <v>0</v>
      </c>
      <c r="U591" s="35"/>
      <c r="V591" s="35"/>
      <c r="W591" s="35"/>
      <c r="X591" s="35"/>
      <c r="Y591" s="35"/>
      <c r="Z591" s="35"/>
      <c r="AA591" s="35"/>
      <c r="AB591" s="35"/>
      <c r="AC591" s="35"/>
      <c r="AD591" s="35"/>
      <c r="AE591" s="35"/>
      <c r="AR591" s="203" t="s">
        <v>362</v>
      </c>
      <c r="AT591" s="203" t="s">
        <v>359</v>
      </c>
      <c r="AU591" s="203" t="s">
        <v>93</v>
      </c>
      <c r="AY591" s="18" t="s">
        <v>220</v>
      </c>
      <c r="BE591" s="204">
        <f>IF(N591="základní",J591,0)</f>
        <v>0</v>
      </c>
      <c r="BF591" s="204">
        <f>IF(N591="snížená",J591,0)</f>
        <v>0</v>
      </c>
      <c r="BG591" s="204">
        <f>IF(N591="zákl. přenesená",J591,0)</f>
        <v>0</v>
      </c>
      <c r="BH591" s="204">
        <f>IF(N591="sníž. přenesená",J591,0)</f>
        <v>0</v>
      </c>
      <c r="BI591" s="204">
        <f>IF(N591="nulová",J591,0)</f>
        <v>0</v>
      </c>
      <c r="BJ591" s="18" t="s">
        <v>93</v>
      </c>
      <c r="BK591" s="204">
        <f>ROUND(I591*H591,2)</f>
        <v>0</v>
      </c>
      <c r="BL591" s="18" t="s">
        <v>317</v>
      </c>
      <c r="BM591" s="203" t="s">
        <v>1909</v>
      </c>
    </row>
    <row r="592" spans="1:65" s="2" customFormat="1" ht="11.25">
      <c r="A592" s="35"/>
      <c r="B592" s="36"/>
      <c r="C592" s="37"/>
      <c r="D592" s="205" t="s">
        <v>230</v>
      </c>
      <c r="E592" s="37"/>
      <c r="F592" s="206" t="s">
        <v>889</v>
      </c>
      <c r="G592" s="37"/>
      <c r="H592" s="37"/>
      <c r="I592" s="207"/>
      <c r="J592" s="37"/>
      <c r="K592" s="37"/>
      <c r="L592" s="40"/>
      <c r="M592" s="208"/>
      <c r="N592" s="209"/>
      <c r="O592" s="72"/>
      <c r="P592" s="72"/>
      <c r="Q592" s="72"/>
      <c r="R592" s="72"/>
      <c r="S592" s="72"/>
      <c r="T592" s="73"/>
      <c r="U592" s="35"/>
      <c r="V592" s="35"/>
      <c r="W592" s="35"/>
      <c r="X592" s="35"/>
      <c r="Y592" s="35"/>
      <c r="Z592" s="35"/>
      <c r="AA592" s="35"/>
      <c r="AB592" s="35"/>
      <c r="AC592" s="35"/>
      <c r="AD592" s="35"/>
      <c r="AE592" s="35"/>
      <c r="AT592" s="18" t="s">
        <v>230</v>
      </c>
      <c r="AU592" s="18" t="s">
        <v>93</v>
      </c>
    </row>
    <row r="593" spans="1:65" s="14" customFormat="1" ht="11.25">
      <c r="B593" s="220"/>
      <c r="C593" s="221"/>
      <c r="D593" s="205" t="s">
        <v>232</v>
      </c>
      <c r="E593" s="221"/>
      <c r="F593" s="223" t="s">
        <v>1910</v>
      </c>
      <c r="G593" s="221"/>
      <c r="H593" s="224">
        <v>152.79599999999999</v>
      </c>
      <c r="I593" s="225"/>
      <c r="J593" s="221"/>
      <c r="K593" s="221"/>
      <c r="L593" s="226"/>
      <c r="M593" s="227"/>
      <c r="N593" s="228"/>
      <c r="O593" s="228"/>
      <c r="P593" s="228"/>
      <c r="Q593" s="228"/>
      <c r="R593" s="228"/>
      <c r="S593" s="228"/>
      <c r="T593" s="229"/>
      <c r="AT593" s="230" t="s">
        <v>232</v>
      </c>
      <c r="AU593" s="230" t="s">
        <v>93</v>
      </c>
      <c r="AV593" s="14" t="s">
        <v>93</v>
      </c>
      <c r="AW593" s="14" t="s">
        <v>4</v>
      </c>
      <c r="AX593" s="14" t="s">
        <v>87</v>
      </c>
      <c r="AY593" s="230" t="s">
        <v>220</v>
      </c>
    </row>
    <row r="594" spans="1:65" s="2" customFormat="1" ht="14.45" customHeight="1">
      <c r="A594" s="35"/>
      <c r="B594" s="36"/>
      <c r="C594" s="192" t="s">
        <v>865</v>
      </c>
      <c r="D594" s="192" t="s">
        <v>223</v>
      </c>
      <c r="E594" s="193" t="s">
        <v>893</v>
      </c>
      <c r="F594" s="194" t="s">
        <v>894</v>
      </c>
      <c r="G594" s="195" t="s">
        <v>226</v>
      </c>
      <c r="H594" s="196">
        <v>246.86</v>
      </c>
      <c r="I594" s="197"/>
      <c r="J594" s="198">
        <f>ROUND(I594*H594,2)</f>
        <v>0</v>
      </c>
      <c r="K594" s="194" t="s">
        <v>1</v>
      </c>
      <c r="L594" s="40"/>
      <c r="M594" s="199" t="s">
        <v>1</v>
      </c>
      <c r="N594" s="200" t="s">
        <v>46</v>
      </c>
      <c r="O594" s="72"/>
      <c r="P594" s="201">
        <f>O594*H594</f>
        <v>0</v>
      </c>
      <c r="Q594" s="201">
        <v>2.0000000000000001E-4</v>
      </c>
      <c r="R594" s="201">
        <f>Q594*H594</f>
        <v>4.9372000000000006E-2</v>
      </c>
      <c r="S594" s="201">
        <v>0</v>
      </c>
      <c r="T594" s="202">
        <f>S594*H594</f>
        <v>0</v>
      </c>
      <c r="U594" s="35"/>
      <c r="V594" s="35"/>
      <c r="W594" s="35"/>
      <c r="X594" s="35"/>
      <c r="Y594" s="35"/>
      <c r="Z594" s="35"/>
      <c r="AA594" s="35"/>
      <c r="AB594" s="35"/>
      <c r="AC594" s="35"/>
      <c r="AD594" s="35"/>
      <c r="AE594" s="35"/>
      <c r="AR594" s="203" t="s">
        <v>317</v>
      </c>
      <c r="AT594" s="203" t="s">
        <v>223</v>
      </c>
      <c r="AU594" s="203" t="s">
        <v>93</v>
      </c>
      <c r="AY594" s="18" t="s">
        <v>220</v>
      </c>
      <c r="BE594" s="204">
        <f>IF(N594="základní",J594,0)</f>
        <v>0</v>
      </c>
      <c r="BF594" s="204">
        <f>IF(N594="snížená",J594,0)</f>
        <v>0</v>
      </c>
      <c r="BG594" s="204">
        <f>IF(N594="zákl. přenesená",J594,0)</f>
        <v>0</v>
      </c>
      <c r="BH594" s="204">
        <f>IF(N594="sníž. přenesená",J594,0)</f>
        <v>0</v>
      </c>
      <c r="BI594" s="204">
        <f>IF(N594="nulová",J594,0)</f>
        <v>0</v>
      </c>
      <c r="BJ594" s="18" t="s">
        <v>93</v>
      </c>
      <c r="BK594" s="204">
        <f>ROUND(I594*H594,2)</f>
        <v>0</v>
      </c>
      <c r="BL594" s="18" t="s">
        <v>317</v>
      </c>
      <c r="BM594" s="203" t="s">
        <v>1911</v>
      </c>
    </row>
    <row r="595" spans="1:65" s="2" customFormat="1" ht="11.25">
      <c r="A595" s="35"/>
      <c r="B595" s="36"/>
      <c r="C595" s="37"/>
      <c r="D595" s="205" t="s">
        <v>230</v>
      </c>
      <c r="E595" s="37"/>
      <c r="F595" s="206" t="s">
        <v>896</v>
      </c>
      <c r="G595" s="37"/>
      <c r="H595" s="37"/>
      <c r="I595" s="207"/>
      <c r="J595" s="37"/>
      <c r="K595" s="37"/>
      <c r="L595" s="40"/>
      <c r="M595" s="208"/>
      <c r="N595" s="209"/>
      <c r="O595" s="72"/>
      <c r="P595" s="72"/>
      <c r="Q595" s="72"/>
      <c r="R595" s="72"/>
      <c r="S595" s="72"/>
      <c r="T595" s="73"/>
      <c r="U595" s="35"/>
      <c r="V595" s="35"/>
      <c r="W595" s="35"/>
      <c r="X595" s="35"/>
      <c r="Y595" s="35"/>
      <c r="Z595" s="35"/>
      <c r="AA595" s="35"/>
      <c r="AB595" s="35"/>
      <c r="AC595" s="35"/>
      <c r="AD595" s="35"/>
      <c r="AE595" s="35"/>
      <c r="AT595" s="18" t="s">
        <v>230</v>
      </c>
      <c r="AU595" s="18" t="s">
        <v>93</v>
      </c>
    </row>
    <row r="596" spans="1:65" s="13" customFormat="1" ht="11.25">
      <c r="B596" s="210"/>
      <c r="C596" s="211"/>
      <c r="D596" s="205" t="s">
        <v>232</v>
      </c>
      <c r="E596" s="212" t="s">
        <v>1</v>
      </c>
      <c r="F596" s="213" t="s">
        <v>243</v>
      </c>
      <c r="G596" s="211"/>
      <c r="H596" s="212" t="s">
        <v>1</v>
      </c>
      <c r="I596" s="214"/>
      <c r="J596" s="211"/>
      <c r="K596" s="211"/>
      <c r="L596" s="215"/>
      <c r="M596" s="216"/>
      <c r="N596" s="217"/>
      <c r="O596" s="217"/>
      <c r="P596" s="217"/>
      <c r="Q596" s="217"/>
      <c r="R596" s="217"/>
      <c r="S596" s="217"/>
      <c r="T596" s="218"/>
      <c r="AT596" s="219" t="s">
        <v>232</v>
      </c>
      <c r="AU596" s="219" t="s">
        <v>93</v>
      </c>
      <c r="AV596" s="13" t="s">
        <v>87</v>
      </c>
      <c r="AW596" s="13" t="s">
        <v>35</v>
      </c>
      <c r="AX596" s="13" t="s">
        <v>80</v>
      </c>
      <c r="AY596" s="219" t="s">
        <v>220</v>
      </c>
    </row>
    <row r="597" spans="1:65" s="14" customFormat="1" ht="11.25">
      <c r="B597" s="220"/>
      <c r="C597" s="221"/>
      <c r="D597" s="205" t="s">
        <v>232</v>
      </c>
      <c r="E597" s="222" t="s">
        <v>1</v>
      </c>
      <c r="F597" s="223" t="s">
        <v>1803</v>
      </c>
      <c r="G597" s="221"/>
      <c r="H597" s="224">
        <v>148.22999999999999</v>
      </c>
      <c r="I597" s="225"/>
      <c r="J597" s="221"/>
      <c r="K597" s="221"/>
      <c r="L597" s="226"/>
      <c r="M597" s="227"/>
      <c r="N597" s="228"/>
      <c r="O597" s="228"/>
      <c r="P597" s="228"/>
      <c r="Q597" s="228"/>
      <c r="R597" s="228"/>
      <c r="S597" s="228"/>
      <c r="T597" s="229"/>
      <c r="AT597" s="230" t="s">
        <v>232</v>
      </c>
      <c r="AU597" s="230" t="s">
        <v>93</v>
      </c>
      <c r="AV597" s="14" t="s">
        <v>93</v>
      </c>
      <c r="AW597" s="14" t="s">
        <v>35</v>
      </c>
      <c r="AX597" s="14" t="s">
        <v>80</v>
      </c>
      <c r="AY597" s="230" t="s">
        <v>220</v>
      </c>
    </row>
    <row r="598" spans="1:65" s="14" customFormat="1" ht="11.25">
      <c r="B598" s="220"/>
      <c r="C598" s="221"/>
      <c r="D598" s="205" t="s">
        <v>232</v>
      </c>
      <c r="E598" s="222" t="s">
        <v>1</v>
      </c>
      <c r="F598" s="223" t="s">
        <v>1804</v>
      </c>
      <c r="G598" s="221"/>
      <c r="H598" s="224">
        <v>98.63</v>
      </c>
      <c r="I598" s="225"/>
      <c r="J598" s="221"/>
      <c r="K598" s="221"/>
      <c r="L598" s="226"/>
      <c r="M598" s="227"/>
      <c r="N598" s="228"/>
      <c r="O598" s="228"/>
      <c r="P598" s="228"/>
      <c r="Q598" s="228"/>
      <c r="R598" s="228"/>
      <c r="S598" s="228"/>
      <c r="T598" s="229"/>
      <c r="AT598" s="230" t="s">
        <v>232</v>
      </c>
      <c r="AU598" s="230" t="s">
        <v>93</v>
      </c>
      <c r="AV598" s="14" t="s">
        <v>93</v>
      </c>
      <c r="AW598" s="14" t="s">
        <v>35</v>
      </c>
      <c r="AX598" s="14" t="s">
        <v>80</v>
      </c>
      <c r="AY598" s="230" t="s">
        <v>220</v>
      </c>
    </row>
    <row r="599" spans="1:65" s="15" customFormat="1" ht="11.25">
      <c r="B599" s="231"/>
      <c r="C599" s="232"/>
      <c r="D599" s="205" t="s">
        <v>232</v>
      </c>
      <c r="E599" s="233" t="s">
        <v>1</v>
      </c>
      <c r="F599" s="234" t="s">
        <v>236</v>
      </c>
      <c r="G599" s="232"/>
      <c r="H599" s="235">
        <v>246.85999999999999</v>
      </c>
      <c r="I599" s="236"/>
      <c r="J599" s="232"/>
      <c r="K599" s="232"/>
      <c r="L599" s="237"/>
      <c r="M599" s="238"/>
      <c r="N599" s="239"/>
      <c r="O599" s="239"/>
      <c r="P599" s="239"/>
      <c r="Q599" s="239"/>
      <c r="R599" s="239"/>
      <c r="S599" s="239"/>
      <c r="T599" s="240"/>
      <c r="AT599" s="241" t="s">
        <v>232</v>
      </c>
      <c r="AU599" s="241" t="s">
        <v>93</v>
      </c>
      <c r="AV599" s="15" t="s">
        <v>228</v>
      </c>
      <c r="AW599" s="15" t="s">
        <v>35</v>
      </c>
      <c r="AX599" s="15" t="s">
        <v>87</v>
      </c>
      <c r="AY599" s="241" t="s">
        <v>220</v>
      </c>
    </row>
    <row r="600" spans="1:65" s="2" customFormat="1" ht="14.45" customHeight="1">
      <c r="A600" s="35"/>
      <c r="B600" s="36"/>
      <c r="C600" s="192" t="s">
        <v>870</v>
      </c>
      <c r="D600" s="192" t="s">
        <v>223</v>
      </c>
      <c r="E600" s="193" t="s">
        <v>898</v>
      </c>
      <c r="F600" s="194" t="s">
        <v>899</v>
      </c>
      <c r="G600" s="195" t="s">
        <v>226</v>
      </c>
      <c r="H600" s="196">
        <v>145.52000000000001</v>
      </c>
      <c r="I600" s="197"/>
      <c r="J600" s="198">
        <f>ROUND(I600*H600,2)</f>
        <v>0</v>
      </c>
      <c r="K600" s="194" t="s">
        <v>227</v>
      </c>
      <c r="L600" s="40"/>
      <c r="M600" s="199" t="s">
        <v>1</v>
      </c>
      <c r="N600" s="200" t="s">
        <v>46</v>
      </c>
      <c r="O600" s="72"/>
      <c r="P600" s="201">
        <f>O600*H600</f>
        <v>0</v>
      </c>
      <c r="Q600" s="201">
        <v>1.0000000000000001E-5</v>
      </c>
      <c r="R600" s="201">
        <f>Q600*H600</f>
        <v>1.4552000000000002E-3</v>
      </c>
      <c r="S600" s="201">
        <v>0</v>
      </c>
      <c r="T600" s="202">
        <f>S600*H600</f>
        <v>0</v>
      </c>
      <c r="U600" s="35"/>
      <c r="V600" s="35"/>
      <c r="W600" s="35"/>
      <c r="X600" s="35"/>
      <c r="Y600" s="35"/>
      <c r="Z600" s="35"/>
      <c r="AA600" s="35"/>
      <c r="AB600" s="35"/>
      <c r="AC600" s="35"/>
      <c r="AD600" s="35"/>
      <c r="AE600" s="35"/>
      <c r="AR600" s="203" t="s">
        <v>317</v>
      </c>
      <c r="AT600" s="203" t="s">
        <v>223</v>
      </c>
      <c r="AU600" s="203" t="s">
        <v>93</v>
      </c>
      <c r="AY600" s="18" t="s">
        <v>220</v>
      </c>
      <c r="BE600" s="204">
        <f>IF(N600="základní",J600,0)</f>
        <v>0</v>
      </c>
      <c r="BF600" s="204">
        <f>IF(N600="snížená",J600,0)</f>
        <v>0</v>
      </c>
      <c r="BG600" s="204">
        <f>IF(N600="zákl. přenesená",J600,0)</f>
        <v>0</v>
      </c>
      <c r="BH600" s="204">
        <f>IF(N600="sníž. přenesená",J600,0)</f>
        <v>0</v>
      </c>
      <c r="BI600" s="204">
        <f>IF(N600="nulová",J600,0)</f>
        <v>0</v>
      </c>
      <c r="BJ600" s="18" t="s">
        <v>93</v>
      </c>
      <c r="BK600" s="204">
        <f>ROUND(I600*H600,2)</f>
        <v>0</v>
      </c>
      <c r="BL600" s="18" t="s">
        <v>317</v>
      </c>
      <c r="BM600" s="203" t="s">
        <v>1912</v>
      </c>
    </row>
    <row r="601" spans="1:65" s="2" customFormat="1" ht="11.25">
      <c r="A601" s="35"/>
      <c r="B601" s="36"/>
      <c r="C601" s="37"/>
      <c r="D601" s="205" t="s">
        <v>230</v>
      </c>
      <c r="E601" s="37"/>
      <c r="F601" s="206" t="s">
        <v>901</v>
      </c>
      <c r="G601" s="37"/>
      <c r="H601" s="37"/>
      <c r="I601" s="207"/>
      <c r="J601" s="37"/>
      <c r="K601" s="37"/>
      <c r="L601" s="40"/>
      <c r="M601" s="208"/>
      <c r="N601" s="209"/>
      <c r="O601" s="72"/>
      <c r="P601" s="72"/>
      <c r="Q601" s="72"/>
      <c r="R601" s="72"/>
      <c r="S601" s="72"/>
      <c r="T601" s="73"/>
      <c r="U601" s="35"/>
      <c r="V601" s="35"/>
      <c r="W601" s="35"/>
      <c r="X601" s="35"/>
      <c r="Y601" s="35"/>
      <c r="Z601" s="35"/>
      <c r="AA601" s="35"/>
      <c r="AB601" s="35"/>
      <c r="AC601" s="35"/>
      <c r="AD601" s="35"/>
      <c r="AE601" s="35"/>
      <c r="AT601" s="18" t="s">
        <v>230</v>
      </c>
      <c r="AU601" s="18" t="s">
        <v>93</v>
      </c>
    </row>
    <row r="602" spans="1:65" s="13" customFormat="1" ht="11.25">
      <c r="B602" s="210"/>
      <c r="C602" s="211"/>
      <c r="D602" s="205" t="s">
        <v>232</v>
      </c>
      <c r="E602" s="212" t="s">
        <v>1</v>
      </c>
      <c r="F602" s="213" t="s">
        <v>271</v>
      </c>
      <c r="G602" s="211"/>
      <c r="H602" s="212" t="s">
        <v>1</v>
      </c>
      <c r="I602" s="214"/>
      <c r="J602" s="211"/>
      <c r="K602" s="211"/>
      <c r="L602" s="215"/>
      <c r="M602" s="216"/>
      <c r="N602" s="217"/>
      <c r="O602" s="217"/>
      <c r="P602" s="217"/>
      <c r="Q602" s="217"/>
      <c r="R602" s="217"/>
      <c r="S602" s="217"/>
      <c r="T602" s="218"/>
      <c r="AT602" s="219" t="s">
        <v>232</v>
      </c>
      <c r="AU602" s="219" t="s">
        <v>93</v>
      </c>
      <c r="AV602" s="13" t="s">
        <v>87</v>
      </c>
      <c r="AW602" s="13" t="s">
        <v>35</v>
      </c>
      <c r="AX602" s="13" t="s">
        <v>80</v>
      </c>
      <c r="AY602" s="219" t="s">
        <v>220</v>
      </c>
    </row>
    <row r="603" spans="1:65" s="14" customFormat="1" ht="11.25">
      <c r="B603" s="220"/>
      <c r="C603" s="221"/>
      <c r="D603" s="205" t="s">
        <v>232</v>
      </c>
      <c r="E603" s="222" t="s">
        <v>1</v>
      </c>
      <c r="F603" s="223" t="s">
        <v>1812</v>
      </c>
      <c r="G603" s="221"/>
      <c r="H603" s="224">
        <v>22.15</v>
      </c>
      <c r="I603" s="225"/>
      <c r="J603" s="221"/>
      <c r="K603" s="221"/>
      <c r="L603" s="226"/>
      <c r="M603" s="227"/>
      <c r="N603" s="228"/>
      <c r="O603" s="228"/>
      <c r="P603" s="228"/>
      <c r="Q603" s="228"/>
      <c r="R603" s="228"/>
      <c r="S603" s="228"/>
      <c r="T603" s="229"/>
      <c r="AT603" s="230" t="s">
        <v>232</v>
      </c>
      <c r="AU603" s="230" t="s">
        <v>93</v>
      </c>
      <c r="AV603" s="14" t="s">
        <v>93</v>
      </c>
      <c r="AW603" s="14" t="s">
        <v>35</v>
      </c>
      <c r="AX603" s="14" t="s">
        <v>80</v>
      </c>
      <c r="AY603" s="230" t="s">
        <v>220</v>
      </c>
    </row>
    <row r="604" spans="1:65" s="14" customFormat="1" ht="11.25">
      <c r="B604" s="220"/>
      <c r="C604" s="221"/>
      <c r="D604" s="205" t="s">
        <v>232</v>
      </c>
      <c r="E604" s="222" t="s">
        <v>1</v>
      </c>
      <c r="F604" s="223" t="s">
        <v>1809</v>
      </c>
      <c r="G604" s="221"/>
      <c r="H604" s="224">
        <v>69.91</v>
      </c>
      <c r="I604" s="225"/>
      <c r="J604" s="221"/>
      <c r="K604" s="221"/>
      <c r="L604" s="226"/>
      <c r="M604" s="227"/>
      <c r="N604" s="228"/>
      <c r="O604" s="228"/>
      <c r="P604" s="228"/>
      <c r="Q604" s="228"/>
      <c r="R604" s="228"/>
      <c r="S604" s="228"/>
      <c r="T604" s="229"/>
      <c r="AT604" s="230" t="s">
        <v>232</v>
      </c>
      <c r="AU604" s="230" t="s">
        <v>93</v>
      </c>
      <c r="AV604" s="14" t="s">
        <v>93</v>
      </c>
      <c r="AW604" s="14" t="s">
        <v>35</v>
      </c>
      <c r="AX604" s="14" t="s">
        <v>80</v>
      </c>
      <c r="AY604" s="230" t="s">
        <v>220</v>
      </c>
    </row>
    <row r="605" spans="1:65" s="14" customFormat="1" ht="11.25">
      <c r="B605" s="220"/>
      <c r="C605" s="221"/>
      <c r="D605" s="205" t="s">
        <v>232</v>
      </c>
      <c r="E605" s="222" t="s">
        <v>1</v>
      </c>
      <c r="F605" s="223" t="s">
        <v>1810</v>
      </c>
      <c r="G605" s="221"/>
      <c r="H605" s="224">
        <v>53.46</v>
      </c>
      <c r="I605" s="225"/>
      <c r="J605" s="221"/>
      <c r="K605" s="221"/>
      <c r="L605" s="226"/>
      <c r="M605" s="227"/>
      <c r="N605" s="228"/>
      <c r="O605" s="228"/>
      <c r="P605" s="228"/>
      <c r="Q605" s="228"/>
      <c r="R605" s="228"/>
      <c r="S605" s="228"/>
      <c r="T605" s="229"/>
      <c r="AT605" s="230" t="s">
        <v>232</v>
      </c>
      <c r="AU605" s="230" t="s">
        <v>93</v>
      </c>
      <c r="AV605" s="14" t="s">
        <v>93</v>
      </c>
      <c r="AW605" s="14" t="s">
        <v>35</v>
      </c>
      <c r="AX605" s="14" t="s">
        <v>80</v>
      </c>
      <c r="AY605" s="230" t="s">
        <v>220</v>
      </c>
    </row>
    <row r="606" spans="1:65" s="2" customFormat="1" ht="14.45" customHeight="1">
      <c r="A606" s="35"/>
      <c r="B606" s="36"/>
      <c r="C606" s="192" t="s">
        <v>877</v>
      </c>
      <c r="D606" s="192" t="s">
        <v>223</v>
      </c>
      <c r="E606" s="193" t="s">
        <v>903</v>
      </c>
      <c r="F606" s="194" t="s">
        <v>904</v>
      </c>
      <c r="G606" s="195" t="s">
        <v>226</v>
      </c>
      <c r="H606" s="196">
        <v>734.47199999999998</v>
      </c>
      <c r="I606" s="197"/>
      <c r="J606" s="198">
        <f>ROUND(I606*H606,2)</f>
        <v>0</v>
      </c>
      <c r="K606" s="194" t="s">
        <v>1</v>
      </c>
      <c r="L606" s="40"/>
      <c r="M606" s="199" t="s">
        <v>1</v>
      </c>
      <c r="N606" s="200" t="s">
        <v>46</v>
      </c>
      <c r="O606" s="72"/>
      <c r="P606" s="201">
        <f>O606*H606</f>
        <v>0</v>
      </c>
      <c r="Q606" s="201">
        <v>2.5999999999999998E-4</v>
      </c>
      <c r="R606" s="201">
        <f>Q606*H606</f>
        <v>0.19096271999999997</v>
      </c>
      <c r="S606" s="201">
        <v>0</v>
      </c>
      <c r="T606" s="202">
        <f>S606*H606</f>
        <v>0</v>
      </c>
      <c r="U606" s="35"/>
      <c r="V606" s="35"/>
      <c r="W606" s="35"/>
      <c r="X606" s="35"/>
      <c r="Y606" s="35"/>
      <c r="Z606" s="35"/>
      <c r="AA606" s="35"/>
      <c r="AB606" s="35"/>
      <c r="AC606" s="35"/>
      <c r="AD606" s="35"/>
      <c r="AE606" s="35"/>
      <c r="AR606" s="203" t="s">
        <v>317</v>
      </c>
      <c r="AT606" s="203" t="s">
        <v>223</v>
      </c>
      <c r="AU606" s="203" t="s">
        <v>93</v>
      </c>
      <c r="AY606" s="18" t="s">
        <v>220</v>
      </c>
      <c r="BE606" s="204">
        <f>IF(N606="základní",J606,0)</f>
        <v>0</v>
      </c>
      <c r="BF606" s="204">
        <f>IF(N606="snížená",J606,0)</f>
        <v>0</v>
      </c>
      <c r="BG606" s="204">
        <f>IF(N606="zákl. přenesená",J606,0)</f>
        <v>0</v>
      </c>
      <c r="BH606" s="204">
        <f>IF(N606="sníž. přenesená",J606,0)</f>
        <v>0</v>
      </c>
      <c r="BI606" s="204">
        <f>IF(N606="nulová",J606,0)</f>
        <v>0</v>
      </c>
      <c r="BJ606" s="18" t="s">
        <v>93</v>
      </c>
      <c r="BK606" s="204">
        <f>ROUND(I606*H606,2)</f>
        <v>0</v>
      </c>
      <c r="BL606" s="18" t="s">
        <v>317</v>
      </c>
      <c r="BM606" s="203" t="s">
        <v>905</v>
      </c>
    </row>
    <row r="607" spans="1:65" s="13" customFormat="1" ht="11.25">
      <c r="B607" s="210"/>
      <c r="C607" s="211"/>
      <c r="D607" s="205" t="s">
        <v>232</v>
      </c>
      <c r="E607" s="212" t="s">
        <v>1</v>
      </c>
      <c r="F607" s="213" t="s">
        <v>243</v>
      </c>
      <c r="G607" s="211"/>
      <c r="H607" s="212" t="s">
        <v>1</v>
      </c>
      <c r="I607" s="214"/>
      <c r="J607" s="211"/>
      <c r="K607" s="211"/>
      <c r="L607" s="215"/>
      <c r="M607" s="216"/>
      <c r="N607" s="217"/>
      <c r="O607" s="217"/>
      <c r="P607" s="217"/>
      <c r="Q607" s="217"/>
      <c r="R607" s="217"/>
      <c r="S607" s="217"/>
      <c r="T607" s="218"/>
      <c r="AT607" s="219" t="s">
        <v>232</v>
      </c>
      <c r="AU607" s="219" t="s">
        <v>93</v>
      </c>
      <c r="AV607" s="13" t="s">
        <v>87</v>
      </c>
      <c r="AW607" s="13" t="s">
        <v>35</v>
      </c>
      <c r="AX607" s="13" t="s">
        <v>80</v>
      </c>
      <c r="AY607" s="219" t="s">
        <v>220</v>
      </c>
    </row>
    <row r="608" spans="1:65" s="14" customFormat="1" ht="11.25">
      <c r="B608" s="220"/>
      <c r="C608" s="221"/>
      <c r="D608" s="205" t="s">
        <v>232</v>
      </c>
      <c r="E608" s="222" t="s">
        <v>1</v>
      </c>
      <c r="F608" s="223" t="s">
        <v>1803</v>
      </c>
      <c r="G608" s="221"/>
      <c r="H608" s="224">
        <v>148.22999999999999</v>
      </c>
      <c r="I608" s="225"/>
      <c r="J608" s="221"/>
      <c r="K608" s="221"/>
      <c r="L608" s="226"/>
      <c r="M608" s="227"/>
      <c r="N608" s="228"/>
      <c r="O608" s="228"/>
      <c r="P608" s="228"/>
      <c r="Q608" s="228"/>
      <c r="R608" s="228"/>
      <c r="S608" s="228"/>
      <c r="T608" s="229"/>
      <c r="AT608" s="230" t="s">
        <v>232</v>
      </c>
      <c r="AU608" s="230" t="s">
        <v>93</v>
      </c>
      <c r="AV608" s="14" t="s">
        <v>93</v>
      </c>
      <c r="AW608" s="14" t="s">
        <v>35</v>
      </c>
      <c r="AX608" s="14" t="s">
        <v>80</v>
      </c>
      <c r="AY608" s="230" t="s">
        <v>220</v>
      </c>
    </row>
    <row r="609" spans="2:51" s="14" customFormat="1" ht="11.25">
      <c r="B609" s="220"/>
      <c r="C609" s="221"/>
      <c r="D609" s="205" t="s">
        <v>232</v>
      </c>
      <c r="E609" s="222" t="s">
        <v>1</v>
      </c>
      <c r="F609" s="223" t="s">
        <v>1804</v>
      </c>
      <c r="G609" s="221"/>
      <c r="H609" s="224">
        <v>98.63</v>
      </c>
      <c r="I609" s="225"/>
      <c r="J609" s="221"/>
      <c r="K609" s="221"/>
      <c r="L609" s="226"/>
      <c r="M609" s="227"/>
      <c r="N609" s="228"/>
      <c r="O609" s="228"/>
      <c r="P609" s="228"/>
      <c r="Q609" s="228"/>
      <c r="R609" s="228"/>
      <c r="S609" s="228"/>
      <c r="T609" s="229"/>
      <c r="AT609" s="230" t="s">
        <v>232</v>
      </c>
      <c r="AU609" s="230" t="s">
        <v>93</v>
      </c>
      <c r="AV609" s="14" t="s">
        <v>93</v>
      </c>
      <c r="AW609" s="14" t="s">
        <v>35</v>
      </c>
      <c r="AX609" s="14" t="s">
        <v>80</v>
      </c>
      <c r="AY609" s="230" t="s">
        <v>220</v>
      </c>
    </row>
    <row r="610" spans="2:51" s="13" customFormat="1" ht="11.25">
      <c r="B610" s="210"/>
      <c r="C610" s="211"/>
      <c r="D610" s="205" t="s">
        <v>232</v>
      </c>
      <c r="E610" s="212" t="s">
        <v>1</v>
      </c>
      <c r="F610" s="213" t="s">
        <v>906</v>
      </c>
      <c r="G610" s="211"/>
      <c r="H610" s="212" t="s">
        <v>1</v>
      </c>
      <c r="I610" s="214"/>
      <c r="J610" s="211"/>
      <c r="K610" s="211"/>
      <c r="L610" s="215"/>
      <c r="M610" s="216"/>
      <c r="N610" s="217"/>
      <c r="O610" s="217"/>
      <c r="P610" s="217"/>
      <c r="Q610" s="217"/>
      <c r="R610" s="217"/>
      <c r="S610" s="217"/>
      <c r="T610" s="218"/>
      <c r="AT610" s="219" t="s">
        <v>232</v>
      </c>
      <c r="AU610" s="219" t="s">
        <v>93</v>
      </c>
      <c r="AV610" s="13" t="s">
        <v>87</v>
      </c>
      <c r="AW610" s="13" t="s">
        <v>35</v>
      </c>
      <c r="AX610" s="13" t="s">
        <v>80</v>
      </c>
      <c r="AY610" s="219" t="s">
        <v>220</v>
      </c>
    </row>
    <row r="611" spans="2:51" s="13" customFormat="1" ht="11.25">
      <c r="B611" s="210"/>
      <c r="C611" s="211"/>
      <c r="D611" s="205" t="s">
        <v>232</v>
      </c>
      <c r="E611" s="212" t="s">
        <v>1</v>
      </c>
      <c r="F611" s="213" t="s">
        <v>271</v>
      </c>
      <c r="G611" s="211"/>
      <c r="H611" s="212" t="s">
        <v>1</v>
      </c>
      <c r="I611" s="214"/>
      <c r="J611" s="211"/>
      <c r="K611" s="211"/>
      <c r="L611" s="215"/>
      <c r="M611" s="216"/>
      <c r="N611" s="217"/>
      <c r="O611" s="217"/>
      <c r="P611" s="217"/>
      <c r="Q611" s="217"/>
      <c r="R611" s="217"/>
      <c r="S611" s="217"/>
      <c r="T611" s="218"/>
      <c r="AT611" s="219" t="s">
        <v>232</v>
      </c>
      <c r="AU611" s="219" t="s">
        <v>93</v>
      </c>
      <c r="AV611" s="13" t="s">
        <v>87</v>
      </c>
      <c r="AW611" s="13" t="s">
        <v>35</v>
      </c>
      <c r="AX611" s="13" t="s">
        <v>80</v>
      </c>
      <c r="AY611" s="219" t="s">
        <v>220</v>
      </c>
    </row>
    <row r="612" spans="2:51" s="13" customFormat="1" ht="11.25">
      <c r="B612" s="210"/>
      <c r="C612" s="211"/>
      <c r="D612" s="205" t="s">
        <v>232</v>
      </c>
      <c r="E612" s="212" t="s">
        <v>1</v>
      </c>
      <c r="F612" s="213" t="s">
        <v>467</v>
      </c>
      <c r="G612" s="211"/>
      <c r="H612" s="212" t="s">
        <v>1</v>
      </c>
      <c r="I612" s="214"/>
      <c r="J612" s="211"/>
      <c r="K612" s="211"/>
      <c r="L612" s="215"/>
      <c r="M612" s="216"/>
      <c r="N612" s="217"/>
      <c r="O612" s="217"/>
      <c r="P612" s="217"/>
      <c r="Q612" s="217"/>
      <c r="R612" s="217"/>
      <c r="S612" s="217"/>
      <c r="T612" s="218"/>
      <c r="AT612" s="219" t="s">
        <v>232</v>
      </c>
      <c r="AU612" s="219" t="s">
        <v>93</v>
      </c>
      <c r="AV612" s="13" t="s">
        <v>87</v>
      </c>
      <c r="AW612" s="13" t="s">
        <v>35</v>
      </c>
      <c r="AX612" s="13" t="s">
        <v>80</v>
      </c>
      <c r="AY612" s="219" t="s">
        <v>220</v>
      </c>
    </row>
    <row r="613" spans="2:51" s="14" customFormat="1" ht="11.25">
      <c r="B613" s="220"/>
      <c r="C613" s="221"/>
      <c r="D613" s="205" t="s">
        <v>232</v>
      </c>
      <c r="E613" s="222" t="s">
        <v>1</v>
      </c>
      <c r="F613" s="223" t="s">
        <v>1913</v>
      </c>
      <c r="G613" s="221"/>
      <c r="H613" s="224">
        <v>71.378</v>
      </c>
      <c r="I613" s="225"/>
      <c r="J613" s="221"/>
      <c r="K613" s="221"/>
      <c r="L613" s="226"/>
      <c r="M613" s="227"/>
      <c r="N613" s="228"/>
      <c r="O613" s="228"/>
      <c r="P613" s="228"/>
      <c r="Q613" s="228"/>
      <c r="R613" s="228"/>
      <c r="S613" s="228"/>
      <c r="T613" s="229"/>
      <c r="AT613" s="230" t="s">
        <v>232</v>
      </c>
      <c r="AU613" s="230" t="s">
        <v>93</v>
      </c>
      <c r="AV613" s="14" t="s">
        <v>93</v>
      </c>
      <c r="AW613" s="14" t="s">
        <v>35</v>
      </c>
      <c r="AX613" s="14" t="s">
        <v>80</v>
      </c>
      <c r="AY613" s="230" t="s">
        <v>220</v>
      </c>
    </row>
    <row r="614" spans="2:51" s="14" customFormat="1" ht="11.25">
      <c r="B614" s="220"/>
      <c r="C614" s="221"/>
      <c r="D614" s="205" t="s">
        <v>232</v>
      </c>
      <c r="E614" s="222" t="s">
        <v>1</v>
      </c>
      <c r="F614" s="223" t="s">
        <v>1914</v>
      </c>
      <c r="G614" s="221"/>
      <c r="H614" s="224">
        <v>39.826999999999998</v>
      </c>
      <c r="I614" s="225"/>
      <c r="J614" s="221"/>
      <c r="K614" s="221"/>
      <c r="L614" s="226"/>
      <c r="M614" s="227"/>
      <c r="N614" s="228"/>
      <c r="O614" s="228"/>
      <c r="P614" s="228"/>
      <c r="Q614" s="228"/>
      <c r="R614" s="228"/>
      <c r="S614" s="228"/>
      <c r="T614" s="229"/>
      <c r="AT614" s="230" t="s">
        <v>232</v>
      </c>
      <c r="AU614" s="230" t="s">
        <v>93</v>
      </c>
      <c r="AV614" s="14" t="s">
        <v>93</v>
      </c>
      <c r="AW614" s="14" t="s">
        <v>35</v>
      </c>
      <c r="AX614" s="14" t="s">
        <v>80</v>
      </c>
      <c r="AY614" s="230" t="s">
        <v>220</v>
      </c>
    </row>
    <row r="615" spans="2:51" s="14" customFormat="1" ht="11.25">
      <c r="B615" s="220"/>
      <c r="C615" s="221"/>
      <c r="D615" s="205" t="s">
        <v>232</v>
      </c>
      <c r="E615" s="222" t="s">
        <v>1</v>
      </c>
      <c r="F615" s="223" t="s">
        <v>1915</v>
      </c>
      <c r="G615" s="221"/>
      <c r="H615" s="224">
        <v>23.03</v>
      </c>
      <c r="I615" s="225"/>
      <c r="J615" s="221"/>
      <c r="K615" s="221"/>
      <c r="L615" s="226"/>
      <c r="M615" s="227"/>
      <c r="N615" s="228"/>
      <c r="O615" s="228"/>
      <c r="P615" s="228"/>
      <c r="Q615" s="228"/>
      <c r="R615" s="228"/>
      <c r="S615" s="228"/>
      <c r="T615" s="229"/>
      <c r="AT615" s="230" t="s">
        <v>232</v>
      </c>
      <c r="AU615" s="230" t="s">
        <v>93</v>
      </c>
      <c r="AV615" s="14" t="s">
        <v>93</v>
      </c>
      <c r="AW615" s="14" t="s">
        <v>35</v>
      </c>
      <c r="AX615" s="14" t="s">
        <v>80</v>
      </c>
      <c r="AY615" s="230" t="s">
        <v>220</v>
      </c>
    </row>
    <row r="616" spans="2:51" s="14" customFormat="1" ht="11.25">
      <c r="B616" s="220"/>
      <c r="C616" s="221"/>
      <c r="D616" s="205" t="s">
        <v>232</v>
      </c>
      <c r="E616" s="222" t="s">
        <v>1</v>
      </c>
      <c r="F616" s="223" t="s">
        <v>1916</v>
      </c>
      <c r="G616" s="221"/>
      <c r="H616" s="224">
        <v>20.417999999999999</v>
      </c>
      <c r="I616" s="225"/>
      <c r="J616" s="221"/>
      <c r="K616" s="221"/>
      <c r="L616" s="226"/>
      <c r="M616" s="227"/>
      <c r="N616" s="228"/>
      <c r="O616" s="228"/>
      <c r="P616" s="228"/>
      <c r="Q616" s="228"/>
      <c r="R616" s="228"/>
      <c r="S616" s="228"/>
      <c r="T616" s="229"/>
      <c r="AT616" s="230" t="s">
        <v>232</v>
      </c>
      <c r="AU616" s="230" t="s">
        <v>93</v>
      </c>
      <c r="AV616" s="14" t="s">
        <v>93</v>
      </c>
      <c r="AW616" s="14" t="s">
        <v>35</v>
      </c>
      <c r="AX616" s="14" t="s">
        <v>80</v>
      </c>
      <c r="AY616" s="230" t="s">
        <v>220</v>
      </c>
    </row>
    <row r="617" spans="2:51" s="14" customFormat="1" ht="11.25">
      <c r="B617" s="220"/>
      <c r="C617" s="221"/>
      <c r="D617" s="205" t="s">
        <v>232</v>
      </c>
      <c r="E617" s="222" t="s">
        <v>1</v>
      </c>
      <c r="F617" s="223" t="s">
        <v>1840</v>
      </c>
      <c r="G617" s="221"/>
      <c r="H617" s="224">
        <v>7.1609999999999996</v>
      </c>
      <c r="I617" s="225"/>
      <c r="J617" s="221"/>
      <c r="K617" s="221"/>
      <c r="L617" s="226"/>
      <c r="M617" s="227"/>
      <c r="N617" s="228"/>
      <c r="O617" s="228"/>
      <c r="P617" s="228"/>
      <c r="Q617" s="228"/>
      <c r="R617" s="228"/>
      <c r="S617" s="228"/>
      <c r="T617" s="229"/>
      <c r="AT617" s="230" t="s">
        <v>232</v>
      </c>
      <c r="AU617" s="230" t="s">
        <v>93</v>
      </c>
      <c r="AV617" s="14" t="s">
        <v>93</v>
      </c>
      <c r="AW617" s="14" t="s">
        <v>35</v>
      </c>
      <c r="AX617" s="14" t="s">
        <v>80</v>
      </c>
      <c r="AY617" s="230" t="s">
        <v>220</v>
      </c>
    </row>
    <row r="618" spans="2:51" s="13" customFormat="1" ht="11.25">
      <c r="B618" s="210"/>
      <c r="C618" s="211"/>
      <c r="D618" s="205" t="s">
        <v>232</v>
      </c>
      <c r="E618" s="212" t="s">
        <v>1</v>
      </c>
      <c r="F618" s="213" t="s">
        <v>506</v>
      </c>
      <c r="G618" s="211"/>
      <c r="H618" s="212" t="s">
        <v>1</v>
      </c>
      <c r="I618" s="214"/>
      <c r="J618" s="211"/>
      <c r="K618" s="211"/>
      <c r="L618" s="215"/>
      <c r="M618" s="216"/>
      <c r="N618" s="217"/>
      <c r="O618" s="217"/>
      <c r="P618" s="217"/>
      <c r="Q618" s="217"/>
      <c r="R618" s="217"/>
      <c r="S618" s="217"/>
      <c r="T618" s="218"/>
      <c r="AT618" s="219" t="s">
        <v>232</v>
      </c>
      <c r="AU618" s="219" t="s">
        <v>93</v>
      </c>
      <c r="AV618" s="13" t="s">
        <v>87</v>
      </c>
      <c r="AW618" s="13" t="s">
        <v>35</v>
      </c>
      <c r="AX618" s="13" t="s">
        <v>80</v>
      </c>
      <c r="AY618" s="219" t="s">
        <v>220</v>
      </c>
    </row>
    <row r="619" spans="2:51" s="14" customFormat="1" ht="11.25">
      <c r="B619" s="220"/>
      <c r="C619" s="221"/>
      <c r="D619" s="205" t="s">
        <v>232</v>
      </c>
      <c r="E619" s="222" t="s">
        <v>1</v>
      </c>
      <c r="F619" s="223" t="s">
        <v>1852</v>
      </c>
      <c r="G619" s="221"/>
      <c r="H619" s="224">
        <v>107.774</v>
      </c>
      <c r="I619" s="225"/>
      <c r="J619" s="221"/>
      <c r="K619" s="221"/>
      <c r="L619" s="226"/>
      <c r="M619" s="227"/>
      <c r="N619" s="228"/>
      <c r="O619" s="228"/>
      <c r="P619" s="228"/>
      <c r="Q619" s="228"/>
      <c r="R619" s="228"/>
      <c r="S619" s="228"/>
      <c r="T619" s="229"/>
      <c r="AT619" s="230" t="s">
        <v>232</v>
      </c>
      <c r="AU619" s="230" t="s">
        <v>93</v>
      </c>
      <c r="AV619" s="14" t="s">
        <v>93</v>
      </c>
      <c r="AW619" s="14" t="s">
        <v>35</v>
      </c>
      <c r="AX619" s="14" t="s">
        <v>80</v>
      </c>
      <c r="AY619" s="230" t="s">
        <v>220</v>
      </c>
    </row>
    <row r="620" spans="2:51" s="13" customFormat="1" ht="11.25">
      <c r="B620" s="210"/>
      <c r="C620" s="211"/>
      <c r="D620" s="205" t="s">
        <v>232</v>
      </c>
      <c r="E620" s="212" t="s">
        <v>1</v>
      </c>
      <c r="F620" s="213" t="s">
        <v>907</v>
      </c>
      <c r="G620" s="211"/>
      <c r="H620" s="212" t="s">
        <v>1</v>
      </c>
      <c r="I620" s="214"/>
      <c r="J620" s="211"/>
      <c r="K620" s="211"/>
      <c r="L620" s="215"/>
      <c r="M620" s="216"/>
      <c r="N620" s="217"/>
      <c r="O620" s="217"/>
      <c r="P620" s="217"/>
      <c r="Q620" s="217"/>
      <c r="R620" s="217"/>
      <c r="S620" s="217"/>
      <c r="T620" s="218"/>
      <c r="AT620" s="219" t="s">
        <v>232</v>
      </c>
      <c r="AU620" s="219" t="s">
        <v>93</v>
      </c>
      <c r="AV620" s="13" t="s">
        <v>87</v>
      </c>
      <c r="AW620" s="13" t="s">
        <v>35</v>
      </c>
      <c r="AX620" s="13" t="s">
        <v>80</v>
      </c>
      <c r="AY620" s="219" t="s">
        <v>220</v>
      </c>
    </row>
    <row r="621" spans="2:51" s="14" customFormat="1" ht="11.25">
      <c r="B621" s="220"/>
      <c r="C621" s="221"/>
      <c r="D621" s="205" t="s">
        <v>232</v>
      </c>
      <c r="E621" s="222" t="s">
        <v>1</v>
      </c>
      <c r="F621" s="223" t="s">
        <v>1858</v>
      </c>
      <c r="G621" s="221"/>
      <c r="H621" s="224">
        <v>71.484999999999999</v>
      </c>
      <c r="I621" s="225"/>
      <c r="J621" s="221"/>
      <c r="K621" s="221"/>
      <c r="L621" s="226"/>
      <c r="M621" s="227"/>
      <c r="N621" s="228"/>
      <c r="O621" s="228"/>
      <c r="P621" s="228"/>
      <c r="Q621" s="228"/>
      <c r="R621" s="228"/>
      <c r="S621" s="228"/>
      <c r="T621" s="229"/>
      <c r="AT621" s="230" t="s">
        <v>232</v>
      </c>
      <c r="AU621" s="230" t="s">
        <v>93</v>
      </c>
      <c r="AV621" s="14" t="s">
        <v>93</v>
      </c>
      <c r="AW621" s="14" t="s">
        <v>35</v>
      </c>
      <c r="AX621" s="14" t="s">
        <v>80</v>
      </c>
      <c r="AY621" s="230" t="s">
        <v>220</v>
      </c>
    </row>
    <row r="622" spans="2:51" s="14" customFormat="1" ht="11.25">
      <c r="B622" s="220"/>
      <c r="C622" s="221"/>
      <c r="D622" s="205" t="s">
        <v>232</v>
      </c>
      <c r="E622" s="222" t="s">
        <v>1</v>
      </c>
      <c r="F622" s="223" t="s">
        <v>1859</v>
      </c>
      <c r="G622" s="221"/>
      <c r="H622" s="224">
        <v>64.525000000000006</v>
      </c>
      <c r="I622" s="225"/>
      <c r="J622" s="221"/>
      <c r="K622" s="221"/>
      <c r="L622" s="226"/>
      <c r="M622" s="227"/>
      <c r="N622" s="228"/>
      <c r="O622" s="228"/>
      <c r="P622" s="228"/>
      <c r="Q622" s="228"/>
      <c r="R622" s="228"/>
      <c r="S622" s="228"/>
      <c r="T622" s="229"/>
      <c r="AT622" s="230" t="s">
        <v>232</v>
      </c>
      <c r="AU622" s="230" t="s">
        <v>93</v>
      </c>
      <c r="AV622" s="14" t="s">
        <v>93</v>
      </c>
      <c r="AW622" s="14" t="s">
        <v>35</v>
      </c>
      <c r="AX622" s="14" t="s">
        <v>80</v>
      </c>
      <c r="AY622" s="230" t="s">
        <v>220</v>
      </c>
    </row>
    <row r="623" spans="2:51" s="14" customFormat="1" ht="11.25">
      <c r="B623" s="220"/>
      <c r="C623" s="221"/>
      <c r="D623" s="205" t="s">
        <v>232</v>
      </c>
      <c r="E623" s="222" t="s">
        <v>1</v>
      </c>
      <c r="F623" s="223" t="s">
        <v>1860</v>
      </c>
      <c r="G623" s="221"/>
      <c r="H623" s="224">
        <v>31.686</v>
      </c>
      <c r="I623" s="225"/>
      <c r="J623" s="221"/>
      <c r="K623" s="221"/>
      <c r="L623" s="226"/>
      <c r="M623" s="227"/>
      <c r="N623" s="228"/>
      <c r="O623" s="228"/>
      <c r="P623" s="228"/>
      <c r="Q623" s="228"/>
      <c r="R623" s="228"/>
      <c r="S623" s="228"/>
      <c r="T623" s="229"/>
      <c r="AT623" s="230" t="s">
        <v>232</v>
      </c>
      <c r="AU623" s="230" t="s">
        <v>93</v>
      </c>
      <c r="AV623" s="14" t="s">
        <v>93</v>
      </c>
      <c r="AW623" s="14" t="s">
        <v>35</v>
      </c>
      <c r="AX623" s="14" t="s">
        <v>80</v>
      </c>
      <c r="AY623" s="230" t="s">
        <v>220</v>
      </c>
    </row>
    <row r="624" spans="2:51" s="13" customFormat="1" ht="11.25">
      <c r="B624" s="210"/>
      <c r="C624" s="211"/>
      <c r="D624" s="205" t="s">
        <v>232</v>
      </c>
      <c r="E624" s="212" t="s">
        <v>1</v>
      </c>
      <c r="F624" s="213" t="s">
        <v>508</v>
      </c>
      <c r="G624" s="211"/>
      <c r="H624" s="212" t="s">
        <v>1</v>
      </c>
      <c r="I624" s="214"/>
      <c r="J624" s="211"/>
      <c r="K624" s="211"/>
      <c r="L624" s="215"/>
      <c r="M624" s="216"/>
      <c r="N624" s="217"/>
      <c r="O624" s="217"/>
      <c r="P624" s="217"/>
      <c r="Q624" s="217"/>
      <c r="R624" s="217"/>
      <c r="S624" s="217"/>
      <c r="T624" s="218"/>
      <c r="AT624" s="219" t="s">
        <v>232</v>
      </c>
      <c r="AU624" s="219" t="s">
        <v>93</v>
      </c>
      <c r="AV624" s="13" t="s">
        <v>87</v>
      </c>
      <c r="AW624" s="13" t="s">
        <v>35</v>
      </c>
      <c r="AX624" s="13" t="s">
        <v>80</v>
      </c>
      <c r="AY624" s="219" t="s">
        <v>220</v>
      </c>
    </row>
    <row r="625" spans="1:51" s="14" customFormat="1" ht="11.25">
      <c r="B625" s="220"/>
      <c r="C625" s="221"/>
      <c r="D625" s="205" t="s">
        <v>232</v>
      </c>
      <c r="E625" s="222" t="s">
        <v>1</v>
      </c>
      <c r="F625" s="223" t="s">
        <v>1853</v>
      </c>
      <c r="G625" s="221"/>
      <c r="H625" s="224">
        <v>61.518000000000001</v>
      </c>
      <c r="I625" s="225"/>
      <c r="J625" s="221"/>
      <c r="K625" s="221"/>
      <c r="L625" s="226"/>
      <c r="M625" s="227"/>
      <c r="N625" s="228"/>
      <c r="O625" s="228"/>
      <c r="P625" s="228"/>
      <c r="Q625" s="228"/>
      <c r="R625" s="228"/>
      <c r="S625" s="228"/>
      <c r="T625" s="229"/>
      <c r="AT625" s="230" t="s">
        <v>232</v>
      </c>
      <c r="AU625" s="230" t="s">
        <v>93</v>
      </c>
      <c r="AV625" s="14" t="s">
        <v>93</v>
      </c>
      <c r="AW625" s="14" t="s">
        <v>35</v>
      </c>
      <c r="AX625" s="14" t="s">
        <v>80</v>
      </c>
      <c r="AY625" s="230" t="s">
        <v>220</v>
      </c>
    </row>
    <row r="626" spans="1:51" s="13" customFormat="1" ht="11.25">
      <c r="B626" s="210"/>
      <c r="C626" s="211"/>
      <c r="D626" s="205" t="s">
        <v>232</v>
      </c>
      <c r="E626" s="212" t="s">
        <v>1</v>
      </c>
      <c r="F626" s="213" t="s">
        <v>510</v>
      </c>
      <c r="G626" s="211"/>
      <c r="H626" s="212" t="s">
        <v>1</v>
      </c>
      <c r="I626" s="214"/>
      <c r="J626" s="211"/>
      <c r="K626" s="211"/>
      <c r="L626" s="215"/>
      <c r="M626" s="216"/>
      <c r="N626" s="217"/>
      <c r="O626" s="217"/>
      <c r="P626" s="217"/>
      <c r="Q626" s="217"/>
      <c r="R626" s="217"/>
      <c r="S626" s="217"/>
      <c r="T626" s="218"/>
      <c r="AT626" s="219" t="s">
        <v>232</v>
      </c>
      <c r="AU626" s="219" t="s">
        <v>93</v>
      </c>
      <c r="AV626" s="13" t="s">
        <v>87</v>
      </c>
      <c r="AW626" s="13" t="s">
        <v>35</v>
      </c>
      <c r="AX626" s="13" t="s">
        <v>80</v>
      </c>
      <c r="AY626" s="219" t="s">
        <v>220</v>
      </c>
    </row>
    <row r="627" spans="1:51" s="14" customFormat="1" ht="11.25">
      <c r="B627" s="220"/>
      <c r="C627" s="221"/>
      <c r="D627" s="205" t="s">
        <v>232</v>
      </c>
      <c r="E627" s="222" t="s">
        <v>1</v>
      </c>
      <c r="F627" s="223" t="s">
        <v>1854</v>
      </c>
      <c r="G627" s="221"/>
      <c r="H627" s="224">
        <v>18.2</v>
      </c>
      <c r="I627" s="225"/>
      <c r="J627" s="221"/>
      <c r="K627" s="221"/>
      <c r="L627" s="226"/>
      <c r="M627" s="227"/>
      <c r="N627" s="228"/>
      <c r="O627" s="228"/>
      <c r="P627" s="228"/>
      <c r="Q627" s="228"/>
      <c r="R627" s="228"/>
      <c r="S627" s="228"/>
      <c r="T627" s="229"/>
      <c r="AT627" s="230" t="s">
        <v>232</v>
      </c>
      <c r="AU627" s="230" t="s">
        <v>93</v>
      </c>
      <c r="AV627" s="14" t="s">
        <v>93</v>
      </c>
      <c r="AW627" s="14" t="s">
        <v>35</v>
      </c>
      <c r="AX627" s="14" t="s">
        <v>80</v>
      </c>
      <c r="AY627" s="230" t="s">
        <v>220</v>
      </c>
    </row>
    <row r="628" spans="1:51" s="14" customFormat="1" ht="11.25">
      <c r="B628" s="220"/>
      <c r="C628" s="221"/>
      <c r="D628" s="205" t="s">
        <v>232</v>
      </c>
      <c r="E628" s="222" t="s">
        <v>1</v>
      </c>
      <c r="F628" s="223" t="s">
        <v>1855</v>
      </c>
      <c r="G628" s="221"/>
      <c r="H628" s="224">
        <v>12.98</v>
      </c>
      <c r="I628" s="225"/>
      <c r="J628" s="221"/>
      <c r="K628" s="221"/>
      <c r="L628" s="226"/>
      <c r="M628" s="227"/>
      <c r="N628" s="228"/>
      <c r="O628" s="228"/>
      <c r="P628" s="228"/>
      <c r="Q628" s="228"/>
      <c r="R628" s="228"/>
      <c r="S628" s="228"/>
      <c r="T628" s="229"/>
      <c r="AT628" s="230" t="s">
        <v>232</v>
      </c>
      <c r="AU628" s="230" t="s">
        <v>93</v>
      </c>
      <c r="AV628" s="14" t="s">
        <v>93</v>
      </c>
      <c r="AW628" s="14" t="s">
        <v>35</v>
      </c>
      <c r="AX628" s="14" t="s">
        <v>80</v>
      </c>
      <c r="AY628" s="230" t="s">
        <v>220</v>
      </c>
    </row>
    <row r="629" spans="1:51" s="14" customFormat="1" ht="11.25">
      <c r="B629" s="220"/>
      <c r="C629" s="221"/>
      <c r="D629" s="205" t="s">
        <v>232</v>
      </c>
      <c r="E629" s="222" t="s">
        <v>1</v>
      </c>
      <c r="F629" s="223" t="s">
        <v>1917</v>
      </c>
      <c r="G629" s="221"/>
      <c r="H629" s="224">
        <v>-42.37</v>
      </c>
      <c r="I629" s="225"/>
      <c r="J629" s="221"/>
      <c r="K629" s="221"/>
      <c r="L629" s="226"/>
      <c r="M629" s="227"/>
      <c r="N629" s="228"/>
      <c r="O629" s="228"/>
      <c r="P629" s="228"/>
      <c r="Q629" s="228"/>
      <c r="R629" s="228"/>
      <c r="S629" s="228"/>
      <c r="T629" s="229"/>
      <c r="AT629" s="230" t="s">
        <v>232</v>
      </c>
      <c r="AU629" s="230" t="s">
        <v>93</v>
      </c>
      <c r="AV629" s="14" t="s">
        <v>93</v>
      </c>
      <c r="AW629" s="14" t="s">
        <v>35</v>
      </c>
      <c r="AX629" s="14" t="s">
        <v>80</v>
      </c>
      <c r="AY629" s="230" t="s">
        <v>220</v>
      </c>
    </row>
    <row r="630" spans="1:51" s="15" customFormat="1" ht="11.25">
      <c r="B630" s="231"/>
      <c r="C630" s="232"/>
      <c r="D630" s="205" t="s">
        <v>232</v>
      </c>
      <c r="E630" s="233" t="s">
        <v>1</v>
      </c>
      <c r="F630" s="234" t="s">
        <v>236</v>
      </c>
      <c r="G630" s="232"/>
      <c r="H630" s="235">
        <v>734.47200000000021</v>
      </c>
      <c r="I630" s="236"/>
      <c r="J630" s="232"/>
      <c r="K630" s="232"/>
      <c r="L630" s="237"/>
      <c r="M630" s="254"/>
      <c r="N630" s="255"/>
      <c r="O630" s="255"/>
      <c r="P630" s="255"/>
      <c r="Q630" s="255"/>
      <c r="R630" s="255"/>
      <c r="S630" s="255"/>
      <c r="T630" s="256"/>
      <c r="AT630" s="241" t="s">
        <v>232</v>
      </c>
      <c r="AU630" s="241" t="s">
        <v>93</v>
      </c>
      <c r="AV630" s="15" t="s">
        <v>228</v>
      </c>
      <c r="AW630" s="15" t="s">
        <v>35</v>
      </c>
      <c r="AX630" s="15" t="s">
        <v>87</v>
      </c>
      <c r="AY630" s="241" t="s">
        <v>220</v>
      </c>
    </row>
    <row r="631" spans="1:51" s="2" customFormat="1" ht="6.95" customHeight="1">
      <c r="A631" s="35"/>
      <c r="B631" s="55"/>
      <c r="C631" s="56"/>
      <c r="D631" s="56"/>
      <c r="E631" s="56"/>
      <c r="F631" s="56"/>
      <c r="G631" s="56"/>
      <c r="H631" s="56"/>
      <c r="I631" s="56"/>
      <c r="J631" s="56"/>
      <c r="K631" s="56"/>
      <c r="L631" s="40"/>
      <c r="M631" s="35"/>
      <c r="O631" s="35"/>
      <c r="P631" s="35"/>
      <c r="Q631" s="35"/>
      <c r="R631" s="35"/>
      <c r="S631" s="35"/>
      <c r="T631" s="35"/>
      <c r="U631" s="35"/>
      <c r="V631" s="35"/>
      <c r="W631" s="35"/>
      <c r="X631" s="35"/>
      <c r="Y631" s="35"/>
      <c r="Z631" s="35"/>
      <c r="AA631" s="35"/>
      <c r="AB631" s="35"/>
      <c r="AC631" s="35"/>
      <c r="AD631" s="35"/>
      <c r="AE631" s="35"/>
    </row>
  </sheetData>
  <sheetProtection algorithmName="SHA-512" hashValue="jWQ2z+jXX9qt3IgMc4JlkuBI6UyWTm+ROYwcaMseOY7qAqRky/49sAg/mwXvLYhiV2BBjgxbBhXVdDRrVZH7nQ==" saltValue="adAMYgNFWVHgMMpxicEgvR/1RaX41hjKgmwG9E3yFOwhCL6RyHx5+ZzRKW8OVJ77V42qhtTbH2vo7GHfliGJ6w==" spinCount="100000" sheet="1" objects="1" scenarios="1" formatColumns="0" formatRows="0" autoFilter="0"/>
  <autoFilter ref="C135:K630" xr:uid="{00000000-0009-0000-0000-00000F000000}"/>
  <mergeCells count="12">
    <mergeCell ref="E128:H128"/>
    <mergeCell ref="L2:V2"/>
    <mergeCell ref="E85:H85"/>
    <mergeCell ref="E87:H87"/>
    <mergeCell ref="E89:H89"/>
    <mergeCell ref="E124:H124"/>
    <mergeCell ref="E126:H12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137</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910</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ROUND((SUM(BE125:BE224)),  2)</f>
        <v>0</v>
      </c>
      <c r="G35" s="35"/>
      <c r="H35" s="35"/>
      <c r="I35" s="131">
        <v>0.21</v>
      </c>
      <c r="J35" s="130">
        <f>ROUND(((SUM(BE125:BE224))*I35),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ROUND((SUM(BF125:BF224)),  2)</f>
        <v>0</v>
      </c>
      <c r="G36" s="35"/>
      <c r="H36" s="35"/>
      <c r="I36" s="131">
        <v>0.15</v>
      </c>
      <c r="J36" s="130">
        <f>ROUND(((SUM(BF125:BF224))*I36),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ROUND((SUM(BG125:BG224)),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ROUND((SUM(BH125:BH224)),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ROUND((SUM(BI125:BI224)),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D.1.4.a - UT</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911</v>
      </c>
      <c r="E99" s="157"/>
      <c r="F99" s="157"/>
      <c r="G99" s="157"/>
      <c r="H99" s="157"/>
      <c r="I99" s="157"/>
      <c r="J99" s="158">
        <f>J126</f>
        <v>0</v>
      </c>
      <c r="K99" s="155"/>
      <c r="L99" s="159"/>
    </row>
    <row r="100" spans="1:47" s="9" customFormat="1" ht="24.95" customHeight="1">
      <c r="B100" s="154"/>
      <c r="C100" s="155"/>
      <c r="D100" s="156" t="s">
        <v>912</v>
      </c>
      <c r="E100" s="157"/>
      <c r="F100" s="157"/>
      <c r="G100" s="157"/>
      <c r="H100" s="157"/>
      <c r="I100" s="157"/>
      <c r="J100" s="158">
        <f>J137</f>
        <v>0</v>
      </c>
      <c r="K100" s="155"/>
      <c r="L100" s="159"/>
    </row>
    <row r="101" spans="1:47" s="9" customFormat="1" ht="24.95" customHeight="1">
      <c r="B101" s="154"/>
      <c r="C101" s="155"/>
      <c r="D101" s="156" t="s">
        <v>913</v>
      </c>
      <c r="E101" s="157"/>
      <c r="F101" s="157"/>
      <c r="G101" s="157"/>
      <c r="H101" s="157"/>
      <c r="I101" s="157"/>
      <c r="J101" s="158">
        <f>J176</f>
        <v>0</v>
      </c>
      <c r="K101" s="155"/>
      <c r="L101" s="159"/>
    </row>
    <row r="102" spans="1:47" s="9" customFormat="1" ht="24.95" customHeight="1">
      <c r="B102" s="154"/>
      <c r="C102" s="155"/>
      <c r="D102" s="156" t="s">
        <v>914</v>
      </c>
      <c r="E102" s="157"/>
      <c r="F102" s="157"/>
      <c r="G102" s="157"/>
      <c r="H102" s="157"/>
      <c r="I102" s="157"/>
      <c r="J102" s="158">
        <f>J201</f>
        <v>0</v>
      </c>
      <c r="K102" s="155"/>
      <c r="L102" s="159"/>
    </row>
    <row r="103" spans="1:47" s="9" customFormat="1" ht="24.95" customHeight="1">
      <c r="B103" s="154"/>
      <c r="C103" s="155"/>
      <c r="D103" s="156" t="s">
        <v>915</v>
      </c>
      <c r="E103" s="157"/>
      <c r="F103" s="157"/>
      <c r="G103" s="157"/>
      <c r="H103" s="157"/>
      <c r="I103" s="157"/>
      <c r="J103" s="158">
        <f>J212</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179</v>
      </c>
      <c r="D114" s="23"/>
      <c r="E114" s="23"/>
      <c r="F114" s="23"/>
      <c r="G114" s="23"/>
      <c r="H114" s="23"/>
      <c r="I114" s="23"/>
      <c r="J114" s="23"/>
      <c r="K114" s="23"/>
      <c r="L114" s="21"/>
    </row>
    <row r="115" spans="1:65" s="2" customFormat="1" ht="16.5" customHeight="1">
      <c r="A115" s="35"/>
      <c r="B115" s="36"/>
      <c r="C115" s="37"/>
      <c r="D115" s="37"/>
      <c r="E115" s="327" t="s">
        <v>1800</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181</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0" t="str">
        <f>E11</f>
        <v>D.1.4.a - UT</v>
      </c>
      <c r="F117" s="329"/>
      <c r="G117" s="329"/>
      <c r="H117" s="32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 xml:space="preserve"> </v>
      </c>
      <c r="G119" s="37"/>
      <c r="H119" s="37"/>
      <c r="I119" s="30" t="s">
        <v>22</v>
      </c>
      <c r="J119" s="67" t="str">
        <f>IF(J14="","",J14)</f>
        <v>19. 5. 2020</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7" customHeight="1">
      <c r="A121" s="35"/>
      <c r="B121" s="36"/>
      <c r="C121" s="30" t="s">
        <v>24</v>
      </c>
      <c r="D121" s="37"/>
      <c r="E121" s="37"/>
      <c r="F121" s="28" t="str">
        <f>E17</f>
        <v>Městská část Praha 4, Anatala Staška 2059/80b</v>
      </c>
      <c r="G121" s="37"/>
      <c r="H121" s="37"/>
      <c r="I121" s="30" t="s">
        <v>31</v>
      </c>
      <c r="J121" s="33" t="str">
        <f>E23</f>
        <v>SUNCAD, s.r.o., Špotzova 6, Praha 6</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29</v>
      </c>
      <c r="D122" s="37"/>
      <c r="E122" s="37"/>
      <c r="F122" s="28" t="str">
        <f>IF(E20="","",E20)</f>
        <v>Vyplň údaj</v>
      </c>
      <c r="G122" s="37"/>
      <c r="H122" s="37"/>
      <c r="I122" s="30" t="s">
        <v>36</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206</v>
      </c>
      <c r="D124" s="168" t="s">
        <v>65</v>
      </c>
      <c r="E124" s="168" t="s">
        <v>61</v>
      </c>
      <c r="F124" s="168" t="s">
        <v>62</v>
      </c>
      <c r="G124" s="168" t="s">
        <v>207</v>
      </c>
      <c r="H124" s="168" t="s">
        <v>208</v>
      </c>
      <c r="I124" s="168" t="s">
        <v>209</v>
      </c>
      <c r="J124" s="168" t="s">
        <v>185</v>
      </c>
      <c r="K124" s="169" t="s">
        <v>210</v>
      </c>
      <c r="L124" s="170"/>
      <c r="M124" s="76" t="s">
        <v>1</v>
      </c>
      <c r="N124" s="77" t="s">
        <v>44</v>
      </c>
      <c r="O124" s="77" t="s">
        <v>211</v>
      </c>
      <c r="P124" s="77" t="s">
        <v>212</v>
      </c>
      <c r="Q124" s="77" t="s">
        <v>213</v>
      </c>
      <c r="R124" s="77" t="s">
        <v>214</v>
      </c>
      <c r="S124" s="77" t="s">
        <v>215</v>
      </c>
      <c r="T124" s="78" t="s">
        <v>216</v>
      </c>
      <c r="U124" s="165"/>
      <c r="V124" s="165"/>
      <c r="W124" s="165"/>
      <c r="X124" s="165"/>
      <c r="Y124" s="165"/>
      <c r="Z124" s="165"/>
      <c r="AA124" s="165"/>
      <c r="AB124" s="165"/>
      <c r="AC124" s="165"/>
      <c r="AD124" s="165"/>
      <c r="AE124" s="165"/>
    </row>
    <row r="125" spans="1:65" s="2" customFormat="1" ht="22.9" customHeight="1">
      <c r="A125" s="35"/>
      <c r="B125" s="36"/>
      <c r="C125" s="83" t="s">
        <v>217</v>
      </c>
      <c r="D125" s="37"/>
      <c r="E125" s="37"/>
      <c r="F125" s="37"/>
      <c r="G125" s="37"/>
      <c r="H125" s="37"/>
      <c r="I125" s="37"/>
      <c r="J125" s="171">
        <f>BK125</f>
        <v>0</v>
      </c>
      <c r="K125" s="37"/>
      <c r="L125" s="40"/>
      <c r="M125" s="79"/>
      <c r="N125" s="172"/>
      <c r="O125" s="80"/>
      <c r="P125" s="173">
        <f>P126+P137+P176+P201+P212</f>
        <v>0</v>
      </c>
      <c r="Q125" s="80"/>
      <c r="R125" s="173">
        <f>R126+R137+R176+R201+R212</f>
        <v>0</v>
      </c>
      <c r="S125" s="80"/>
      <c r="T125" s="174">
        <f>T126+T137+T176+T201+T212</f>
        <v>0</v>
      </c>
      <c r="U125" s="35"/>
      <c r="V125" s="35"/>
      <c r="W125" s="35"/>
      <c r="X125" s="35"/>
      <c r="Y125" s="35"/>
      <c r="Z125" s="35"/>
      <c r="AA125" s="35"/>
      <c r="AB125" s="35"/>
      <c r="AC125" s="35"/>
      <c r="AD125" s="35"/>
      <c r="AE125" s="35"/>
      <c r="AT125" s="18" t="s">
        <v>79</v>
      </c>
      <c r="AU125" s="18" t="s">
        <v>187</v>
      </c>
      <c r="BK125" s="175">
        <f>BK126+BK137+BK176+BK201+BK212</f>
        <v>0</v>
      </c>
    </row>
    <row r="126" spans="1:65" s="12" customFormat="1" ht="25.9" customHeight="1">
      <c r="B126" s="176"/>
      <c r="C126" s="177"/>
      <c r="D126" s="178" t="s">
        <v>79</v>
      </c>
      <c r="E126" s="179" t="s">
        <v>87</v>
      </c>
      <c r="F126" s="179" t="s">
        <v>916</v>
      </c>
      <c r="G126" s="177"/>
      <c r="H126" s="177"/>
      <c r="I126" s="180"/>
      <c r="J126" s="181">
        <f>BK126</f>
        <v>0</v>
      </c>
      <c r="K126" s="177"/>
      <c r="L126" s="182"/>
      <c r="M126" s="183"/>
      <c r="N126" s="184"/>
      <c r="O126" s="184"/>
      <c r="P126" s="185">
        <f>SUM(P127:P136)</f>
        <v>0</v>
      </c>
      <c r="Q126" s="184"/>
      <c r="R126" s="185">
        <f>SUM(R127:R136)</f>
        <v>0</v>
      </c>
      <c r="S126" s="184"/>
      <c r="T126" s="186">
        <f>SUM(T127:T136)</f>
        <v>0</v>
      </c>
      <c r="AR126" s="187" t="s">
        <v>87</v>
      </c>
      <c r="AT126" s="188" t="s">
        <v>79</v>
      </c>
      <c r="AU126" s="188" t="s">
        <v>80</v>
      </c>
      <c r="AY126" s="187" t="s">
        <v>220</v>
      </c>
      <c r="BK126" s="189">
        <f>SUM(BK127:BK136)</f>
        <v>0</v>
      </c>
    </row>
    <row r="127" spans="1:65" s="2" customFormat="1" ht="14.45" customHeight="1">
      <c r="A127" s="35"/>
      <c r="B127" s="36"/>
      <c r="C127" s="192" t="s">
        <v>87</v>
      </c>
      <c r="D127" s="192" t="s">
        <v>223</v>
      </c>
      <c r="E127" s="193" t="s">
        <v>917</v>
      </c>
      <c r="F127" s="194" t="s">
        <v>918</v>
      </c>
      <c r="G127" s="195" t="s">
        <v>353</v>
      </c>
      <c r="H127" s="196">
        <v>140</v>
      </c>
      <c r="I127" s="197"/>
      <c r="J127" s="198">
        <f>ROUND(I127*H127,2)</f>
        <v>0</v>
      </c>
      <c r="K127" s="194" t="s">
        <v>1</v>
      </c>
      <c r="L127" s="40"/>
      <c r="M127" s="199" t="s">
        <v>1</v>
      </c>
      <c r="N127" s="200" t="s">
        <v>45</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228</v>
      </c>
      <c r="AT127" s="203" t="s">
        <v>223</v>
      </c>
      <c r="AU127" s="203" t="s">
        <v>87</v>
      </c>
      <c r="AY127" s="18" t="s">
        <v>220</v>
      </c>
      <c r="BE127" s="204">
        <f>IF(N127="základní",J127,0)</f>
        <v>0</v>
      </c>
      <c r="BF127" s="204">
        <f>IF(N127="snížená",J127,0)</f>
        <v>0</v>
      </c>
      <c r="BG127" s="204">
        <f>IF(N127="zákl. přenesená",J127,0)</f>
        <v>0</v>
      </c>
      <c r="BH127" s="204">
        <f>IF(N127="sníž. přenesená",J127,0)</f>
        <v>0</v>
      </c>
      <c r="BI127" s="204">
        <f>IF(N127="nulová",J127,0)</f>
        <v>0</v>
      </c>
      <c r="BJ127" s="18" t="s">
        <v>87</v>
      </c>
      <c r="BK127" s="204">
        <f>ROUND(I127*H127,2)</f>
        <v>0</v>
      </c>
      <c r="BL127" s="18" t="s">
        <v>228</v>
      </c>
      <c r="BM127" s="203" t="s">
        <v>93</v>
      </c>
    </row>
    <row r="128" spans="1:65" s="2" customFormat="1" ht="11.25">
      <c r="A128" s="35"/>
      <c r="B128" s="36"/>
      <c r="C128" s="37"/>
      <c r="D128" s="205" t="s">
        <v>230</v>
      </c>
      <c r="E128" s="37"/>
      <c r="F128" s="206" t="s">
        <v>918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87</v>
      </c>
    </row>
    <row r="129" spans="1:65" s="2" customFormat="1" ht="14.45" customHeight="1">
      <c r="A129" s="35"/>
      <c r="B129" s="36"/>
      <c r="C129" s="192" t="s">
        <v>93</v>
      </c>
      <c r="D129" s="192" t="s">
        <v>223</v>
      </c>
      <c r="E129" s="193" t="s">
        <v>919</v>
      </c>
      <c r="F129" s="194" t="s">
        <v>920</v>
      </c>
      <c r="G129" s="195" t="s">
        <v>353</v>
      </c>
      <c r="H129" s="196">
        <v>25</v>
      </c>
      <c r="I129" s="197"/>
      <c r="J129" s="198">
        <f>ROUND(I129*H129,2)</f>
        <v>0</v>
      </c>
      <c r="K129" s="194" t="s">
        <v>1</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228</v>
      </c>
      <c r="AT129" s="203" t="s">
        <v>223</v>
      </c>
      <c r="AU129" s="203" t="s">
        <v>87</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228</v>
      </c>
      <c r="BM129" s="203" t="s">
        <v>228</v>
      </c>
    </row>
    <row r="130" spans="1:65" s="2" customFormat="1" ht="11.25">
      <c r="A130" s="35"/>
      <c r="B130" s="36"/>
      <c r="C130" s="37"/>
      <c r="D130" s="205" t="s">
        <v>230</v>
      </c>
      <c r="E130" s="37"/>
      <c r="F130" s="206" t="s">
        <v>920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87</v>
      </c>
    </row>
    <row r="131" spans="1:65" s="2" customFormat="1" ht="14.45" customHeight="1">
      <c r="A131" s="35"/>
      <c r="B131" s="36"/>
      <c r="C131" s="192" t="s">
        <v>106</v>
      </c>
      <c r="D131" s="192" t="s">
        <v>223</v>
      </c>
      <c r="E131" s="193" t="s">
        <v>921</v>
      </c>
      <c r="F131" s="194" t="s">
        <v>922</v>
      </c>
      <c r="G131" s="195" t="s">
        <v>353</v>
      </c>
      <c r="H131" s="196">
        <v>6</v>
      </c>
      <c r="I131" s="197"/>
      <c r="J131" s="198">
        <f>ROUND(I131*H131,2)</f>
        <v>0</v>
      </c>
      <c r="K131" s="194" t="s">
        <v>1</v>
      </c>
      <c r="L131" s="40"/>
      <c r="M131" s="199" t="s">
        <v>1</v>
      </c>
      <c r="N131" s="200" t="s">
        <v>45</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228</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228</v>
      </c>
      <c r="BM131" s="203" t="s">
        <v>221</v>
      </c>
    </row>
    <row r="132" spans="1:65" s="2" customFormat="1" ht="11.25">
      <c r="A132" s="35"/>
      <c r="B132" s="36"/>
      <c r="C132" s="37"/>
      <c r="D132" s="205" t="s">
        <v>230</v>
      </c>
      <c r="E132" s="37"/>
      <c r="F132" s="206" t="s">
        <v>922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786</v>
      </c>
      <c r="F133" s="194" t="s">
        <v>923</v>
      </c>
      <c r="G133" s="195" t="s">
        <v>386</v>
      </c>
      <c r="H133" s="253"/>
      <c r="I133" s="197"/>
      <c r="J133" s="198">
        <f>ROUND(I133*H133,2)</f>
        <v>0</v>
      </c>
      <c r="K133" s="194" t="s">
        <v>1</v>
      </c>
      <c r="L133" s="40"/>
      <c r="M133" s="199" t="s">
        <v>1</v>
      </c>
      <c r="N133" s="200" t="s">
        <v>45</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228</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228</v>
      </c>
      <c r="BM133" s="203" t="s">
        <v>276</v>
      </c>
    </row>
    <row r="134" spans="1:65" s="2" customFormat="1" ht="11.25">
      <c r="A134" s="35"/>
      <c r="B134" s="36"/>
      <c r="C134" s="37"/>
      <c r="D134" s="205" t="s">
        <v>230</v>
      </c>
      <c r="E134" s="37"/>
      <c r="F134" s="206" t="s">
        <v>923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924</v>
      </c>
      <c r="F135" s="194" t="s">
        <v>925</v>
      </c>
      <c r="G135" s="195" t="s">
        <v>320</v>
      </c>
      <c r="H135" s="196">
        <v>0.6</v>
      </c>
      <c r="I135" s="197"/>
      <c r="J135" s="198">
        <f>ROUND(I135*H135,2)</f>
        <v>0</v>
      </c>
      <c r="K135" s="194" t="s">
        <v>1</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228</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228</v>
      </c>
      <c r="BM135" s="203" t="s">
        <v>286</v>
      </c>
    </row>
    <row r="136" spans="1:65" s="2" customFormat="1" ht="11.25">
      <c r="A136" s="35"/>
      <c r="B136" s="36"/>
      <c r="C136" s="37"/>
      <c r="D136" s="205" t="s">
        <v>230</v>
      </c>
      <c r="E136" s="37"/>
      <c r="F136" s="206" t="s">
        <v>925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12" customFormat="1" ht="25.9" customHeight="1">
      <c r="B137" s="176"/>
      <c r="C137" s="177"/>
      <c r="D137" s="178" t="s">
        <v>79</v>
      </c>
      <c r="E137" s="179" t="s">
        <v>93</v>
      </c>
      <c r="F137" s="179" t="s">
        <v>926</v>
      </c>
      <c r="G137" s="177"/>
      <c r="H137" s="177"/>
      <c r="I137" s="180"/>
      <c r="J137" s="181">
        <f>BK137</f>
        <v>0</v>
      </c>
      <c r="K137" s="177"/>
      <c r="L137" s="182"/>
      <c r="M137" s="183"/>
      <c r="N137" s="184"/>
      <c r="O137" s="184"/>
      <c r="P137" s="185">
        <f>SUM(P138:P175)</f>
        <v>0</v>
      </c>
      <c r="Q137" s="184"/>
      <c r="R137" s="185">
        <f>SUM(R138:R175)</f>
        <v>0</v>
      </c>
      <c r="S137" s="184"/>
      <c r="T137" s="186">
        <f>SUM(T138:T175)</f>
        <v>0</v>
      </c>
      <c r="AR137" s="187" t="s">
        <v>87</v>
      </c>
      <c r="AT137" s="188" t="s">
        <v>79</v>
      </c>
      <c r="AU137" s="188" t="s">
        <v>80</v>
      </c>
      <c r="AY137" s="187" t="s">
        <v>220</v>
      </c>
      <c r="BK137" s="189">
        <f>SUM(BK138:BK175)</f>
        <v>0</v>
      </c>
    </row>
    <row r="138" spans="1:65" s="2" customFormat="1" ht="14.45" customHeight="1">
      <c r="A138" s="35"/>
      <c r="B138" s="36"/>
      <c r="C138" s="192" t="s">
        <v>87</v>
      </c>
      <c r="D138" s="192" t="s">
        <v>223</v>
      </c>
      <c r="E138" s="193" t="s">
        <v>927</v>
      </c>
      <c r="F138" s="194" t="s">
        <v>928</v>
      </c>
      <c r="G138" s="195" t="s">
        <v>259</v>
      </c>
      <c r="H138" s="196">
        <v>6</v>
      </c>
      <c r="I138" s="197"/>
      <c r="J138" s="198">
        <f>ROUND(I138*H138,2)</f>
        <v>0</v>
      </c>
      <c r="K138" s="194" t="s">
        <v>1</v>
      </c>
      <c r="L138" s="40"/>
      <c r="M138" s="199" t="s">
        <v>1</v>
      </c>
      <c r="N138" s="200" t="s">
        <v>45</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228</v>
      </c>
      <c r="AT138" s="203" t="s">
        <v>223</v>
      </c>
      <c r="AU138" s="203" t="s">
        <v>87</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228</v>
      </c>
      <c r="BM138" s="203" t="s">
        <v>298</v>
      </c>
    </row>
    <row r="139" spans="1:65" s="2" customFormat="1" ht="11.25">
      <c r="A139" s="35"/>
      <c r="B139" s="36"/>
      <c r="C139" s="37"/>
      <c r="D139" s="205" t="s">
        <v>230</v>
      </c>
      <c r="E139" s="37"/>
      <c r="F139" s="206" t="s">
        <v>928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87</v>
      </c>
    </row>
    <row r="140" spans="1:65" s="2" customFormat="1" ht="14.45" customHeight="1">
      <c r="A140" s="35"/>
      <c r="B140" s="36"/>
      <c r="C140" s="192" t="s">
        <v>93</v>
      </c>
      <c r="D140" s="192" t="s">
        <v>223</v>
      </c>
      <c r="E140" s="193" t="s">
        <v>929</v>
      </c>
      <c r="F140" s="194" t="s">
        <v>930</v>
      </c>
      <c r="G140" s="195" t="s">
        <v>259</v>
      </c>
      <c r="H140" s="196">
        <v>4</v>
      </c>
      <c r="I140" s="197"/>
      <c r="J140" s="198">
        <f>ROUND(I140*H140,2)</f>
        <v>0</v>
      </c>
      <c r="K140" s="194" t="s">
        <v>1</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228</v>
      </c>
      <c r="AT140" s="203" t="s">
        <v>223</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228</v>
      </c>
      <c r="BM140" s="203" t="s">
        <v>308</v>
      </c>
    </row>
    <row r="141" spans="1:65" s="2" customFormat="1" ht="11.25">
      <c r="A141" s="35"/>
      <c r="B141" s="36"/>
      <c r="C141" s="37"/>
      <c r="D141" s="205" t="s">
        <v>230</v>
      </c>
      <c r="E141" s="37"/>
      <c r="F141" s="206" t="s">
        <v>930</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87</v>
      </c>
    </row>
    <row r="142" spans="1:65" s="2" customFormat="1" ht="14.45" customHeight="1">
      <c r="A142" s="35"/>
      <c r="B142" s="36"/>
      <c r="C142" s="192" t="s">
        <v>106</v>
      </c>
      <c r="D142" s="192" t="s">
        <v>223</v>
      </c>
      <c r="E142" s="193" t="s">
        <v>931</v>
      </c>
      <c r="F142" s="194" t="s">
        <v>932</v>
      </c>
      <c r="G142" s="195" t="s">
        <v>259</v>
      </c>
      <c r="H142" s="196">
        <v>2</v>
      </c>
      <c r="I142" s="197"/>
      <c r="J142" s="198">
        <f>ROUND(I142*H142,2)</f>
        <v>0</v>
      </c>
      <c r="K142" s="194" t="s">
        <v>1</v>
      </c>
      <c r="L142" s="40"/>
      <c r="M142" s="199" t="s">
        <v>1</v>
      </c>
      <c r="N142" s="200" t="s">
        <v>45</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228</v>
      </c>
      <c r="AT142" s="203" t="s">
        <v>223</v>
      </c>
      <c r="AU142" s="203" t="s">
        <v>87</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228</v>
      </c>
      <c r="BM142" s="203" t="s">
        <v>317</v>
      </c>
    </row>
    <row r="143" spans="1:65" s="2" customFormat="1" ht="11.25">
      <c r="A143" s="35"/>
      <c r="B143" s="36"/>
      <c r="C143" s="37"/>
      <c r="D143" s="205" t="s">
        <v>230</v>
      </c>
      <c r="E143" s="37"/>
      <c r="F143" s="206" t="s">
        <v>932</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87</v>
      </c>
    </row>
    <row r="144" spans="1:65" s="2" customFormat="1" ht="14.45" customHeight="1">
      <c r="A144" s="35"/>
      <c r="B144" s="36"/>
      <c r="C144" s="192" t="s">
        <v>228</v>
      </c>
      <c r="D144" s="192" t="s">
        <v>223</v>
      </c>
      <c r="E144" s="193" t="s">
        <v>933</v>
      </c>
      <c r="F144" s="194" t="s">
        <v>934</v>
      </c>
      <c r="G144" s="195" t="s">
        <v>259</v>
      </c>
      <c r="H144" s="196">
        <v>2</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327</v>
      </c>
    </row>
    <row r="145" spans="1:65" s="2" customFormat="1" ht="11.25">
      <c r="A145" s="35"/>
      <c r="B145" s="36"/>
      <c r="C145" s="37"/>
      <c r="D145" s="205" t="s">
        <v>230</v>
      </c>
      <c r="E145" s="37"/>
      <c r="F145" s="206" t="s">
        <v>934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87</v>
      </c>
    </row>
    <row r="146" spans="1:65" s="2" customFormat="1" ht="24.2" customHeight="1">
      <c r="A146" s="35"/>
      <c r="B146" s="36"/>
      <c r="C146" s="192" t="s">
        <v>256</v>
      </c>
      <c r="D146" s="192" t="s">
        <v>223</v>
      </c>
      <c r="E146" s="193" t="s">
        <v>935</v>
      </c>
      <c r="F146" s="194" t="s">
        <v>936</v>
      </c>
      <c r="G146" s="195" t="s">
        <v>259</v>
      </c>
      <c r="H146" s="196">
        <v>2</v>
      </c>
      <c r="I146" s="197"/>
      <c r="J146" s="198">
        <f>ROUND(I146*H146,2)</f>
        <v>0</v>
      </c>
      <c r="K146" s="194" t="s">
        <v>1</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228</v>
      </c>
      <c r="AT146" s="203" t="s">
        <v>223</v>
      </c>
      <c r="AU146" s="203" t="s">
        <v>87</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228</v>
      </c>
      <c r="BM146" s="203" t="s">
        <v>343</v>
      </c>
    </row>
    <row r="147" spans="1:65" s="2" customFormat="1" ht="11.25">
      <c r="A147" s="35"/>
      <c r="B147" s="36"/>
      <c r="C147" s="37"/>
      <c r="D147" s="205" t="s">
        <v>230</v>
      </c>
      <c r="E147" s="37"/>
      <c r="F147" s="206" t="s">
        <v>936</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87</v>
      </c>
    </row>
    <row r="148" spans="1:65" s="2" customFormat="1" ht="14.45" customHeight="1">
      <c r="A148" s="35"/>
      <c r="B148" s="36"/>
      <c r="C148" s="192" t="s">
        <v>221</v>
      </c>
      <c r="D148" s="192" t="s">
        <v>223</v>
      </c>
      <c r="E148" s="193" t="s">
        <v>937</v>
      </c>
      <c r="F148" s="194" t="s">
        <v>938</v>
      </c>
      <c r="G148" s="195" t="s">
        <v>259</v>
      </c>
      <c r="H148" s="196">
        <v>2</v>
      </c>
      <c r="I148" s="197"/>
      <c r="J148" s="198">
        <f>ROUND(I148*H148,2)</f>
        <v>0</v>
      </c>
      <c r="K148" s="194" t="s">
        <v>1</v>
      </c>
      <c r="L148" s="40"/>
      <c r="M148" s="199" t="s">
        <v>1</v>
      </c>
      <c r="N148" s="200" t="s">
        <v>45</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228</v>
      </c>
      <c r="AT148" s="203" t="s">
        <v>223</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228</v>
      </c>
      <c r="BM148" s="203" t="s">
        <v>358</v>
      </c>
    </row>
    <row r="149" spans="1:65" s="2" customFormat="1" ht="11.25">
      <c r="A149" s="35"/>
      <c r="B149" s="36"/>
      <c r="C149" s="37"/>
      <c r="D149" s="205" t="s">
        <v>230</v>
      </c>
      <c r="E149" s="37"/>
      <c r="F149" s="206" t="s">
        <v>938</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230</v>
      </c>
      <c r="AU149" s="18" t="s">
        <v>87</v>
      </c>
    </row>
    <row r="150" spans="1:65" s="2" customFormat="1" ht="24.2" customHeight="1">
      <c r="A150" s="35"/>
      <c r="B150" s="36"/>
      <c r="C150" s="192" t="s">
        <v>266</v>
      </c>
      <c r="D150" s="192" t="s">
        <v>223</v>
      </c>
      <c r="E150" s="193" t="s">
        <v>939</v>
      </c>
      <c r="F150" s="194" t="s">
        <v>940</v>
      </c>
      <c r="G150" s="195" t="s">
        <v>259</v>
      </c>
      <c r="H150" s="196">
        <v>2</v>
      </c>
      <c r="I150" s="197"/>
      <c r="J150" s="198">
        <f>ROUND(I150*H150,2)</f>
        <v>0</v>
      </c>
      <c r="K150" s="194" t="s">
        <v>1</v>
      </c>
      <c r="L150" s="40"/>
      <c r="M150" s="199" t="s">
        <v>1</v>
      </c>
      <c r="N150" s="200" t="s">
        <v>45</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228</v>
      </c>
      <c r="AT150" s="203" t="s">
        <v>223</v>
      </c>
      <c r="AU150" s="203" t="s">
        <v>87</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228</v>
      </c>
      <c r="BM150" s="203" t="s">
        <v>371</v>
      </c>
    </row>
    <row r="151" spans="1:65" s="2" customFormat="1" ht="19.5">
      <c r="A151" s="35"/>
      <c r="B151" s="36"/>
      <c r="C151" s="37"/>
      <c r="D151" s="205" t="s">
        <v>230</v>
      </c>
      <c r="E151" s="37"/>
      <c r="F151" s="206" t="s">
        <v>940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230</v>
      </c>
      <c r="AU151" s="18" t="s">
        <v>87</v>
      </c>
    </row>
    <row r="152" spans="1:65" s="2" customFormat="1" ht="14.45" customHeight="1">
      <c r="A152" s="35"/>
      <c r="B152" s="36"/>
      <c r="C152" s="192" t="s">
        <v>276</v>
      </c>
      <c r="D152" s="192" t="s">
        <v>223</v>
      </c>
      <c r="E152" s="193" t="s">
        <v>941</v>
      </c>
      <c r="F152" s="194" t="s">
        <v>942</v>
      </c>
      <c r="G152" s="195" t="s">
        <v>259</v>
      </c>
      <c r="H152" s="196">
        <v>2</v>
      </c>
      <c r="I152" s="197"/>
      <c r="J152" s="198">
        <f>ROUND(I152*H152,2)</f>
        <v>0</v>
      </c>
      <c r="K152" s="194" t="s">
        <v>1</v>
      </c>
      <c r="L152" s="40"/>
      <c r="M152" s="199" t="s">
        <v>1</v>
      </c>
      <c r="N152" s="200" t="s">
        <v>45</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228</v>
      </c>
      <c r="AT152" s="203" t="s">
        <v>223</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228</v>
      </c>
      <c r="BM152" s="203" t="s">
        <v>383</v>
      </c>
    </row>
    <row r="153" spans="1:65" s="2" customFormat="1" ht="11.25">
      <c r="A153" s="35"/>
      <c r="B153" s="36"/>
      <c r="C153" s="37"/>
      <c r="D153" s="205" t="s">
        <v>230</v>
      </c>
      <c r="E153" s="37"/>
      <c r="F153" s="206" t="s">
        <v>942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87</v>
      </c>
    </row>
    <row r="154" spans="1:65" s="2" customFormat="1" ht="14.45" customHeight="1">
      <c r="A154" s="35"/>
      <c r="B154" s="36"/>
      <c r="C154" s="192" t="s">
        <v>274</v>
      </c>
      <c r="D154" s="192" t="s">
        <v>223</v>
      </c>
      <c r="E154" s="193" t="s">
        <v>943</v>
      </c>
      <c r="F154" s="194" t="s">
        <v>944</v>
      </c>
      <c r="G154" s="195" t="s">
        <v>259</v>
      </c>
      <c r="H154" s="196">
        <v>2</v>
      </c>
      <c r="I154" s="197"/>
      <c r="J154" s="198">
        <f>ROUND(I154*H154,2)</f>
        <v>0</v>
      </c>
      <c r="K154" s="194" t="s">
        <v>1</v>
      </c>
      <c r="L154" s="40"/>
      <c r="M154" s="199" t="s">
        <v>1</v>
      </c>
      <c r="N154" s="200" t="s">
        <v>45</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228</v>
      </c>
      <c r="AT154" s="203" t="s">
        <v>223</v>
      </c>
      <c r="AU154" s="203" t="s">
        <v>87</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228</v>
      </c>
      <c r="BM154" s="203" t="s">
        <v>396</v>
      </c>
    </row>
    <row r="155" spans="1:65" s="2" customFormat="1" ht="11.25">
      <c r="A155" s="35"/>
      <c r="B155" s="36"/>
      <c r="C155" s="37"/>
      <c r="D155" s="205" t="s">
        <v>230</v>
      </c>
      <c r="E155" s="37"/>
      <c r="F155" s="206" t="s">
        <v>944</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230</v>
      </c>
      <c r="AU155" s="18" t="s">
        <v>87</v>
      </c>
    </row>
    <row r="156" spans="1:65" s="2" customFormat="1" ht="14.45" customHeight="1">
      <c r="A156" s="35"/>
      <c r="B156" s="36"/>
      <c r="C156" s="192" t="s">
        <v>286</v>
      </c>
      <c r="D156" s="192" t="s">
        <v>223</v>
      </c>
      <c r="E156" s="193" t="s">
        <v>945</v>
      </c>
      <c r="F156" s="194" t="s">
        <v>946</v>
      </c>
      <c r="G156" s="195" t="s">
        <v>259</v>
      </c>
      <c r="H156" s="196">
        <v>2</v>
      </c>
      <c r="I156" s="197"/>
      <c r="J156" s="198">
        <f>ROUND(I156*H156,2)</f>
        <v>0</v>
      </c>
      <c r="K156" s="194" t="s">
        <v>1</v>
      </c>
      <c r="L156" s="40"/>
      <c r="M156" s="199" t="s">
        <v>1</v>
      </c>
      <c r="N156" s="200" t="s">
        <v>45</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87</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228</v>
      </c>
      <c r="BM156" s="203" t="s">
        <v>408</v>
      </c>
    </row>
    <row r="157" spans="1:65" s="2" customFormat="1" ht="11.25">
      <c r="A157" s="35"/>
      <c r="B157" s="36"/>
      <c r="C157" s="37"/>
      <c r="D157" s="205" t="s">
        <v>230</v>
      </c>
      <c r="E157" s="37"/>
      <c r="F157" s="206" t="s">
        <v>946</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87</v>
      </c>
    </row>
    <row r="158" spans="1:65" s="2" customFormat="1" ht="14.45" customHeight="1">
      <c r="A158" s="35"/>
      <c r="B158" s="36"/>
      <c r="C158" s="192" t="s">
        <v>293</v>
      </c>
      <c r="D158" s="192" t="s">
        <v>223</v>
      </c>
      <c r="E158" s="193" t="s">
        <v>947</v>
      </c>
      <c r="F158" s="194" t="s">
        <v>948</v>
      </c>
      <c r="G158" s="195" t="s">
        <v>259</v>
      </c>
      <c r="H158" s="196">
        <v>1</v>
      </c>
      <c r="I158" s="197"/>
      <c r="J158" s="198">
        <f>ROUND(I158*H158,2)</f>
        <v>0</v>
      </c>
      <c r="K158" s="194" t="s">
        <v>1</v>
      </c>
      <c r="L158" s="40"/>
      <c r="M158" s="199" t="s">
        <v>1</v>
      </c>
      <c r="N158" s="200" t="s">
        <v>45</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228</v>
      </c>
      <c r="AT158" s="203" t="s">
        <v>223</v>
      </c>
      <c r="AU158" s="203" t="s">
        <v>87</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228</v>
      </c>
      <c r="BM158" s="203" t="s">
        <v>362</v>
      </c>
    </row>
    <row r="159" spans="1:65" s="2" customFormat="1" ht="11.25">
      <c r="A159" s="35"/>
      <c r="B159" s="36"/>
      <c r="C159" s="37"/>
      <c r="D159" s="205" t="s">
        <v>230</v>
      </c>
      <c r="E159" s="37"/>
      <c r="F159" s="206" t="s">
        <v>948</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230</v>
      </c>
      <c r="AU159" s="18" t="s">
        <v>87</v>
      </c>
    </row>
    <row r="160" spans="1:65" s="2" customFormat="1" ht="14.45" customHeight="1">
      <c r="A160" s="35"/>
      <c r="B160" s="36"/>
      <c r="C160" s="192" t="s">
        <v>298</v>
      </c>
      <c r="D160" s="192" t="s">
        <v>223</v>
      </c>
      <c r="E160" s="193" t="s">
        <v>949</v>
      </c>
      <c r="F160" s="194" t="s">
        <v>950</v>
      </c>
      <c r="G160" s="195" t="s">
        <v>259</v>
      </c>
      <c r="H160" s="196">
        <v>12</v>
      </c>
      <c r="I160" s="197"/>
      <c r="J160" s="198">
        <f>ROUND(I160*H160,2)</f>
        <v>0</v>
      </c>
      <c r="K160" s="194" t="s">
        <v>1</v>
      </c>
      <c r="L160" s="40"/>
      <c r="M160" s="199" t="s">
        <v>1</v>
      </c>
      <c r="N160" s="200" t="s">
        <v>45</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228</v>
      </c>
      <c r="AT160" s="203" t="s">
        <v>223</v>
      </c>
      <c r="AU160" s="203" t="s">
        <v>87</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228</v>
      </c>
      <c r="BM160" s="203" t="s">
        <v>426</v>
      </c>
    </row>
    <row r="161" spans="1:65" s="2" customFormat="1" ht="11.25">
      <c r="A161" s="35"/>
      <c r="B161" s="36"/>
      <c r="C161" s="37"/>
      <c r="D161" s="205" t="s">
        <v>230</v>
      </c>
      <c r="E161" s="37"/>
      <c r="F161" s="206" t="s">
        <v>950</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230</v>
      </c>
      <c r="AU161" s="18" t="s">
        <v>87</v>
      </c>
    </row>
    <row r="162" spans="1:65" s="2" customFormat="1" ht="14.45" customHeight="1">
      <c r="A162" s="35"/>
      <c r="B162" s="36"/>
      <c r="C162" s="192" t="s">
        <v>304</v>
      </c>
      <c r="D162" s="192" t="s">
        <v>223</v>
      </c>
      <c r="E162" s="193" t="s">
        <v>951</v>
      </c>
      <c r="F162" s="194" t="s">
        <v>952</v>
      </c>
      <c r="G162" s="195" t="s">
        <v>259</v>
      </c>
      <c r="H162" s="196">
        <v>2</v>
      </c>
      <c r="I162" s="197"/>
      <c r="J162" s="198">
        <f>ROUND(I162*H162,2)</f>
        <v>0</v>
      </c>
      <c r="K162" s="194" t="s">
        <v>1</v>
      </c>
      <c r="L162" s="40"/>
      <c r="M162" s="199" t="s">
        <v>1</v>
      </c>
      <c r="N162" s="200" t="s">
        <v>45</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228</v>
      </c>
      <c r="AT162" s="203" t="s">
        <v>223</v>
      </c>
      <c r="AU162" s="203" t="s">
        <v>87</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228</v>
      </c>
      <c r="BM162" s="203" t="s">
        <v>435</v>
      </c>
    </row>
    <row r="163" spans="1:65" s="2" customFormat="1" ht="11.25">
      <c r="A163" s="35"/>
      <c r="B163" s="36"/>
      <c r="C163" s="37"/>
      <c r="D163" s="205" t="s">
        <v>230</v>
      </c>
      <c r="E163" s="37"/>
      <c r="F163" s="206" t="s">
        <v>952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230</v>
      </c>
      <c r="AU163" s="18" t="s">
        <v>87</v>
      </c>
    </row>
    <row r="164" spans="1:65" s="2" customFormat="1" ht="14.45" customHeight="1">
      <c r="A164" s="35"/>
      <c r="B164" s="36"/>
      <c r="C164" s="192" t="s">
        <v>308</v>
      </c>
      <c r="D164" s="192" t="s">
        <v>223</v>
      </c>
      <c r="E164" s="193" t="s">
        <v>953</v>
      </c>
      <c r="F164" s="194" t="s">
        <v>954</v>
      </c>
      <c r="G164" s="195" t="s">
        <v>259</v>
      </c>
      <c r="H164" s="196">
        <v>2</v>
      </c>
      <c r="I164" s="197"/>
      <c r="J164" s="198">
        <f>ROUND(I164*H164,2)</f>
        <v>0</v>
      </c>
      <c r="K164" s="194" t="s">
        <v>1</v>
      </c>
      <c r="L164" s="40"/>
      <c r="M164" s="199" t="s">
        <v>1</v>
      </c>
      <c r="N164" s="200" t="s">
        <v>45</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228</v>
      </c>
      <c r="AT164" s="203" t="s">
        <v>223</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228</v>
      </c>
      <c r="BM164" s="203" t="s">
        <v>449</v>
      </c>
    </row>
    <row r="165" spans="1:65" s="2" customFormat="1" ht="11.25">
      <c r="A165" s="35"/>
      <c r="B165" s="36"/>
      <c r="C165" s="37"/>
      <c r="D165" s="205" t="s">
        <v>230</v>
      </c>
      <c r="E165" s="37"/>
      <c r="F165" s="206" t="s">
        <v>954</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87</v>
      </c>
    </row>
    <row r="166" spans="1:65" s="2" customFormat="1" ht="14.45" customHeight="1">
      <c r="A166" s="35"/>
      <c r="B166" s="36"/>
      <c r="C166" s="192" t="s">
        <v>8</v>
      </c>
      <c r="D166" s="192" t="s">
        <v>223</v>
      </c>
      <c r="E166" s="193" t="s">
        <v>955</v>
      </c>
      <c r="F166" s="194" t="s">
        <v>956</v>
      </c>
      <c r="G166" s="195" t="s">
        <v>259</v>
      </c>
      <c r="H166" s="196">
        <v>2</v>
      </c>
      <c r="I166" s="197"/>
      <c r="J166" s="198">
        <f>ROUND(I166*H166,2)</f>
        <v>0</v>
      </c>
      <c r="K166" s="194" t="s">
        <v>1</v>
      </c>
      <c r="L166" s="40"/>
      <c r="M166" s="199" t="s">
        <v>1</v>
      </c>
      <c r="N166" s="200" t="s">
        <v>45</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228</v>
      </c>
      <c r="AT166" s="203" t="s">
        <v>223</v>
      </c>
      <c r="AU166" s="203" t="s">
        <v>87</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228</v>
      </c>
      <c r="BM166" s="203" t="s">
        <v>462</v>
      </c>
    </row>
    <row r="167" spans="1:65" s="2" customFormat="1" ht="11.25">
      <c r="A167" s="35"/>
      <c r="B167" s="36"/>
      <c r="C167" s="37"/>
      <c r="D167" s="205" t="s">
        <v>230</v>
      </c>
      <c r="E167" s="37"/>
      <c r="F167" s="206" t="s">
        <v>956</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87</v>
      </c>
    </row>
    <row r="168" spans="1:65" s="2" customFormat="1" ht="14.45" customHeight="1">
      <c r="A168" s="35"/>
      <c r="B168" s="36"/>
      <c r="C168" s="192" t="s">
        <v>317</v>
      </c>
      <c r="D168" s="192" t="s">
        <v>223</v>
      </c>
      <c r="E168" s="193" t="s">
        <v>957</v>
      </c>
      <c r="F168" s="194" t="s">
        <v>958</v>
      </c>
      <c r="G168" s="195" t="s">
        <v>259</v>
      </c>
      <c r="H168" s="196">
        <v>16</v>
      </c>
      <c r="I168" s="197"/>
      <c r="J168" s="198">
        <f>ROUND(I168*H168,2)</f>
        <v>0</v>
      </c>
      <c r="K168" s="194" t="s">
        <v>1</v>
      </c>
      <c r="L168" s="40"/>
      <c r="M168" s="199" t="s">
        <v>1</v>
      </c>
      <c r="N168" s="200" t="s">
        <v>45</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228</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228</v>
      </c>
      <c r="BM168" s="203" t="s">
        <v>478</v>
      </c>
    </row>
    <row r="169" spans="1:65" s="2" customFormat="1" ht="11.25">
      <c r="A169" s="35"/>
      <c r="B169" s="36"/>
      <c r="C169" s="37"/>
      <c r="D169" s="205" t="s">
        <v>230</v>
      </c>
      <c r="E169" s="37"/>
      <c r="F169" s="206" t="s">
        <v>958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14.45" customHeight="1">
      <c r="A170" s="35"/>
      <c r="B170" s="36"/>
      <c r="C170" s="192" t="s">
        <v>323</v>
      </c>
      <c r="D170" s="192" t="s">
        <v>223</v>
      </c>
      <c r="E170" s="193" t="s">
        <v>959</v>
      </c>
      <c r="F170" s="194" t="s">
        <v>960</v>
      </c>
      <c r="G170" s="195" t="s">
        <v>259</v>
      </c>
      <c r="H170" s="196">
        <v>1</v>
      </c>
      <c r="I170" s="197"/>
      <c r="J170" s="198">
        <f>ROUND(I170*H170,2)</f>
        <v>0</v>
      </c>
      <c r="K170" s="194" t="s">
        <v>1</v>
      </c>
      <c r="L170" s="40"/>
      <c r="M170" s="199" t="s">
        <v>1</v>
      </c>
      <c r="N170" s="200" t="s">
        <v>45</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228</v>
      </c>
      <c r="AT170" s="203" t="s">
        <v>223</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228</v>
      </c>
      <c r="BM170" s="203" t="s">
        <v>490</v>
      </c>
    </row>
    <row r="171" spans="1:65" s="2" customFormat="1" ht="11.25">
      <c r="A171" s="35"/>
      <c r="B171" s="36"/>
      <c r="C171" s="37"/>
      <c r="D171" s="205" t="s">
        <v>230</v>
      </c>
      <c r="E171" s="37"/>
      <c r="F171" s="206" t="s">
        <v>960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87</v>
      </c>
    </row>
    <row r="172" spans="1:65" s="2" customFormat="1" ht="14.45" customHeight="1">
      <c r="A172" s="35"/>
      <c r="B172" s="36"/>
      <c r="C172" s="192" t="s">
        <v>327</v>
      </c>
      <c r="D172" s="192" t="s">
        <v>223</v>
      </c>
      <c r="E172" s="193" t="s">
        <v>961</v>
      </c>
      <c r="F172" s="194" t="s">
        <v>962</v>
      </c>
      <c r="G172" s="195" t="s">
        <v>386</v>
      </c>
      <c r="H172" s="253"/>
      <c r="I172" s="197"/>
      <c r="J172" s="198">
        <f>ROUND(I172*H172,2)</f>
        <v>0</v>
      </c>
      <c r="K172" s="194" t="s">
        <v>1</v>
      </c>
      <c r="L172" s="40"/>
      <c r="M172" s="199" t="s">
        <v>1</v>
      </c>
      <c r="N172" s="200" t="s">
        <v>45</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228</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228</v>
      </c>
      <c r="BM172" s="203" t="s">
        <v>501</v>
      </c>
    </row>
    <row r="173" spans="1:65" s="2" customFormat="1" ht="11.25">
      <c r="A173" s="35"/>
      <c r="B173" s="36"/>
      <c r="C173" s="37"/>
      <c r="D173" s="205" t="s">
        <v>230</v>
      </c>
      <c r="E173" s="37"/>
      <c r="F173" s="206" t="s">
        <v>962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14.45" customHeight="1">
      <c r="A174" s="35"/>
      <c r="B174" s="36"/>
      <c r="C174" s="192" t="s">
        <v>334</v>
      </c>
      <c r="D174" s="192" t="s">
        <v>223</v>
      </c>
      <c r="E174" s="193" t="s">
        <v>963</v>
      </c>
      <c r="F174" s="194" t="s">
        <v>964</v>
      </c>
      <c r="G174" s="195" t="s">
        <v>320</v>
      </c>
      <c r="H174" s="196">
        <v>0.2</v>
      </c>
      <c r="I174" s="197"/>
      <c r="J174" s="198">
        <f>ROUND(I174*H174,2)</f>
        <v>0</v>
      </c>
      <c r="K174" s="194" t="s">
        <v>1</v>
      </c>
      <c r="L174" s="40"/>
      <c r="M174" s="199" t="s">
        <v>1</v>
      </c>
      <c r="N174" s="200" t="s">
        <v>45</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228</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228</v>
      </c>
      <c r="BM174" s="203" t="s">
        <v>517</v>
      </c>
    </row>
    <row r="175" spans="1:65" s="2" customFormat="1" ht="11.25">
      <c r="A175" s="35"/>
      <c r="B175" s="36"/>
      <c r="C175" s="37"/>
      <c r="D175" s="205" t="s">
        <v>230</v>
      </c>
      <c r="E175" s="37"/>
      <c r="F175" s="206" t="s">
        <v>964</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87</v>
      </c>
    </row>
    <row r="176" spans="1:65" s="12" customFormat="1" ht="25.9" customHeight="1">
      <c r="B176" s="176"/>
      <c r="C176" s="177"/>
      <c r="D176" s="178" t="s">
        <v>79</v>
      </c>
      <c r="E176" s="179" t="s">
        <v>106</v>
      </c>
      <c r="F176" s="179" t="s">
        <v>965</v>
      </c>
      <c r="G176" s="177"/>
      <c r="H176" s="177"/>
      <c r="I176" s="180"/>
      <c r="J176" s="181">
        <f>BK176</f>
        <v>0</v>
      </c>
      <c r="K176" s="177"/>
      <c r="L176" s="182"/>
      <c r="M176" s="183"/>
      <c r="N176" s="184"/>
      <c r="O176" s="184"/>
      <c r="P176" s="185">
        <f>SUM(P177:P200)</f>
        <v>0</v>
      </c>
      <c r="Q176" s="184"/>
      <c r="R176" s="185">
        <f>SUM(R177:R200)</f>
        <v>0</v>
      </c>
      <c r="S176" s="184"/>
      <c r="T176" s="186">
        <f>SUM(T177:T200)</f>
        <v>0</v>
      </c>
      <c r="AR176" s="187" t="s">
        <v>87</v>
      </c>
      <c r="AT176" s="188" t="s">
        <v>79</v>
      </c>
      <c r="AU176" s="188" t="s">
        <v>80</v>
      </c>
      <c r="AY176" s="187" t="s">
        <v>220</v>
      </c>
      <c r="BK176" s="189">
        <f>SUM(BK177:BK200)</f>
        <v>0</v>
      </c>
    </row>
    <row r="177" spans="1:65" s="2" customFormat="1" ht="14.45" customHeight="1">
      <c r="A177" s="35"/>
      <c r="B177" s="36"/>
      <c r="C177" s="192" t="s">
        <v>87</v>
      </c>
      <c r="D177" s="192" t="s">
        <v>223</v>
      </c>
      <c r="E177" s="193" t="s">
        <v>968</v>
      </c>
      <c r="F177" s="194" t="s">
        <v>969</v>
      </c>
      <c r="G177" s="195" t="s">
        <v>259</v>
      </c>
      <c r="H177" s="196">
        <v>2</v>
      </c>
      <c r="I177" s="197"/>
      <c r="J177" s="198">
        <f>ROUND(I177*H177,2)</f>
        <v>0</v>
      </c>
      <c r="K177" s="194" t="s">
        <v>1</v>
      </c>
      <c r="L177" s="40"/>
      <c r="M177" s="199" t="s">
        <v>1</v>
      </c>
      <c r="N177" s="200" t="s">
        <v>45</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228</v>
      </c>
      <c r="AT177" s="203" t="s">
        <v>223</v>
      </c>
      <c r="AU177" s="203" t="s">
        <v>87</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228</v>
      </c>
      <c r="BM177" s="203" t="s">
        <v>528</v>
      </c>
    </row>
    <row r="178" spans="1:65" s="2" customFormat="1" ht="11.25">
      <c r="A178" s="35"/>
      <c r="B178" s="36"/>
      <c r="C178" s="37"/>
      <c r="D178" s="205" t="s">
        <v>230</v>
      </c>
      <c r="E178" s="37"/>
      <c r="F178" s="206" t="s">
        <v>969</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87</v>
      </c>
    </row>
    <row r="179" spans="1:65" s="2" customFormat="1" ht="14.45" customHeight="1">
      <c r="A179" s="35"/>
      <c r="B179" s="36"/>
      <c r="C179" s="192" t="s">
        <v>93</v>
      </c>
      <c r="D179" s="192" t="s">
        <v>223</v>
      </c>
      <c r="E179" s="193" t="s">
        <v>970</v>
      </c>
      <c r="F179" s="194" t="s">
        <v>971</v>
      </c>
      <c r="G179" s="195" t="s">
        <v>259</v>
      </c>
      <c r="H179" s="196">
        <v>3</v>
      </c>
      <c r="I179" s="197"/>
      <c r="J179" s="198">
        <f>ROUND(I179*H179,2)</f>
        <v>0</v>
      </c>
      <c r="K179" s="194" t="s">
        <v>1</v>
      </c>
      <c r="L179" s="40"/>
      <c r="M179" s="199" t="s">
        <v>1</v>
      </c>
      <c r="N179" s="200" t="s">
        <v>45</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228</v>
      </c>
      <c r="AT179" s="203" t="s">
        <v>223</v>
      </c>
      <c r="AU179" s="203" t="s">
        <v>87</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228</v>
      </c>
      <c r="BM179" s="203" t="s">
        <v>540</v>
      </c>
    </row>
    <row r="180" spans="1:65" s="2" customFormat="1" ht="11.25">
      <c r="A180" s="35"/>
      <c r="B180" s="36"/>
      <c r="C180" s="37"/>
      <c r="D180" s="205" t="s">
        <v>230</v>
      </c>
      <c r="E180" s="37"/>
      <c r="F180" s="206" t="s">
        <v>971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87</v>
      </c>
    </row>
    <row r="181" spans="1:65" s="2" customFormat="1" ht="14.45" customHeight="1">
      <c r="A181" s="35"/>
      <c r="B181" s="36"/>
      <c r="C181" s="192" t="s">
        <v>106</v>
      </c>
      <c r="D181" s="192" t="s">
        <v>223</v>
      </c>
      <c r="E181" s="193" t="s">
        <v>1709</v>
      </c>
      <c r="F181" s="194" t="s">
        <v>1710</v>
      </c>
      <c r="G181" s="195" t="s">
        <v>259</v>
      </c>
      <c r="H181" s="196">
        <v>1</v>
      </c>
      <c r="I181" s="197"/>
      <c r="J181" s="198">
        <f>ROUND(I181*H181,2)</f>
        <v>0</v>
      </c>
      <c r="K181" s="194" t="s">
        <v>1</v>
      </c>
      <c r="L181" s="40"/>
      <c r="M181" s="199" t="s">
        <v>1</v>
      </c>
      <c r="N181" s="200" t="s">
        <v>45</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228</v>
      </c>
      <c r="AT181" s="203" t="s">
        <v>223</v>
      </c>
      <c r="AU181" s="203" t="s">
        <v>87</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228</v>
      </c>
      <c r="BM181" s="203" t="s">
        <v>550</v>
      </c>
    </row>
    <row r="182" spans="1:65" s="2" customFormat="1" ht="11.25">
      <c r="A182" s="35"/>
      <c r="B182" s="36"/>
      <c r="C182" s="37"/>
      <c r="D182" s="205" t="s">
        <v>230</v>
      </c>
      <c r="E182" s="37"/>
      <c r="F182" s="206" t="s">
        <v>1710</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87</v>
      </c>
    </row>
    <row r="183" spans="1:65" s="2" customFormat="1" ht="14.45" customHeight="1">
      <c r="A183" s="35"/>
      <c r="B183" s="36"/>
      <c r="C183" s="192" t="s">
        <v>228</v>
      </c>
      <c r="D183" s="192" t="s">
        <v>223</v>
      </c>
      <c r="E183" s="193" t="s">
        <v>1918</v>
      </c>
      <c r="F183" s="194" t="s">
        <v>1919</v>
      </c>
      <c r="G183" s="195" t="s">
        <v>259</v>
      </c>
      <c r="H183" s="196">
        <v>2</v>
      </c>
      <c r="I183" s="197"/>
      <c r="J183" s="198">
        <f>ROUND(I183*H183,2)</f>
        <v>0</v>
      </c>
      <c r="K183" s="194" t="s">
        <v>1</v>
      </c>
      <c r="L183" s="40"/>
      <c r="M183" s="199" t="s">
        <v>1</v>
      </c>
      <c r="N183" s="200" t="s">
        <v>45</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228</v>
      </c>
      <c r="AT183" s="203" t="s">
        <v>223</v>
      </c>
      <c r="AU183" s="203" t="s">
        <v>87</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228</v>
      </c>
      <c r="BM183" s="203" t="s">
        <v>559</v>
      </c>
    </row>
    <row r="184" spans="1:65" s="2" customFormat="1" ht="11.25">
      <c r="A184" s="35"/>
      <c r="B184" s="36"/>
      <c r="C184" s="37"/>
      <c r="D184" s="205" t="s">
        <v>230</v>
      </c>
      <c r="E184" s="37"/>
      <c r="F184" s="206" t="s">
        <v>1919</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87</v>
      </c>
    </row>
    <row r="185" spans="1:65" s="2" customFormat="1" ht="14.45" customHeight="1">
      <c r="A185" s="35"/>
      <c r="B185" s="36"/>
      <c r="C185" s="192" t="s">
        <v>256</v>
      </c>
      <c r="D185" s="192" t="s">
        <v>223</v>
      </c>
      <c r="E185" s="193" t="s">
        <v>1920</v>
      </c>
      <c r="F185" s="194" t="s">
        <v>1921</v>
      </c>
      <c r="G185" s="195" t="s">
        <v>259</v>
      </c>
      <c r="H185" s="196">
        <v>1</v>
      </c>
      <c r="I185" s="197"/>
      <c r="J185" s="198">
        <f>ROUND(I185*H185,2)</f>
        <v>0</v>
      </c>
      <c r="K185" s="194" t="s">
        <v>1</v>
      </c>
      <c r="L185" s="40"/>
      <c r="M185" s="199" t="s">
        <v>1</v>
      </c>
      <c r="N185" s="200" t="s">
        <v>45</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228</v>
      </c>
      <c r="AT185" s="203" t="s">
        <v>223</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228</v>
      </c>
      <c r="BM185" s="203" t="s">
        <v>567</v>
      </c>
    </row>
    <row r="186" spans="1:65" s="2" customFormat="1" ht="11.25">
      <c r="A186" s="35"/>
      <c r="B186" s="36"/>
      <c r="C186" s="37"/>
      <c r="D186" s="205" t="s">
        <v>230</v>
      </c>
      <c r="E186" s="37"/>
      <c r="F186" s="206" t="s">
        <v>1921</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87</v>
      </c>
    </row>
    <row r="187" spans="1:65" s="2" customFormat="1" ht="14.45" customHeight="1">
      <c r="A187" s="35"/>
      <c r="B187" s="36"/>
      <c r="C187" s="192" t="s">
        <v>221</v>
      </c>
      <c r="D187" s="192" t="s">
        <v>223</v>
      </c>
      <c r="E187" s="193" t="s">
        <v>972</v>
      </c>
      <c r="F187" s="194" t="s">
        <v>973</v>
      </c>
      <c r="G187" s="195" t="s">
        <v>259</v>
      </c>
      <c r="H187" s="196">
        <v>2</v>
      </c>
      <c r="I187" s="197"/>
      <c r="J187" s="198">
        <f>ROUND(I187*H187,2)</f>
        <v>0</v>
      </c>
      <c r="K187" s="194" t="s">
        <v>1</v>
      </c>
      <c r="L187" s="40"/>
      <c r="M187" s="199" t="s">
        <v>1</v>
      </c>
      <c r="N187" s="200" t="s">
        <v>45</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228</v>
      </c>
      <c r="AT187" s="203" t="s">
        <v>223</v>
      </c>
      <c r="AU187" s="203" t="s">
        <v>87</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228</v>
      </c>
      <c r="BM187" s="203" t="s">
        <v>574</v>
      </c>
    </row>
    <row r="188" spans="1:65" s="2" customFormat="1" ht="11.25">
      <c r="A188" s="35"/>
      <c r="B188" s="36"/>
      <c r="C188" s="37"/>
      <c r="D188" s="205" t="s">
        <v>230</v>
      </c>
      <c r="E188" s="37"/>
      <c r="F188" s="206" t="s">
        <v>973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87</v>
      </c>
    </row>
    <row r="189" spans="1:65" s="2" customFormat="1" ht="14.45" customHeight="1">
      <c r="A189" s="35"/>
      <c r="B189" s="36"/>
      <c r="C189" s="192" t="s">
        <v>266</v>
      </c>
      <c r="D189" s="192" t="s">
        <v>223</v>
      </c>
      <c r="E189" s="193" t="s">
        <v>1922</v>
      </c>
      <c r="F189" s="194" t="s">
        <v>1923</v>
      </c>
      <c r="G189" s="195" t="s">
        <v>259</v>
      </c>
      <c r="H189" s="196">
        <v>2</v>
      </c>
      <c r="I189" s="197"/>
      <c r="J189" s="198">
        <f>ROUND(I189*H189,2)</f>
        <v>0</v>
      </c>
      <c r="K189" s="194" t="s">
        <v>1</v>
      </c>
      <c r="L189" s="40"/>
      <c r="M189" s="199" t="s">
        <v>1</v>
      </c>
      <c r="N189" s="200" t="s">
        <v>45</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228</v>
      </c>
      <c r="BM189" s="203" t="s">
        <v>583</v>
      </c>
    </row>
    <row r="190" spans="1:65" s="2" customFormat="1" ht="11.25">
      <c r="A190" s="35"/>
      <c r="B190" s="36"/>
      <c r="C190" s="37"/>
      <c r="D190" s="205" t="s">
        <v>230</v>
      </c>
      <c r="E190" s="37"/>
      <c r="F190" s="206" t="s">
        <v>1923</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87</v>
      </c>
    </row>
    <row r="191" spans="1:65" s="2" customFormat="1" ht="14.45" customHeight="1">
      <c r="A191" s="35"/>
      <c r="B191" s="36"/>
      <c r="C191" s="192" t="s">
        <v>276</v>
      </c>
      <c r="D191" s="192" t="s">
        <v>223</v>
      </c>
      <c r="E191" s="193" t="s">
        <v>1924</v>
      </c>
      <c r="F191" s="194" t="s">
        <v>1925</v>
      </c>
      <c r="G191" s="195" t="s">
        <v>259</v>
      </c>
      <c r="H191" s="196">
        <v>1</v>
      </c>
      <c r="I191" s="197"/>
      <c r="J191" s="198">
        <f>ROUND(I191*H191,2)</f>
        <v>0</v>
      </c>
      <c r="K191" s="194" t="s">
        <v>1</v>
      </c>
      <c r="L191" s="40"/>
      <c r="M191" s="199" t="s">
        <v>1</v>
      </c>
      <c r="N191" s="200" t="s">
        <v>45</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228</v>
      </c>
      <c r="AT191" s="203" t="s">
        <v>223</v>
      </c>
      <c r="AU191" s="203" t="s">
        <v>87</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228</v>
      </c>
      <c r="BM191" s="203" t="s">
        <v>596</v>
      </c>
    </row>
    <row r="192" spans="1:65" s="2" customFormat="1" ht="11.25">
      <c r="A192" s="35"/>
      <c r="B192" s="36"/>
      <c r="C192" s="37"/>
      <c r="D192" s="205" t="s">
        <v>230</v>
      </c>
      <c r="E192" s="37"/>
      <c r="F192" s="206" t="s">
        <v>1925</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87</v>
      </c>
    </row>
    <row r="193" spans="1:65" s="2" customFormat="1" ht="24.2" customHeight="1">
      <c r="A193" s="35"/>
      <c r="B193" s="36"/>
      <c r="C193" s="192" t="s">
        <v>274</v>
      </c>
      <c r="D193" s="192" t="s">
        <v>223</v>
      </c>
      <c r="E193" s="193" t="s">
        <v>980</v>
      </c>
      <c r="F193" s="194" t="s">
        <v>981</v>
      </c>
      <c r="G193" s="195" t="s">
        <v>259</v>
      </c>
      <c r="H193" s="196">
        <v>2</v>
      </c>
      <c r="I193" s="197"/>
      <c r="J193" s="198">
        <f>ROUND(I193*H193,2)</f>
        <v>0</v>
      </c>
      <c r="K193" s="194" t="s">
        <v>1</v>
      </c>
      <c r="L193" s="40"/>
      <c r="M193" s="199" t="s">
        <v>1</v>
      </c>
      <c r="N193" s="200" t="s">
        <v>45</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228</v>
      </c>
      <c r="AT193" s="203" t="s">
        <v>223</v>
      </c>
      <c r="AU193" s="203" t="s">
        <v>87</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228</v>
      </c>
      <c r="BM193" s="203" t="s">
        <v>607</v>
      </c>
    </row>
    <row r="194" spans="1:65" s="2" customFormat="1" ht="11.25">
      <c r="A194" s="35"/>
      <c r="B194" s="36"/>
      <c r="C194" s="37"/>
      <c r="D194" s="205" t="s">
        <v>230</v>
      </c>
      <c r="E194" s="37"/>
      <c r="F194" s="206" t="s">
        <v>981</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87</v>
      </c>
    </row>
    <row r="195" spans="1:65" s="2" customFormat="1" ht="14.45" customHeight="1">
      <c r="A195" s="35"/>
      <c r="B195" s="36"/>
      <c r="C195" s="192" t="s">
        <v>286</v>
      </c>
      <c r="D195" s="192" t="s">
        <v>223</v>
      </c>
      <c r="E195" s="193" t="s">
        <v>982</v>
      </c>
      <c r="F195" s="194" t="s">
        <v>983</v>
      </c>
      <c r="G195" s="195" t="s">
        <v>259</v>
      </c>
      <c r="H195" s="196">
        <v>2</v>
      </c>
      <c r="I195" s="197"/>
      <c r="J195" s="198">
        <f>ROUND(I195*H195,2)</f>
        <v>0</v>
      </c>
      <c r="K195" s="194" t="s">
        <v>1</v>
      </c>
      <c r="L195" s="40"/>
      <c r="M195" s="199" t="s">
        <v>1</v>
      </c>
      <c r="N195" s="200" t="s">
        <v>45</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87</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228</v>
      </c>
      <c r="BM195" s="203" t="s">
        <v>616</v>
      </c>
    </row>
    <row r="196" spans="1:65" s="2" customFormat="1" ht="11.25">
      <c r="A196" s="35"/>
      <c r="B196" s="36"/>
      <c r="C196" s="37"/>
      <c r="D196" s="205" t="s">
        <v>230</v>
      </c>
      <c r="E196" s="37"/>
      <c r="F196" s="206" t="s">
        <v>983</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87</v>
      </c>
    </row>
    <row r="197" spans="1:65" s="2" customFormat="1" ht="14.45" customHeight="1">
      <c r="A197" s="35"/>
      <c r="B197" s="36"/>
      <c r="C197" s="192" t="s">
        <v>293</v>
      </c>
      <c r="D197" s="192" t="s">
        <v>223</v>
      </c>
      <c r="E197" s="193" t="s">
        <v>984</v>
      </c>
      <c r="F197" s="194" t="s">
        <v>985</v>
      </c>
      <c r="G197" s="195" t="s">
        <v>386</v>
      </c>
      <c r="H197" s="253"/>
      <c r="I197" s="197"/>
      <c r="J197" s="198">
        <f>ROUND(I197*H197,2)</f>
        <v>0</v>
      </c>
      <c r="K197" s="194" t="s">
        <v>1</v>
      </c>
      <c r="L197" s="40"/>
      <c r="M197" s="199" t="s">
        <v>1</v>
      </c>
      <c r="N197" s="200" t="s">
        <v>45</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228</v>
      </c>
      <c r="AT197" s="203" t="s">
        <v>223</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228</v>
      </c>
      <c r="BM197" s="203" t="s">
        <v>629</v>
      </c>
    </row>
    <row r="198" spans="1:65" s="2" customFormat="1" ht="11.25">
      <c r="A198" s="35"/>
      <c r="B198" s="36"/>
      <c r="C198" s="37"/>
      <c r="D198" s="205" t="s">
        <v>230</v>
      </c>
      <c r="E198" s="37"/>
      <c r="F198" s="206" t="s">
        <v>985</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87</v>
      </c>
    </row>
    <row r="199" spans="1:65" s="2" customFormat="1" ht="14.45" customHeight="1">
      <c r="A199" s="35"/>
      <c r="B199" s="36"/>
      <c r="C199" s="192" t="s">
        <v>298</v>
      </c>
      <c r="D199" s="192" t="s">
        <v>223</v>
      </c>
      <c r="E199" s="193" t="s">
        <v>986</v>
      </c>
      <c r="F199" s="194" t="s">
        <v>987</v>
      </c>
      <c r="G199" s="195" t="s">
        <v>320</v>
      </c>
      <c r="H199" s="196">
        <v>1</v>
      </c>
      <c r="I199" s="197"/>
      <c r="J199" s="198">
        <f>ROUND(I199*H199,2)</f>
        <v>0</v>
      </c>
      <c r="K199" s="194" t="s">
        <v>1</v>
      </c>
      <c r="L199" s="40"/>
      <c r="M199" s="199" t="s">
        <v>1</v>
      </c>
      <c r="N199" s="200" t="s">
        <v>45</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228</v>
      </c>
      <c r="AT199" s="203" t="s">
        <v>223</v>
      </c>
      <c r="AU199" s="203" t="s">
        <v>87</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228</v>
      </c>
      <c r="BM199" s="203" t="s">
        <v>637</v>
      </c>
    </row>
    <row r="200" spans="1:65" s="2" customFormat="1" ht="11.25">
      <c r="A200" s="35"/>
      <c r="B200" s="36"/>
      <c r="C200" s="37"/>
      <c r="D200" s="205" t="s">
        <v>230</v>
      </c>
      <c r="E200" s="37"/>
      <c r="F200" s="206" t="s">
        <v>987</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87</v>
      </c>
    </row>
    <row r="201" spans="1:65" s="12" customFormat="1" ht="25.9" customHeight="1">
      <c r="B201" s="176"/>
      <c r="C201" s="177"/>
      <c r="D201" s="178" t="s">
        <v>79</v>
      </c>
      <c r="E201" s="179" t="s">
        <v>228</v>
      </c>
      <c r="F201" s="179" t="s">
        <v>988</v>
      </c>
      <c r="G201" s="177"/>
      <c r="H201" s="177"/>
      <c r="I201" s="180"/>
      <c r="J201" s="181">
        <f>BK201</f>
        <v>0</v>
      </c>
      <c r="K201" s="177"/>
      <c r="L201" s="182"/>
      <c r="M201" s="183"/>
      <c r="N201" s="184"/>
      <c r="O201" s="184"/>
      <c r="P201" s="185">
        <f>SUM(P202:P211)</f>
        <v>0</v>
      </c>
      <c r="Q201" s="184"/>
      <c r="R201" s="185">
        <f>SUM(R202:R211)</f>
        <v>0</v>
      </c>
      <c r="S201" s="184"/>
      <c r="T201" s="186">
        <f>SUM(T202:T211)</f>
        <v>0</v>
      </c>
      <c r="AR201" s="187" t="s">
        <v>87</v>
      </c>
      <c r="AT201" s="188" t="s">
        <v>79</v>
      </c>
      <c r="AU201" s="188" t="s">
        <v>80</v>
      </c>
      <c r="AY201" s="187" t="s">
        <v>220</v>
      </c>
      <c r="BK201" s="189">
        <f>SUM(BK202:BK211)</f>
        <v>0</v>
      </c>
    </row>
    <row r="202" spans="1:65" s="2" customFormat="1" ht="14.45" customHeight="1">
      <c r="A202" s="35"/>
      <c r="B202" s="36"/>
      <c r="C202" s="192" t="s">
        <v>87</v>
      </c>
      <c r="D202" s="192" t="s">
        <v>223</v>
      </c>
      <c r="E202" s="193" t="s">
        <v>989</v>
      </c>
      <c r="F202" s="194" t="s">
        <v>990</v>
      </c>
      <c r="G202" s="195" t="s">
        <v>353</v>
      </c>
      <c r="H202" s="196">
        <v>165</v>
      </c>
      <c r="I202" s="197"/>
      <c r="J202" s="198">
        <f>ROUND(I202*H202,2)</f>
        <v>0</v>
      </c>
      <c r="K202" s="194" t="s">
        <v>1</v>
      </c>
      <c r="L202" s="40"/>
      <c r="M202" s="199" t="s">
        <v>1</v>
      </c>
      <c r="N202" s="200" t="s">
        <v>45</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87</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228</v>
      </c>
      <c r="BM202" s="203" t="s">
        <v>648</v>
      </c>
    </row>
    <row r="203" spans="1:65" s="2" customFormat="1" ht="11.25">
      <c r="A203" s="35"/>
      <c r="B203" s="36"/>
      <c r="C203" s="37"/>
      <c r="D203" s="205" t="s">
        <v>230</v>
      </c>
      <c r="E203" s="37"/>
      <c r="F203" s="206" t="s">
        <v>990</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87</v>
      </c>
    </row>
    <row r="204" spans="1:65" s="2" customFormat="1" ht="14.45" customHeight="1">
      <c r="A204" s="35"/>
      <c r="B204" s="36"/>
      <c r="C204" s="192" t="s">
        <v>93</v>
      </c>
      <c r="D204" s="192" t="s">
        <v>223</v>
      </c>
      <c r="E204" s="193" t="s">
        <v>991</v>
      </c>
      <c r="F204" s="194" t="s">
        <v>992</v>
      </c>
      <c r="G204" s="195" t="s">
        <v>353</v>
      </c>
      <c r="H204" s="196">
        <v>6</v>
      </c>
      <c r="I204" s="197"/>
      <c r="J204" s="198">
        <f>ROUND(I204*H204,2)</f>
        <v>0</v>
      </c>
      <c r="K204" s="194" t="s">
        <v>1</v>
      </c>
      <c r="L204" s="40"/>
      <c r="M204" s="199" t="s">
        <v>1</v>
      </c>
      <c r="N204" s="200" t="s">
        <v>45</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228</v>
      </c>
      <c r="AT204" s="203" t="s">
        <v>223</v>
      </c>
      <c r="AU204" s="203" t="s">
        <v>87</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228</v>
      </c>
      <c r="BM204" s="203" t="s">
        <v>658</v>
      </c>
    </row>
    <row r="205" spans="1:65" s="2" customFormat="1" ht="11.25">
      <c r="A205" s="35"/>
      <c r="B205" s="36"/>
      <c r="C205" s="37"/>
      <c r="D205" s="205" t="s">
        <v>230</v>
      </c>
      <c r="E205" s="37"/>
      <c r="F205" s="206" t="s">
        <v>992</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87</v>
      </c>
    </row>
    <row r="206" spans="1:65" s="2" customFormat="1" ht="14.45" customHeight="1">
      <c r="A206" s="35"/>
      <c r="B206" s="36"/>
      <c r="C206" s="192" t="s">
        <v>106</v>
      </c>
      <c r="D206" s="192" t="s">
        <v>223</v>
      </c>
      <c r="E206" s="193" t="s">
        <v>993</v>
      </c>
      <c r="F206" s="194" t="s">
        <v>994</v>
      </c>
      <c r="G206" s="195" t="s">
        <v>259</v>
      </c>
      <c r="H206" s="196">
        <v>2</v>
      </c>
      <c r="I206" s="197"/>
      <c r="J206" s="198">
        <f>ROUND(I206*H206,2)</f>
        <v>0</v>
      </c>
      <c r="K206" s="194" t="s">
        <v>1</v>
      </c>
      <c r="L206" s="40"/>
      <c r="M206" s="199" t="s">
        <v>1</v>
      </c>
      <c r="N206" s="200" t="s">
        <v>45</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228</v>
      </c>
      <c r="AT206" s="203" t="s">
        <v>223</v>
      </c>
      <c r="AU206" s="203" t="s">
        <v>87</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228</v>
      </c>
      <c r="BM206" s="203" t="s">
        <v>667</v>
      </c>
    </row>
    <row r="207" spans="1:65" s="2" customFormat="1" ht="11.25">
      <c r="A207" s="35"/>
      <c r="B207" s="36"/>
      <c r="C207" s="37"/>
      <c r="D207" s="205" t="s">
        <v>230</v>
      </c>
      <c r="E207" s="37"/>
      <c r="F207" s="206" t="s">
        <v>994</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230</v>
      </c>
      <c r="AU207" s="18" t="s">
        <v>87</v>
      </c>
    </row>
    <row r="208" spans="1:65" s="2" customFormat="1" ht="14.45" customHeight="1">
      <c r="A208" s="35"/>
      <c r="B208" s="36"/>
      <c r="C208" s="192" t="s">
        <v>228</v>
      </c>
      <c r="D208" s="192" t="s">
        <v>223</v>
      </c>
      <c r="E208" s="193" t="s">
        <v>995</v>
      </c>
      <c r="F208" s="194" t="s">
        <v>996</v>
      </c>
      <c r="G208" s="195" t="s">
        <v>386</v>
      </c>
      <c r="H208" s="253"/>
      <c r="I208" s="197"/>
      <c r="J208" s="198">
        <f>ROUND(I208*H208,2)</f>
        <v>0</v>
      </c>
      <c r="K208" s="194" t="s">
        <v>1</v>
      </c>
      <c r="L208" s="40"/>
      <c r="M208" s="199" t="s">
        <v>1</v>
      </c>
      <c r="N208" s="200" t="s">
        <v>45</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228</v>
      </c>
      <c r="BM208" s="203" t="s">
        <v>680</v>
      </c>
    </row>
    <row r="209" spans="1:65" s="2" customFormat="1" ht="11.25">
      <c r="A209" s="35"/>
      <c r="B209" s="36"/>
      <c r="C209" s="37"/>
      <c r="D209" s="205" t="s">
        <v>230</v>
      </c>
      <c r="E209" s="37"/>
      <c r="F209" s="206" t="s">
        <v>996</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87</v>
      </c>
    </row>
    <row r="210" spans="1:65" s="2" customFormat="1" ht="14.45" customHeight="1">
      <c r="A210" s="35"/>
      <c r="B210" s="36"/>
      <c r="C210" s="192" t="s">
        <v>256</v>
      </c>
      <c r="D210" s="192" t="s">
        <v>223</v>
      </c>
      <c r="E210" s="193" t="s">
        <v>997</v>
      </c>
      <c r="F210" s="194" t="s">
        <v>998</v>
      </c>
      <c r="G210" s="195" t="s">
        <v>320</v>
      </c>
      <c r="H210" s="196">
        <v>0.5</v>
      </c>
      <c r="I210" s="197"/>
      <c r="J210" s="198">
        <f>ROUND(I210*H210,2)</f>
        <v>0</v>
      </c>
      <c r="K210" s="194" t="s">
        <v>1</v>
      </c>
      <c r="L210" s="40"/>
      <c r="M210" s="199" t="s">
        <v>1</v>
      </c>
      <c r="N210" s="200" t="s">
        <v>45</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228</v>
      </c>
      <c r="AT210" s="203" t="s">
        <v>223</v>
      </c>
      <c r="AU210" s="203" t="s">
        <v>87</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228</v>
      </c>
      <c r="BM210" s="203" t="s">
        <v>688</v>
      </c>
    </row>
    <row r="211" spans="1:65" s="2" customFormat="1" ht="11.25">
      <c r="A211" s="35"/>
      <c r="B211" s="36"/>
      <c r="C211" s="37"/>
      <c r="D211" s="205" t="s">
        <v>230</v>
      </c>
      <c r="E211" s="37"/>
      <c r="F211" s="206" t="s">
        <v>998</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230</v>
      </c>
      <c r="AU211" s="18" t="s">
        <v>87</v>
      </c>
    </row>
    <row r="212" spans="1:65" s="12" customFormat="1" ht="25.9" customHeight="1">
      <c r="B212" s="176"/>
      <c r="C212" s="177"/>
      <c r="D212" s="178" t="s">
        <v>79</v>
      </c>
      <c r="E212" s="179" t="s">
        <v>256</v>
      </c>
      <c r="F212" s="179" t="s">
        <v>999</v>
      </c>
      <c r="G212" s="177"/>
      <c r="H212" s="177"/>
      <c r="I212" s="180"/>
      <c r="J212" s="181">
        <f>BK212</f>
        <v>0</v>
      </c>
      <c r="K212" s="177"/>
      <c r="L212" s="182"/>
      <c r="M212" s="183"/>
      <c r="N212" s="184"/>
      <c r="O212" s="184"/>
      <c r="P212" s="185">
        <f>SUM(P213:P224)</f>
        <v>0</v>
      </c>
      <c r="Q212" s="184"/>
      <c r="R212" s="185">
        <f>SUM(R213:R224)</f>
        <v>0</v>
      </c>
      <c r="S212" s="184"/>
      <c r="T212" s="186">
        <f>SUM(T213:T224)</f>
        <v>0</v>
      </c>
      <c r="AR212" s="187" t="s">
        <v>87</v>
      </c>
      <c r="AT212" s="188" t="s">
        <v>79</v>
      </c>
      <c r="AU212" s="188" t="s">
        <v>80</v>
      </c>
      <c r="AY212" s="187" t="s">
        <v>220</v>
      </c>
      <c r="BK212" s="189">
        <f>SUM(BK213:BK224)</f>
        <v>0</v>
      </c>
    </row>
    <row r="213" spans="1:65" s="2" customFormat="1" ht="14.45" customHeight="1">
      <c r="A213" s="35"/>
      <c r="B213" s="36"/>
      <c r="C213" s="192" t="s">
        <v>87</v>
      </c>
      <c r="D213" s="192" t="s">
        <v>223</v>
      </c>
      <c r="E213" s="193" t="s">
        <v>1000</v>
      </c>
      <c r="F213" s="194" t="s">
        <v>1001</v>
      </c>
      <c r="G213" s="195" t="s">
        <v>1002</v>
      </c>
      <c r="H213" s="196">
        <v>10</v>
      </c>
      <c r="I213" s="197"/>
      <c r="J213" s="198">
        <f>ROUND(I213*H213,2)</f>
        <v>0</v>
      </c>
      <c r="K213" s="194" t="s">
        <v>1</v>
      </c>
      <c r="L213" s="40"/>
      <c r="M213" s="199" t="s">
        <v>1</v>
      </c>
      <c r="N213" s="200" t="s">
        <v>45</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228</v>
      </c>
      <c r="AT213" s="203" t="s">
        <v>223</v>
      </c>
      <c r="AU213" s="203" t="s">
        <v>87</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228</v>
      </c>
      <c r="BM213" s="203" t="s">
        <v>698</v>
      </c>
    </row>
    <row r="214" spans="1:65" s="2" customFormat="1" ht="11.25">
      <c r="A214" s="35"/>
      <c r="B214" s="36"/>
      <c r="C214" s="37"/>
      <c r="D214" s="205" t="s">
        <v>230</v>
      </c>
      <c r="E214" s="37"/>
      <c r="F214" s="206" t="s">
        <v>1001</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87</v>
      </c>
    </row>
    <row r="215" spans="1:65" s="2" customFormat="1" ht="14.45" customHeight="1">
      <c r="A215" s="35"/>
      <c r="B215" s="36"/>
      <c r="C215" s="192" t="s">
        <v>93</v>
      </c>
      <c r="D215" s="192" t="s">
        <v>223</v>
      </c>
      <c r="E215" s="193" t="s">
        <v>1003</v>
      </c>
      <c r="F215" s="194" t="s">
        <v>1004</v>
      </c>
      <c r="G215" s="195" t="s">
        <v>1005</v>
      </c>
      <c r="H215" s="196">
        <v>5</v>
      </c>
      <c r="I215" s="197"/>
      <c r="J215" s="198">
        <f>ROUND(I215*H215,2)</f>
        <v>0</v>
      </c>
      <c r="K215" s="194" t="s">
        <v>1</v>
      </c>
      <c r="L215" s="40"/>
      <c r="M215" s="199" t="s">
        <v>1</v>
      </c>
      <c r="N215" s="200" t="s">
        <v>45</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228</v>
      </c>
      <c r="AT215" s="203" t="s">
        <v>223</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228</v>
      </c>
      <c r="BM215" s="203" t="s">
        <v>706</v>
      </c>
    </row>
    <row r="216" spans="1:65" s="2" customFormat="1" ht="11.25">
      <c r="A216" s="35"/>
      <c r="B216" s="36"/>
      <c r="C216" s="37"/>
      <c r="D216" s="205" t="s">
        <v>230</v>
      </c>
      <c r="E216" s="37"/>
      <c r="F216" s="206" t="s">
        <v>1004</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87</v>
      </c>
    </row>
    <row r="217" spans="1:65" s="2" customFormat="1" ht="14.45" customHeight="1">
      <c r="A217" s="35"/>
      <c r="B217" s="36"/>
      <c r="C217" s="192" t="s">
        <v>106</v>
      </c>
      <c r="D217" s="192" t="s">
        <v>223</v>
      </c>
      <c r="E217" s="193" t="s">
        <v>1006</v>
      </c>
      <c r="F217" s="194" t="s">
        <v>1007</v>
      </c>
      <c r="G217" s="195" t="s">
        <v>1005</v>
      </c>
      <c r="H217" s="196">
        <v>5</v>
      </c>
      <c r="I217" s="197"/>
      <c r="J217" s="198">
        <f>ROUND(I217*H217,2)</f>
        <v>0</v>
      </c>
      <c r="K217" s="194" t="s">
        <v>1</v>
      </c>
      <c r="L217" s="40"/>
      <c r="M217" s="199" t="s">
        <v>1</v>
      </c>
      <c r="N217" s="200" t="s">
        <v>45</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228</v>
      </c>
      <c r="AT217" s="203" t="s">
        <v>223</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228</v>
      </c>
      <c r="BM217" s="203" t="s">
        <v>715</v>
      </c>
    </row>
    <row r="218" spans="1:65" s="2" customFormat="1" ht="11.25">
      <c r="A218" s="35"/>
      <c r="B218" s="36"/>
      <c r="C218" s="37"/>
      <c r="D218" s="205" t="s">
        <v>230</v>
      </c>
      <c r="E218" s="37"/>
      <c r="F218" s="206" t="s">
        <v>1007</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87</v>
      </c>
    </row>
    <row r="219" spans="1:65" s="2" customFormat="1" ht="14.45" customHeight="1">
      <c r="A219" s="35"/>
      <c r="B219" s="36"/>
      <c r="C219" s="192" t="s">
        <v>228</v>
      </c>
      <c r="D219" s="192" t="s">
        <v>223</v>
      </c>
      <c r="E219" s="193" t="s">
        <v>1008</v>
      </c>
      <c r="F219" s="194" t="s">
        <v>1009</v>
      </c>
      <c r="G219" s="195" t="s">
        <v>1005</v>
      </c>
      <c r="H219" s="196">
        <v>3</v>
      </c>
      <c r="I219" s="197"/>
      <c r="J219" s="198">
        <f>ROUND(I219*H219,2)</f>
        <v>0</v>
      </c>
      <c r="K219" s="194" t="s">
        <v>1</v>
      </c>
      <c r="L219" s="40"/>
      <c r="M219" s="199" t="s">
        <v>1</v>
      </c>
      <c r="N219" s="200" t="s">
        <v>45</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228</v>
      </c>
      <c r="AT219" s="203" t="s">
        <v>223</v>
      </c>
      <c r="AU219" s="203" t="s">
        <v>87</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228</v>
      </c>
      <c r="BM219" s="203" t="s">
        <v>725</v>
      </c>
    </row>
    <row r="220" spans="1:65" s="2" customFormat="1" ht="11.25">
      <c r="A220" s="35"/>
      <c r="B220" s="36"/>
      <c r="C220" s="37"/>
      <c r="D220" s="205" t="s">
        <v>230</v>
      </c>
      <c r="E220" s="37"/>
      <c r="F220" s="206" t="s">
        <v>1009</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87</v>
      </c>
    </row>
    <row r="221" spans="1:65" s="2" customFormat="1" ht="14.45" customHeight="1">
      <c r="A221" s="35"/>
      <c r="B221" s="36"/>
      <c r="C221" s="192" t="s">
        <v>256</v>
      </c>
      <c r="D221" s="192" t="s">
        <v>223</v>
      </c>
      <c r="E221" s="193" t="s">
        <v>1010</v>
      </c>
      <c r="F221" s="194" t="s">
        <v>1011</v>
      </c>
      <c r="G221" s="195" t="s">
        <v>1005</v>
      </c>
      <c r="H221" s="196">
        <v>10</v>
      </c>
      <c r="I221" s="197"/>
      <c r="J221" s="198">
        <f>ROUND(I221*H221,2)</f>
        <v>0</v>
      </c>
      <c r="K221" s="194" t="s">
        <v>1</v>
      </c>
      <c r="L221" s="40"/>
      <c r="M221" s="199" t="s">
        <v>1</v>
      </c>
      <c r="N221" s="200" t="s">
        <v>45</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228</v>
      </c>
      <c r="AT221" s="203" t="s">
        <v>223</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228</v>
      </c>
      <c r="BM221" s="203" t="s">
        <v>736</v>
      </c>
    </row>
    <row r="222" spans="1:65" s="2" customFormat="1" ht="11.25">
      <c r="A222" s="35"/>
      <c r="B222" s="36"/>
      <c r="C222" s="37"/>
      <c r="D222" s="205" t="s">
        <v>230</v>
      </c>
      <c r="E222" s="37"/>
      <c r="F222" s="206" t="s">
        <v>1011</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87</v>
      </c>
    </row>
    <row r="223" spans="1:65" s="2" customFormat="1" ht="14.45" customHeight="1">
      <c r="A223" s="35"/>
      <c r="B223" s="36"/>
      <c r="C223" s="192" t="s">
        <v>221</v>
      </c>
      <c r="D223" s="192" t="s">
        <v>223</v>
      </c>
      <c r="E223" s="193" t="s">
        <v>1012</v>
      </c>
      <c r="F223" s="194" t="s">
        <v>1013</v>
      </c>
      <c r="G223" s="195" t="s">
        <v>1005</v>
      </c>
      <c r="H223" s="196">
        <v>72</v>
      </c>
      <c r="I223" s="197"/>
      <c r="J223" s="198">
        <f>ROUND(I223*H223,2)</f>
        <v>0</v>
      </c>
      <c r="K223" s="194" t="s">
        <v>1</v>
      </c>
      <c r="L223" s="40"/>
      <c r="M223" s="199" t="s">
        <v>1</v>
      </c>
      <c r="N223" s="200" t="s">
        <v>45</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228</v>
      </c>
      <c r="AT223" s="203" t="s">
        <v>223</v>
      </c>
      <c r="AU223" s="203" t="s">
        <v>87</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228</v>
      </c>
      <c r="BM223" s="203" t="s">
        <v>748</v>
      </c>
    </row>
    <row r="224" spans="1:65" s="2" customFormat="1" ht="11.25">
      <c r="A224" s="35"/>
      <c r="B224" s="36"/>
      <c r="C224" s="37"/>
      <c r="D224" s="205" t="s">
        <v>230</v>
      </c>
      <c r="E224" s="37"/>
      <c r="F224" s="206" t="s">
        <v>1013</v>
      </c>
      <c r="G224" s="37"/>
      <c r="H224" s="37"/>
      <c r="I224" s="207"/>
      <c r="J224" s="37"/>
      <c r="K224" s="37"/>
      <c r="L224" s="40"/>
      <c r="M224" s="257"/>
      <c r="N224" s="258"/>
      <c r="O224" s="259"/>
      <c r="P224" s="259"/>
      <c r="Q224" s="259"/>
      <c r="R224" s="259"/>
      <c r="S224" s="259"/>
      <c r="T224" s="260"/>
      <c r="U224" s="35"/>
      <c r="V224" s="35"/>
      <c r="W224" s="35"/>
      <c r="X224" s="35"/>
      <c r="Y224" s="35"/>
      <c r="Z224" s="35"/>
      <c r="AA224" s="35"/>
      <c r="AB224" s="35"/>
      <c r="AC224" s="35"/>
      <c r="AD224" s="35"/>
      <c r="AE224" s="35"/>
      <c r="AT224" s="18" t="s">
        <v>230</v>
      </c>
      <c r="AU224" s="18" t="s">
        <v>87</v>
      </c>
    </row>
    <row r="225" spans="1:31" s="2" customFormat="1" ht="6.95" customHeight="1">
      <c r="A225" s="35"/>
      <c r="B225" s="55"/>
      <c r="C225" s="56"/>
      <c r="D225" s="56"/>
      <c r="E225" s="56"/>
      <c r="F225" s="56"/>
      <c r="G225" s="56"/>
      <c r="H225" s="56"/>
      <c r="I225" s="56"/>
      <c r="J225" s="56"/>
      <c r="K225" s="56"/>
      <c r="L225" s="40"/>
      <c r="M225" s="35"/>
      <c r="O225" s="35"/>
      <c r="P225" s="35"/>
      <c r="Q225" s="35"/>
      <c r="R225" s="35"/>
      <c r="S225" s="35"/>
      <c r="T225" s="35"/>
      <c r="U225" s="35"/>
      <c r="V225" s="35"/>
      <c r="W225" s="35"/>
      <c r="X225" s="35"/>
      <c r="Y225" s="35"/>
      <c r="Z225" s="35"/>
      <c r="AA225" s="35"/>
      <c r="AB225" s="35"/>
      <c r="AC225" s="35"/>
      <c r="AD225" s="35"/>
      <c r="AE225" s="35"/>
    </row>
  </sheetData>
  <sheetProtection algorithmName="SHA-512" hashValue="P7fW2TzCyteWuINuGzwa/uUPGOWvq8vyJ8oXA3lTm90cfVWmAOMjEwt9WDCiCbcM6M4NafXsX4VXc3c4PcL9jw==" saltValue="rIT29Jb0S4GFmIkDiqWtlTcHgBT1ml+jVERfqpCIaOvshdrh9r14FB/1dZAy7BM7wE0q6+IdD83WpQvUL7aAnA==" spinCount="100000" sheet="1" objects="1" scenarios="1" formatColumns="0" formatRows="0" autoFilter="0"/>
  <autoFilter ref="C124:K224" xr:uid="{00000000-0009-0000-0000-000010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138</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1014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ROUND((SUM(BE123:BE175)),  2)</f>
        <v>0</v>
      </c>
      <c r="G35" s="35"/>
      <c r="H35" s="35"/>
      <c r="I35" s="131">
        <v>0.21</v>
      </c>
      <c r="J35" s="130">
        <f>ROUND(((SUM(BE123:BE175))*I35),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ROUND((SUM(BF123:BF175)),  2)</f>
        <v>0</v>
      </c>
      <c r="G36" s="35"/>
      <c r="H36" s="35"/>
      <c r="I36" s="131">
        <v>0.15</v>
      </c>
      <c r="J36" s="130">
        <f>ROUND(((SUM(BF123:BF175))*I36),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ROUND((SUM(BG123:BG175)),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ROUND((SUM(BH123:BH175)),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ROUND((SUM(BI123:BI175)),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D.1.4.c - Vzduchotechnika</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1015</v>
      </c>
      <c r="E99" s="157"/>
      <c r="F99" s="157"/>
      <c r="G99" s="157"/>
      <c r="H99" s="157"/>
      <c r="I99" s="157"/>
      <c r="J99" s="158">
        <f>J124</f>
        <v>0</v>
      </c>
      <c r="K99" s="155"/>
      <c r="L99" s="159"/>
    </row>
    <row r="100" spans="1:47" s="9" customFormat="1" ht="24.95" customHeight="1">
      <c r="B100" s="154"/>
      <c r="C100" s="155"/>
      <c r="D100" s="156" t="s">
        <v>1016</v>
      </c>
      <c r="E100" s="157"/>
      <c r="F100" s="157"/>
      <c r="G100" s="157"/>
      <c r="H100" s="157"/>
      <c r="I100" s="157"/>
      <c r="J100" s="158">
        <f>J167</f>
        <v>0</v>
      </c>
      <c r="K100" s="155"/>
      <c r="L100" s="159"/>
    </row>
    <row r="101" spans="1:47" s="9" customFormat="1" ht="24.95" customHeight="1">
      <c r="B101" s="154"/>
      <c r="C101" s="155"/>
      <c r="D101" s="156" t="s">
        <v>1017</v>
      </c>
      <c r="E101" s="157"/>
      <c r="F101" s="157"/>
      <c r="G101" s="157"/>
      <c r="H101" s="157"/>
      <c r="I101" s="157"/>
      <c r="J101" s="158">
        <f>J171</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205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7" t="str">
        <f>E7</f>
        <v>Podkrovní byty Táborská 378/44, 372/36, 375/38, 377/42, 376/40 Praha 4, k.ú. Nusle</v>
      </c>
      <c r="F111" s="328"/>
      <c r="G111" s="328"/>
      <c r="H111" s="328"/>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179</v>
      </c>
      <c r="D112" s="23"/>
      <c r="E112" s="23"/>
      <c r="F112" s="23"/>
      <c r="G112" s="23"/>
      <c r="H112" s="23"/>
      <c r="I112" s="23"/>
      <c r="J112" s="23"/>
      <c r="K112" s="23"/>
      <c r="L112" s="21"/>
    </row>
    <row r="113" spans="1:65" s="2" customFormat="1" ht="16.5" customHeight="1">
      <c r="A113" s="35"/>
      <c r="B113" s="36"/>
      <c r="C113" s="37"/>
      <c r="D113" s="37"/>
      <c r="E113" s="327" t="s">
        <v>1800</v>
      </c>
      <c r="F113" s="329"/>
      <c r="G113" s="329"/>
      <c r="H113" s="32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181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0" t="str">
        <f>E11</f>
        <v>D.1.4.c - Vzduchotechnika</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19. 5. 2020</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7" customHeight="1">
      <c r="A119" s="35"/>
      <c r="B119" s="36"/>
      <c r="C119" s="30" t="s">
        <v>24</v>
      </c>
      <c r="D119" s="37"/>
      <c r="E119" s="37"/>
      <c r="F119" s="28" t="str">
        <f>E17</f>
        <v>Městská část Praha 4, Anatala Staška 2059/80b</v>
      </c>
      <c r="G119" s="37"/>
      <c r="H119" s="37"/>
      <c r="I119" s="30" t="s">
        <v>31</v>
      </c>
      <c r="J119" s="33" t="str">
        <f>E23</f>
        <v>SUNCAD, s.r.o., Špotzova 6, Praha 6</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29</v>
      </c>
      <c r="D120" s="37"/>
      <c r="E120" s="37"/>
      <c r="F120" s="28" t="str">
        <f>IF(E20="","",E20)</f>
        <v>Vyplň údaj</v>
      </c>
      <c r="G120" s="37"/>
      <c r="H120" s="37"/>
      <c r="I120" s="30" t="s">
        <v>36</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206</v>
      </c>
      <c r="D122" s="168" t="s">
        <v>65</v>
      </c>
      <c r="E122" s="168" t="s">
        <v>61</v>
      </c>
      <c r="F122" s="168" t="s">
        <v>62</v>
      </c>
      <c r="G122" s="168" t="s">
        <v>207</v>
      </c>
      <c r="H122" s="168" t="s">
        <v>208</v>
      </c>
      <c r="I122" s="168" t="s">
        <v>209</v>
      </c>
      <c r="J122" s="168" t="s">
        <v>185</v>
      </c>
      <c r="K122" s="169" t="s">
        <v>210</v>
      </c>
      <c r="L122" s="170"/>
      <c r="M122" s="76" t="s">
        <v>1</v>
      </c>
      <c r="N122" s="77" t="s">
        <v>44</v>
      </c>
      <c r="O122" s="77" t="s">
        <v>211</v>
      </c>
      <c r="P122" s="77" t="s">
        <v>212</v>
      </c>
      <c r="Q122" s="77" t="s">
        <v>213</v>
      </c>
      <c r="R122" s="77" t="s">
        <v>214</v>
      </c>
      <c r="S122" s="77" t="s">
        <v>215</v>
      </c>
      <c r="T122" s="78" t="s">
        <v>216</v>
      </c>
      <c r="U122" s="165"/>
      <c r="V122" s="165"/>
      <c r="W122" s="165"/>
      <c r="X122" s="165"/>
      <c r="Y122" s="165"/>
      <c r="Z122" s="165"/>
      <c r="AA122" s="165"/>
      <c r="AB122" s="165"/>
      <c r="AC122" s="165"/>
      <c r="AD122" s="165"/>
      <c r="AE122" s="165"/>
    </row>
    <row r="123" spans="1:65" s="2" customFormat="1" ht="22.9" customHeight="1">
      <c r="A123" s="35"/>
      <c r="B123" s="36"/>
      <c r="C123" s="83" t="s">
        <v>217</v>
      </c>
      <c r="D123" s="37"/>
      <c r="E123" s="37"/>
      <c r="F123" s="37"/>
      <c r="G123" s="37"/>
      <c r="H123" s="37"/>
      <c r="I123" s="37"/>
      <c r="J123" s="171">
        <f>BK123</f>
        <v>0</v>
      </c>
      <c r="K123" s="37"/>
      <c r="L123" s="40"/>
      <c r="M123" s="79"/>
      <c r="N123" s="172"/>
      <c r="O123" s="80"/>
      <c r="P123" s="173">
        <f>P124+P167+P171</f>
        <v>0</v>
      </c>
      <c r="Q123" s="80"/>
      <c r="R123" s="173">
        <f>R124+R167+R171</f>
        <v>0</v>
      </c>
      <c r="S123" s="80"/>
      <c r="T123" s="174">
        <f>T124+T167+T171</f>
        <v>0</v>
      </c>
      <c r="U123" s="35"/>
      <c r="V123" s="35"/>
      <c r="W123" s="35"/>
      <c r="X123" s="35"/>
      <c r="Y123" s="35"/>
      <c r="Z123" s="35"/>
      <c r="AA123" s="35"/>
      <c r="AB123" s="35"/>
      <c r="AC123" s="35"/>
      <c r="AD123" s="35"/>
      <c r="AE123" s="35"/>
      <c r="AT123" s="18" t="s">
        <v>79</v>
      </c>
      <c r="AU123" s="18" t="s">
        <v>187</v>
      </c>
      <c r="BK123" s="175">
        <f>BK124+BK167+BK171</f>
        <v>0</v>
      </c>
    </row>
    <row r="124" spans="1:65" s="12" customFormat="1" ht="25.9" customHeight="1">
      <c r="B124" s="176"/>
      <c r="C124" s="177"/>
      <c r="D124" s="178" t="s">
        <v>79</v>
      </c>
      <c r="E124" s="179" t="s">
        <v>1018</v>
      </c>
      <c r="F124" s="179" t="s">
        <v>1019</v>
      </c>
      <c r="G124" s="177"/>
      <c r="H124" s="177"/>
      <c r="I124" s="180"/>
      <c r="J124" s="181">
        <f>BK124</f>
        <v>0</v>
      </c>
      <c r="K124" s="177"/>
      <c r="L124" s="182"/>
      <c r="M124" s="183"/>
      <c r="N124" s="184"/>
      <c r="O124" s="184"/>
      <c r="P124" s="185">
        <f>SUM(P125:P166)</f>
        <v>0</v>
      </c>
      <c r="Q124" s="184"/>
      <c r="R124" s="185">
        <f>SUM(R125:R166)</f>
        <v>0</v>
      </c>
      <c r="S124" s="184"/>
      <c r="T124" s="186">
        <f>SUM(T125:T166)</f>
        <v>0</v>
      </c>
      <c r="AR124" s="187" t="s">
        <v>87</v>
      </c>
      <c r="AT124" s="188" t="s">
        <v>79</v>
      </c>
      <c r="AU124" s="188" t="s">
        <v>80</v>
      </c>
      <c r="AY124" s="187" t="s">
        <v>220</v>
      </c>
      <c r="BK124" s="189">
        <f>SUM(BK125:BK166)</f>
        <v>0</v>
      </c>
    </row>
    <row r="125" spans="1:65" s="2" customFormat="1" ht="14.45" customHeight="1">
      <c r="A125" s="35"/>
      <c r="B125" s="36"/>
      <c r="C125" s="192" t="s">
        <v>87</v>
      </c>
      <c r="D125" s="192" t="s">
        <v>223</v>
      </c>
      <c r="E125" s="193" t="s">
        <v>1020</v>
      </c>
      <c r="F125" s="194" t="s">
        <v>1021</v>
      </c>
      <c r="G125" s="195" t="s">
        <v>301</v>
      </c>
      <c r="H125" s="196">
        <v>2</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87</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1021</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87</v>
      </c>
    </row>
    <row r="127" spans="1:65" s="2" customFormat="1" ht="29.25">
      <c r="A127" s="35"/>
      <c r="B127" s="36"/>
      <c r="C127" s="37"/>
      <c r="D127" s="205" t="s">
        <v>241</v>
      </c>
      <c r="E127" s="37"/>
      <c r="F127" s="242" t="s">
        <v>1022</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241</v>
      </c>
      <c r="AU127" s="18" t="s">
        <v>87</v>
      </c>
    </row>
    <row r="128" spans="1:65" s="2" customFormat="1" ht="14.45" customHeight="1">
      <c r="A128" s="35"/>
      <c r="B128" s="36"/>
      <c r="C128" s="192" t="s">
        <v>93</v>
      </c>
      <c r="D128" s="192" t="s">
        <v>223</v>
      </c>
      <c r="E128" s="193" t="s">
        <v>1023</v>
      </c>
      <c r="F128" s="194" t="s">
        <v>1024</v>
      </c>
      <c r="G128" s="195" t="s">
        <v>1025</v>
      </c>
      <c r="H128" s="196">
        <v>2</v>
      </c>
      <c r="I128" s="197"/>
      <c r="J128" s="198">
        <f>ROUND(I128*H128,2)</f>
        <v>0</v>
      </c>
      <c r="K128" s="194" t="s">
        <v>1</v>
      </c>
      <c r="L128" s="40"/>
      <c r="M128" s="199" t="s">
        <v>1</v>
      </c>
      <c r="N128" s="200" t="s">
        <v>46</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317</v>
      </c>
      <c r="AT128" s="203" t="s">
        <v>223</v>
      </c>
      <c r="AU128" s="203" t="s">
        <v>87</v>
      </c>
      <c r="AY128" s="18" t="s">
        <v>220</v>
      </c>
      <c r="BE128" s="204">
        <f>IF(N128="základní",J128,0)</f>
        <v>0</v>
      </c>
      <c r="BF128" s="204">
        <f>IF(N128="snížená",J128,0)</f>
        <v>0</v>
      </c>
      <c r="BG128" s="204">
        <f>IF(N128="zákl. přenesená",J128,0)</f>
        <v>0</v>
      </c>
      <c r="BH128" s="204">
        <f>IF(N128="sníž. přenesená",J128,0)</f>
        <v>0</v>
      </c>
      <c r="BI128" s="204">
        <f>IF(N128="nulová",J128,0)</f>
        <v>0</v>
      </c>
      <c r="BJ128" s="18" t="s">
        <v>93</v>
      </c>
      <c r="BK128" s="204">
        <f>ROUND(I128*H128,2)</f>
        <v>0</v>
      </c>
      <c r="BL128" s="18" t="s">
        <v>317</v>
      </c>
      <c r="BM128" s="203" t="s">
        <v>228</v>
      </c>
    </row>
    <row r="129" spans="1:65" s="2" customFormat="1" ht="11.25">
      <c r="A129" s="35"/>
      <c r="B129" s="36"/>
      <c r="C129" s="37"/>
      <c r="D129" s="205" t="s">
        <v>230</v>
      </c>
      <c r="E129" s="37"/>
      <c r="F129" s="206" t="s">
        <v>1024</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230</v>
      </c>
      <c r="AU129" s="18" t="s">
        <v>87</v>
      </c>
    </row>
    <row r="130" spans="1:65" s="2" customFormat="1" ht="19.5">
      <c r="A130" s="35"/>
      <c r="B130" s="36"/>
      <c r="C130" s="37"/>
      <c r="D130" s="205" t="s">
        <v>241</v>
      </c>
      <c r="E130" s="37"/>
      <c r="F130" s="242" t="s">
        <v>1026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241</v>
      </c>
      <c r="AU130" s="18" t="s">
        <v>87</v>
      </c>
    </row>
    <row r="131" spans="1:65" s="2" customFormat="1" ht="14.45" customHeight="1">
      <c r="A131" s="35"/>
      <c r="B131" s="36"/>
      <c r="C131" s="192" t="s">
        <v>106</v>
      </c>
      <c r="D131" s="192" t="s">
        <v>223</v>
      </c>
      <c r="E131" s="193" t="s">
        <v>1027</v>
      </c>
      <c r="F131" s="194" t="s">
        <v>1028</v>
      </c>
      <c r="G131" s="195" t="s">
        <v>1025</v>
      </c>
      <c r="H131" s="196">
        <v>2</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221</v>
      </c>
    </row>
    <row r="132" spans="1:65" s="2" customFormat="1" ht="11.25">
      <c r="A132" s="35"/>
      <c r="B132" s="36"/>
      <c r="C132" s="37"/>
      <c r="D132" s="205" t="s">
        <v>230</v>
      </c>
      <c r="E132" s="37"/>
      <c r="F132" s="206" t="s">
        <v>1028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1029</v>
      </c>
      <c r="F133" s="194" t="s">
        <v>1030</v>
      </c>
      <c r="G133" s="195" t="s">
        <v>1025</v>
      </c>
      <c r="H133" s="196">
        <v>2</v>
      </c>
      <c r="I133" s="197"/>
      <c r="J133" s="198">
        <f>ROUND(I133*H133,2)</f>
        <v>0</v>
      </c>
      <c r="K133" s="194" t="s">
        <v>1</v>
      </c>
      <c r="L133" s="40"/>
      <c r="M133" s="199" t="s">
        <v>1</v>
      </c>
      <c r="N133" s="200"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317</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276</v>
      </c>
    </row>
    <row r="134" spans="1:65" s="2" customFormat="1" ht="11.25">
      <c r="A134" s="35"/>
      <c r="B134" s="36"/>
      <c r="C134" s="37"/>
      <c r="D134" s="205" t="s">
        <v>230</v>
      </c>
      <c r="E134" s="37"/>
      <c r="F134" s="206" t="s">
        <v>1030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1031</v>
      </c>
      <c r="F135" s="194" t="s">
        <v>1032</v>
      </c>
      <c r="G135" s="195" t="s">
        <v>1025</v>
      </c>
      <c r="H135" s="196">
        <v>4</v>
      </c>
      <c r="I135" s="197"/>
      <c r="J135" s="198">
        <f>ROUND(I135*H135,2)</f>
        <v>0</v>
      </c>
      <c r="K135" s="194" t="s">
        <v>1</v>
      </c>
      <c r="L135" s="40"/>
      <c r="M135" s="199" t="s">
        <v>1</v>
      </c>
      <c r="N135" s="200"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317</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286</v>
      </c>
    </row>
    <row r="136" spans="1:65" s="2" customFormat="1" ht="11.25">
      <c r="A136" s="35"/>
      <c r="B136" s="36"/>
      <c r="C136" s="37"/>
      <c r="D136" s="205" t="s">
        <v>230</v>
      </c>
      <c r="E136" s="37"/>
      <c r="F136" s="206" t="s">
        <v>1032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2" customFormat="1" ht="14.45" customHeight="1">
      <c r="A137" s="35"/>
      <c r="B137" s="36"/>
      <c r="C137" s="192" t="s">
        <v>221</v>
      </c>
      <c r="D137" s="192" t="s">
        <v>223</v>
      </c>
      <c r="E137" s="193" t="s">
        <v>1035</v>
      </c>
      <c r="F137" s="194" t="s">
        <v>1036</v>
      </c>
      <c r="G137" s="195" t="s">
        <v>1025</v>
      </c>
      <c r="H137" s="196">
        <v>2</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87</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298</v>
      </c>
    </row>
    <row r="138" spans="1:65" s="2" customFormat="1" ht="11.25">
      <c r="A138" s="35"/>
      <c r="B138" s="36"/>
      <c r="C138" s="37"/>
      <c r="D138" s="205" t="s">
        <v>230</v>
      </c>
      <c r="E138" s="37"/>
      <c r="F138" s="206" t="s">
        <v>1036</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87</v>
      </c>
    </row>
    <row r="139" spans="1:65" s="2" customFormat="1" ht="14.45" customHeight="1">
      <c r="A139" s="35"/>
      <c r="B139" s="36"/>
      <c r="C139" s="192" t="s">
        <v>266</v>
      </c>
      <c r="D139" s="192" t="s">
        <v>223</v>
      </c>
      <c r="E139" s="193" t="s">
        <v>1037</v>
      </c>
      <c r="F139" s="194" t="s">
        <v>1038</v>
      </c>
      <c r="G139" s="195" t="s">
        <v>1025</v>
      </c>
      <c r="H139" s="196">
        <v>2</v>
      </c>
      <c r="I139" s="197"/>
      <c r="J139" s="198">
        <f>ROUND(I139*H139,2)</f>
        <v>0</v>
      </c>
      <c r="K139" s="194" t="s">
        <v>1</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308</v>
      </c>
    </row>
    <row r="140" spans="1:65" s="2" customFormat="1" ht="11.25">
      <c r="A140" s="35"/>
      <c r="B140" s="36"/>
      <c r="C140" s="37"/>
      <c r="D140" s="205" t="s">
        <v>230</v>
      </c>
      <c r="E140" s="37"/>
      <c r="F140" s="206" t="s">
        <v>1038</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87</v>
      </c>
    </row>
    <row r="141" spans="1:65" s="2" customFormat="1" ht="14.45" customHeight="1">
      <c r="A141" s="35"/>
      <c r="B141" s="36"/>
      <c r="C141" s="192" t="s">
        <v>276</v>
      </c>
      <c r="D141" s="192" t="s">
        <v>223</v>
      </c>
      <c r="E141" s="193" t="s">
        <v>1039</v>
      </c>
      <c r="F141" s="194" t="s">
        <v>1040</v>
      </c>
      <c r="G141" s="195" t="s">
        <v>1025</v>
      </c>
      <c r="H141" s="196">
        <v>2</v>
      </c>
      <c r="I141" s="197"/>
      <c r="J141" s="198">
        <f>ROUND(I141*H141,2)</f>
        <v>0</v>
      </c>
      <c r="K141" s="194" t="s">
        <v>1</v>
      </c>
      <c r="L141" s="40"/>
      <c r="M141" s="199" t="s">
        <v>1</v>
      </c>
      <c r="N141" s="200"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317</v>
      </c>
      <c r="AT141" s="203" t="s">
        <v>223</v>
      </c>
      <c r="AU141" s="203" t="s">
        <v>87</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317</v>
      </c>
    </row>
    <row r="142" spans="1:65" s="2" customFormat="1" ht="11.25">
      <c r="A142" s="35"/>
      <c r="B142" s="36"/>
      <c r="C142" s="37"/>
      <c r="D142" s="205" t="s">
        <v>230</v>
      </c>
      <c r="E142" s="37"/>
      <c r="F142" s="206" t="s">
        <v>1040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87</v>
      </c>
    </row>
    <row r="143" spans="1:65" s="2" customFormat="1" ht="14.45" customHeight="1">
      <c r="A143" s="35"/>
      <c r="B143" s="36"/>
      <c r="C143" s="192" t="s">
        <v>274</v>
      </c>
      <c r="D143" s="192" t="s">
        <v>223</v>
      </c>
      <c r="E143" s="193" t="s">
        <v>1041</v>
      </c>
      <c r="F143" s="194" t="s">
        <v>1042</v>
      </c>
      <c r="G143" s="195" t="s">
        <v>1043</v>
      </c>
      <c r="H143" s="196">
        <v>9</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87</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327</v>
      </c>
    </row>
    <row r="144" spans="1:65" s="2" customFormat="1" ht="11.25">
      <c r="A144" s="35"/>
      <c r="B144" s="36"/>
      <c r="C144" s="37"/>
      <c r="D144" s="205" t="s">
        <v>230</v>
      </c>
      <c r="E144" s="37"/>
      <c r="F144" s="206" t="s">
        <v>1042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87</v>
      </c>
    </row>
    <row r="145" spans="1:65" s="2" customFormat="1" ht="14.45" customHeight="1">
      <c r="A145" s="35"/>
      <c r="B145" s="36"/>
      <c r="C145" s="192" t="s">
        <v>286</v>
      </c>
      <c r="D145" s="192" t="s">
        <v>223</v>
      </c>
      <c r="E145" s="193" t="s">
        <v>1044</v>
      </c>
      <c r="F145" s="194" t="s">
        <v>1045</v>
      </c>
      <c r="G145" s="195" t="s">
        <v>1043</v>
      </c>
      <c r="H145" s="196">
        <v>20</v>
      </c>
      <c r="I145" s="197"/>
      <c r="J145" s="198">
        <f>ROUND(I145*H145,2)</f>
        <v>0</v>
      </c>
      <c r="K145" s="194" t="s">
        <v>1</v>
      </c>
      <c r="L145" s="40"/>
      <c r="M145" s="199" t="s">
        <v>1</v>
      </c>
      <c r="N145" s="200"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317</v>
      </c>
      <c r="AT145" s="203" t="s">
        <v>223</v>
      </c>
      <c r="AU145" s="203" t="s">
        <v>87</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343</v>
      </c>
    </row>
    <row r="146" spans="1:65" s="2" customFormat="1" ht="11.25">
      <c r="A146" s="35"/>
      <c r="B146" s="36"/>
      <c r="C146" s="37"/>
      <c r="D146" s="205" t="s">
        <v>230</v>
      </c>
      <c r="E146" s="37"/>
      <c r="F146" s="206" t="s">
        <v>1045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87</v>
      </c>
    </row>
    <row r="147" spans="1:65" s="2" customFormat="1" ht="14.45" customHeight="1">
      <c r="A147" s="35"/>
      <c r="B147" s="36"/>
      <c r="C147" s="192" t="s">
        <v>293</v>
      </c>
      <c r="D147" s="192" t="s">
        <v>223</v>
      </c>
      <c r="E147" s="193" t="s">
        <v>1046</v>
      </c>
      <c r="F147" s="194" t="s">
        <v>1047</v>
      </c>
      <c r="G147" s="195" t="s">
        <v>1043</v>
      </c>
      <c r="H147" s="196">
        <v>2</v>
      </c>
      <c r="I147" s="197"/>
      <c r="J147" s="198">
        <f>ROUND(I147*H147,2)</f>
        <v>0</v>
      </c>
      <c r="K147" s="194" t="s">
        <v>1</v>
      </c>
      <c r="L147" s="40"/>
      <c r="M147" s="199" t="s">
        <v>1</v>
      </c>
      <c r="N147" s="200"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317</v>
      </c>
      <c r="AT147" s="203" t="s">
        <v>223</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358</v>
      </c>
    </row>
    <row r="148" spans="1:65" s="2" customFormat="1" ht="11.25">
      <c r="A148" s="35"/>
      <c r="B148" s="36"/>
      <c r="C148" s="37"/>
      <c r="D148" s="205" t="s">
        <v>230</v>
      </c>
      <c r="E148" s="37"/>
      <c r="F148" s="206" t="s">
        <v>1047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87</v>
      </c>
    </row>
    <row r="149" spans="1:65" s="2" customFormat="1" ht="14.45" customHeight="1">
      <c r="A149" s="35"/>
      <c r="B149" s="36"/>
      <c r="C149" s="192" t="s">
        <v>298</v>
      </c>
      <c r="D149" s="192" t="s">
        <v>223</v>
      </c>
      <c r="E149" s="193" t="s">
        <v>1048</v>
      </c>
      <c r="F149" s="194" t="s">
        <v>1049</v>
      </c>
      <c r="G149" s="195" t="s">
        <v>1043</v>
      </c>
      <c r="H149" s="196">
        <v>1</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87</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371</v>
      </c>
    </row>
    <row r="150" spans="1:65" s="2" customFormat="1" ht="11.25">
      <c r="A150" s="35"/>
      <c r="B150" s="36"/>
      <c r="C150" s="37"/>
      <c r="D150" s="205" t="s">
        <v>230</v>
      </c>
      <c r="E150" s="37"/>
      <c r="F150" s="206" t="s">
        <v>1049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87</v>
      </c>
    </row>
    <row r="151" spans="1:65" s="2" customFormat="1" ht="14.45" customHeight="1">
      <c r="A151" s="35"/>
      <c r="B151" s="36"/>
      <c r="C151" s="192" t="s">
        <v>304</v>
      </c>
      <c r="D151" s="192" t="s">
        <v>223</v>
      </c>
      <c r="E151" s="193" t="s">
        <v>1717</v>
      </c>
      <c r="F151" s="194" t="s">
        <v>1718</v>
      </c>
      <c r="G151" s="195" t="s">
        <v>226</v>
      </c>
      <c r="H151" s="196">
        <v>30</v>
      </c>
      <c r="I151" s="197"/>
      <c r="J151" s="198">
        <f>ROUND(I151*H151,2)</f>
        <v>0</v>
      </c>
      <c r="K151" s="194" t="s">
        <v>1</v>
      </c>
      <c r="L151" s="40"/>
      <c r="M151" s="199" t="s">
        <v>1</v>
      </c>
      <c r="N151" s="200"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317</v>
      </c>
      <c r="AT151" s="203" t="s">
        <v>223</v>
      </c>
      <c r="AU151" s="203" t="s">
        <v>87</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383</v>
      </c>
    </row>
    <row r="152" spans="1:65" s="2" customFormat="1" ht="11.25">
      <c r="A152" s="35"/>
      <c r="B152" s="36"/>
      <c r="C152" s="37"/>
      <c r="D152" s="205" t="s">
        <v>230</v>
      </c>
      <c r="E152" s="37"/>
      <c r="F152" s="206" t="s">
        <v>1718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87</v>
      </c>
    </row>
    <row r="153" spans="1:65" s="2" customFormat="1" ht="14.45" customHeight="1">
      <c r="A153" s="35"/>
      <c r="B153" s="36"/>
      <c r="C153" s="192" t="s">
        <v>308</v>
      </c>
      <c r="D153" s="192" t="s">
        <v>223</v>
      </c>
      <c r="E153" s="193" t="s">
        <v>1719</v>
      </c>
      <c r="F153" s="194" t="s">
        <v>1720</v>
      </c>
      <c r="G153" s="195" t="s">
        <v>226</v>
      </c>
      <c r="H153" s="196">
        <v>5</v>
      </c>
      <c r="I153" s="197"/>
      <c r="J153" s="198">
        <f>ROUND(I153*H153,2)</f>
        <v>0</v>
      </c>
      <c r="K153" s="194" t="s">
        <v>1</v>
      </c>
      <c r="L153" s="40"/>
      <c r="M153" s="199" t="s">
        <v>1</v>
      </c>
      <c r="N153" s="200"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317</v>
      </c>
      <c r="AT153" s="203" t="s">
        <v>223</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396</v>
      </c>
    </row>
    <row r="154" spans="1:65" s="2" customFormat="1" ht="11.25">
      <c r="A154" s="35"/>
      <c r="B154" s="36"/>
      <c r="C154" s="37"/>
      <c r="D154" s="205" t="s">
        <v>230</v>
      </c>
      <c r="E154" s="37"/>
      <c r="F154" s="206" t="s">
        <v>1720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87</v>
      </c>
    </row>
    <row r="155" spans="1:65" s="2" customFormat="1" ht="14.45" customHeight="1">
      <c r="A155" s="35"/>
      <c r="B155" s="36"/>
      <c r="C155" s="192" t="s">
        <v>8</v>
      </c>
      <c r="D155" s="192" t="s">
        <v>223</v>
      </c>
      <c r="E155" s="193" t="s">
        <v>1056</v>
      </c>
      <c r="F155" s="194" t="s">
        <v>1057</v>
      </c>
      <c r="G155" s="195" t="s">
        <v>1043</v>
      </c>
      <c r="H155" s="196">
        <v>1</v>
      </c>
      <c r="I155" s="197"/>
      <c r="J155" s="198">
        <f>ROUND(I155*H155,2)</f>
        <v>0</v>
      </c>
      <c r="K155" s="194" t="s">
        <v>1</v>
      </c>
      <c r="L155" s="40"/>
      <c r="M155" s="199" t="s">
        <v>1</v>
      </c>
      <c r="N155" s="200"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317</v>
      </c>
      <c r="AT155" s="203" t="s">
        <v>223</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408</v>
      </c>
    </row>
    <row r="156" spans="1:65" s="2" customFormat="1" ht="11.25">
      <c r="A156" s="35"/>
      <c r="B156" s="36"/>
      <c r="C156" s="37"/>
      <c r="D156" s="205" t="s">
        <v>230</v>
      </c>
      <c r="E156" s="37"/>
      <c r="F156" s="206" t="s">
        <v>1057</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87</v>
      </c>
    </row>
    <row r="157" spans="1:65" s="2" customFormat="1" ht="14.45" customHeight="1">
      <c r="A157" s="35"/>
      <c r="B157" s="36"/>
      <c r="C157" s="192" t="s">
        <v>317</v>
      </c>
      <c r="D157" s="192" t="s">
        <v>223</v>
      </c>
      <c r="E157" s="193" t="s">
        <v>1058</v>
      </c>
      <c r="F157" s="194" t="s">
        <v>1059</v>
      </c>
      <c r="G157" s="195" t="s">
        <v>1025</v>
      </c>
      <c r="H157" s="196">
        <v>2</v>
      </c>
      <c r="I157" s="197"/>
      <c r="J157" s="198">
        <f>ROUND(I157*H157,2)</f>
        <v>0</v>
      </c>
      <c r="K157" s="194" t="s">
        <v>1</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317</v>
      </c>
      <c r="AT157" s="203" t="s">
        <v>223</v>
      </c>
      <c r="AU157" s="203" t="s">
        <v>87</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362</v>
      </c>
    </row>
    <row r="158" spans="1:65" s="2" customFormat="1" ht="11.25">
      <c r="A158" s="35"/>
      <c r="B158" s="36"/>
      <c r="C158" s="37"/>
      <c r="D158" s="205" t="s">
        <v>230</v>
      </c>
      <c r="E158" s="37"/>
      <c r="F158" s="206" t="s">
        <v>1059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87</v>
      </c>
    </row>
    <row r="159" spans="1:65" s="2" customFormat="1" ht="14.45" customHeight="1">
      <c r="A159" s="35"/>
      <c r="B159" s="36"/>
      <c r="C159" s="192" t="s">
        <v>323</v>
      </c>
      <c r="D159" s="192" t="s">
        <v>223</v>
      </c>
      <c r="E159" s="193" t="s">
        <v>1060</v>
      </c>
      <c r="F159" s="194" t="s">
        <v>1061</v>
      </c>
      <c r="G159" s="195" t="s">
        <v>1025</v>
      </c>
      <c r="H159" s="196">
        <v>2</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426</v>
      </c>
    </row>
    <row r="160" spans="1:65" s="2" customFormat="1" ht="11.25">
      <c r="A160" s="35"/>
      <c r="B160" s="36"/>
      <c r="C160" s="37"/>
      <c r="D160" s="205" t="s">
        <v>230</v>
      </c>
      <c r="E160" s="37"/>
      <c r="F160" s="206" t="s">
        <v>1061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87</v>
      </c>
    </row>
    <row r="161" spans="1:65" s="2" customFormat="1" ht="14.45" customHeight="1">
      <c r="A161" s="35"/>
      <c r="B161" s="36"/>
      <c r="C161" s="192" t="s">
        <v>327</v>
      </c>
      <c r="D161" s="192" t="s">
        <v>223</v>
      </c>
      <c r="E161" s="193" t="s">
        <v>1062</v>
      </c>
      <c r="F161" s="194" t="s">
        <v>1063</v>
      </c>
      <c r="G161" s="195" t="s">
        <v>1025</v>
      </c>
      <c r="H161" s="196">
        <v>1</v>
      </c>
      <c r="I161" s="197"/>
      <c r="J161" s="198">
        <f>ROUND(I161*H161,2)</f>
        <v>0</v>
      </c>
      <c r="K161" s="194" t="s">
        <v>1</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87</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435</v>
      </c>
    </row>
    <row r="162" spans="1:65" s="2" customFormat="1" ht="11.25">
      <c r="A162" s="35"/>
      <c r="B162" s="36"/>
      <c r="C162" s="37"/>
      <c r="D162" s="205" t="s">
        <v>230</v>
      </c>
      <c r="E162" s="37"/>
      <c r="F162" s="206" t="s">
        <v>1063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87</v>
      </c>
    </row>
    <row r="163" spans="1:65" s="2" customFormat="1" ht="14.45" customHeight="1">
      <c r="A163" s="35"/>
      <c r="B163" s="36"/>
      <c r="C163" s="192" t="s">
        <v>334</v>
      </c>
      <c r="D163" s="192" t="s">
        <v>223</v>
      </c>
      <c r="E163" s="193" t="s">
        <v>1064</v>
      </c>
      <c r="F163" s="194" t="s">
        <v>1926</v>
      </c>
      <c r="G163" s="195" t="s">
        <v>1025</v>
      </c>
      <c r="H163" s="196">
        <v>2</v>
      </c>
      <c r="I163" s="197"/>
      <c r="J163" s="198">
        <f>ROUND(I163*H163,2)</f>
        <v>0</v>
      </c>
      <c r="K163" s="194" t="s">
        <v>1</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87</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449</v>
      </c>
    </row>
    <row r="164" spans="1:65" s="2" customFormat="1" ht="11.25">
      <c r="A164" s="35"/>
      <c r="B164" s="36"/>
      <c r="C164" s="37"/>
      <c r="D164" s="205" t="s">
        <v>230</v>
      </c>
      <c r="E164" s="37"/>
      <c r="F164" s="206" t="s">
        <v>1926</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87</v>
      </c>
    </row>
    <row r="165" spans="1:65" s="2" customFormat="1" ht="14.45" customHeight="1">
      <c r="A165" s="35"/>
      <c r="B165" s="36"/>
      <c r="C165" s="192" t="s">
        <v>343</v>
      </c>
      <c r="D165" s="192" t="s">
        <v>223</v>
      </c>
      <c r="E165" s="193" t="s">
        <v>1066</v>
      </c>
      <c r="F165" s="194" t="s">
        <v>1067</v>
      </c>
      <c r="G165" s="195" t="s">
        <v>1025</v>
      </c>
      <c r="H165" s="196">
        <v>3</v>
      </c>
      <c r="I165" s="197"/>
      <c r="J165" s="198">
        <f>ROUND(I165*H165,2)</f>
        <v>0</v>
      </c>
      <c r="K165" s="194" t="s">
        <v>1</v>
      </c>
      <c r="L165" s="40"/>
      <c r="M165" s="199" t="s">
        <v>1</v>
      </c>
      <c r="N165" s="200"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317</v>
      </c>
      <c r="AT165" s="203" t="s">
        <v>223</v>
      </c>
      <c r="AU165" s="203" t="s">
        <v>87</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462</v>
      </c>
    </row>
    <row r="166" spans="1:65" s="2" customFormat="1" ht="11.25">
      <c r="A166" s="35"/>
      <c r="B166" s="36"/>
      <c r="C166" s="37"/>
      <c r="D166" s="205" t="s">
        <v>230</v>
      </c>
      <c r="E166" s="37"/>
      <c r="F166" s="206" t="s">
        <v>1067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87</v>
      </c>
    </row>
    <row r="167" spans="1:65" s="12" customFormat="1" ht="25.9" customHeight="1">
      <c r="B167" s="176"/>
      <c r="C167" s="177"/>
      <c r="D167" s="178" t="s">
        <v>79</v>
      </c>
      <c r="E167" s="179" t="s">
        <v>1068</v>
      </c>
      <c r="F167" s="179" t="s">
        <v>1069</v>
      </c>
      <c r="G167" s="177"/>
      <c r="H167" s="177"/>
      <c r="I167" s="180"/>
      <c r="J167" s="181">
        <f>BK167</f>
        <v>0</v>
      </c>
      <c r="K167" s="177"/>
      <c r="L167" s="182"/>
      <c r="M167" s="183"/>
      <c r="N167" s="184"/>
      <c r="O167" s="184"/>
      <c r="P167" s="185">
        <f>SUM(P168:P170)</f>
        <v>0</v>
      </c>
      <c r="Q167" s="184"/>
      <c r="R167" s="185">
        <f>SUM(R168:R170)</f>
        <v>0</v>
      </c>
      <c r="S167" s="184"/>
      <c r="T167" s="186">
        <f>SUM(T168:T170)</f>
        <v>0</v>
      </c>
      <c r="AR167" s="187" t="s">
        <v>87</v>
      </c>
      <c r="AT167" s="188" t="s">
        <v>79</v>
      </c>
      <c r="AU167" s="188" t="s">
        <v>80</v>
      </c>
      <c r="AY167" s="187" t="s">
        <v>220</v>
      </c>
      <c r="BK167" s="189">
        <f>SUM(BK168:BK170)</f>
        <v>0</v>
      </c>
    </row>
    <row r="168" spans="1:65" s="2" customFormat="1" ht="14.45" customHeight="1">
      <c r="A168" s="35"/>
      <c r="B168" s="36"/>
      <c r="C168" s="192" t="s">
        <v>7</v>
      </c>
      <c r="D168" s="192" t="s">
        <v>223</v>
      </c>
      <c r="E168" s="193" t="s">
        <v>1070</v>
      </c>
      <c r="F168" s="194" t="s">
        <v>1071</v>
      </c>
      <c r="G168" s="195" t="s">
        <v>1025</v>
      </c>
      <c r="H168" s="196">
        <v>2</v>
      </c>
      <c r="I168" s="197"/>
      <c r="J168" s="198">
        <f>ROUND(I168*H168,2)</f>
        <v>0</v>
      </c>
      <c r="K168" s="194" t="s">
        <v>1</v>
      </c>
      <c r="L168" s="40"/>
      <c r="M168" s="199" t="s">
        <v>1</v>
      </c>
      <c r="N168" s="200" t="s">
        <v>46</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317</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93</v>
      </c>
      <c r="BK168" s="204">
        <f>ROUND(I168*H168,2)</f>
        <v>0</v>
      </c>
      <c r="BL168" s="18" t="s">
        <v>317</v>
      </c>
      <c r="BM168" s="203" t="s">
        <v>478</v>
      </c>
    </row>
    <row r="169" spans="1:65" s="2" customFormat="1" ht="11.25">
      <c r="A169" s="35"/>
      <c r="B169" s="36"/>
      <c r="C169" s="37"/>
      <c r="D169" s="205" t="s">
        <v>230</v>
      </c>
      <c r="E169" s="37"/>
      <c r="F169" s="206" t="s">
        <v>1071</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29.25">
      <c r="A170" s="35"/>
      <c r="B170" s="36"/>
      <c r="C170" s="37"/>
      <c r="D170" s="205" t="s">
        <v>241</v>
      </c>
      <c r="E170" s="37"/>
      <c r="F170" s="242" t="s">
        <v>1072</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241</v>
      </c>
      <c r="AU170" s="18" t="s">
        <v>87</v>
      </c>
    </row>
    <row r="171" spans="1:65" s="12" customFormat="1" ht="25.9" customHeight="1">
      <c r="B171" s="176"/>
      <c r="C171" s="177"/>
      <c r="D171" s="178" t="s">
        <v>79</v>
      </c>
      <c r="E171" s="179" t="s">
        <v>1073</v>
      </c>
      <c r="F171" s="179" t="s">
        <v>1074</v>
      </c>
      <c r="G171" s="177"/>
      <c r="H171" s="177"/>
      <c r="I171" s="180"/>
      <c r="J171" s="181">
        <f>BK171</f>
        <v>0</v>
      </c>
      <c r="K171" s="177"/>
      <c r="L171" s="182"/>
      <c r="M171" s="183"/>
      <c r="N171" s="184"/>
      <c r="O171" s="184"/>
      <c r="P171" s="185">
        <f>SUM(P172:P175)</f>
        <v>0</v>
      </c>
      <c r="Q171" s="184"/>
      <c r="R171" s="185">
        <f>SUM(R172:R175)</f>
        <v>0</v>
      </c>
      <c r="S171" s="184"/>
      <c r="T171" s="186">
        <f>SUM(T172:T175)</f>
        <v>0</v>
      </c>
      <c r="AR171" s="187" t="s">
        <v>93</v>
      </c>
      <c r="AT171" s="188" t="s">
        <v>79</v>
      </c>
      <c r="AU171" s="188" t="s">
        <v>80</v>
      </c>
      <c r="AY171" s="187" t="s">
        <v>220</v>
      </c>
      <c r="BK171" s="189">
        <f>SUM(BK172:BK175)</f>
        <v>0</v>
      </c>
    </row>
    <row r="172" spans="1:65" s="2" customFormat="1" ht="14.45" customHeight="1">
      <c r="A172" s="35"/>
      <c r="B172" s="36"/>
      <c r="C172" s="192" t="s">
        <v>358</v>
      </c>
      <c r="D172" s="192" t="s">
        <v>223</v>
      </c>
      <c r="E172" s="193" t="s">
        <v>1075</v>
      </c>
      <c r="F172" s="194" t="s">
        <v>1074</v>
      </c>
      <c r="G172" s="195" t="s">
        <v>301</v>
      </c>
      <c r="H172" s="196">
        <v>1</v>
      </c>
      <c r="I172" s="197"/>
      <c r="J172" s="198">
        <f>ROUND(I172*H172,2)</f>
        <v>0</v>
      </c>
      <c r="K172" s="194" t="s">
        <v>1</v>
      </c>
      <c r="L172" s="40"/>
      <c r="M172" s="199" t="s">
        <v>1</v>
      </c>
      <c r="N172" s="200" t="s">
        <v>46</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317</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93</v>
      </c>
      <c r="BK172" s="204">
        <f>ROUND(I172*H172,2)</f>
        <v>0</v>
      </c>
      <c r="BL172" s="18" t="s">
        <v>317</v>
      </c>
      <c r="BM172" s="203" t="s">
        <v>1927</v>
      </c>
    </row>
    <row r="173" spans="1:65" s="2" customFormat="1" ht="11.25">
      <c r="A173" s="35"/>
      <c r="B173" s="36"/>
      <c r="C173" s="37"/>
      <c r="D173" s="205" t="s">
        <v>230</v>
      </c>
      <c r="E173" s="37"/>
      <c r="F173" s="206" t="s">
        <v>1074</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14.45" customHeight="1">
      <c r="A174" s="35"/>
      <c r="B174" s="36"/>
      <c r="C174" s="192" t="s">
        <v>364</v>
      </c>
      <c r="D174" s="192" t="s">
        <v>223</v>
      </c>
      <c r="E174" s="193" t="s">
        <v>1077</v>
      </c>
      <c r="F174" s="194" t="s">
        <v>1078</v>
      </c>
      <c r="G174" s="195" t="s">
        <v>301</v>
      </c>
      <c r="H174" s="196">
        <v>2</v>
      </c>
      <c r="I174" s="197"/>
      <c r="J174" s="198">
        <f>ROUND(I174*H174,2)</f>
        <v>0</v>
      </c>
      <c r="K174" s="194" t="s">
        <v>1</v>
      </c>
      <c r="L174" s="40"/>
      <c r="M174" s="199" t="s">
        <v>1</v>
      </c>
      <c r="N174" s="200" t="s">
        <v>46</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317</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1928</v>
      </c>
    </row>
    <row r="175" spans="1:65" s="2" customFormat="1" ht="11.25">
      <c r="A175" s="35"/>
      <c r="B175" s="36"/>
      <c r="C175" s="37"/>
      <c r="D175" s="205" t="s">
        <v>230</v>
      </c>
      <c r="E175" s="37"/>
      <c r="F175" s="206" t="s">
        <v>1078</v>
      </c>
      <c r="G175" s="37"/>
      <c r="H175" s="37"/>
      <c r="I175" s="207"/>
      <c r="J175" s="37"/>
      <c r="K175" s="37"/>
      <c r="L175" s="40"/>
      <c r="M175" s="257"/>
      <c r="N175" s="258"/>
      <c r="O175" s="259"/>
      <c r="P175" s="259"/>
      <c r="Q175" s="259"/>
      <c r="R175" s="259"/>
      <c r="S175" s="259"/>
      <c r="T175" s="260"/>
      <c r="U175" s="35"/>
      <c r="V175" s="35"/>
      <c r="W175" s="35"/>
      <c r="X175" s="35"/>
      <c r="Y175" s="35"/>
      <c r="Z175" s="35"/>
      <c r="AA175" s="35"/>
      <c r="AB175" s="35"/>
      <c r="AC175" s="35"/>
      <c r="AD175" s="35"/>
      <c r="AE175" s="35"/>
      <c r="AT175" s="18" t="s">
        <v>230</v>
      </c>
      <c r="AU175" s="18" t="s">
        <v>87</v>
      </c>
    </row>
    <row r="176" spans="1:65" s="2" customFormat="1" ht="6.95" customHeight="1">
      <c r="A176" s="35"/>
      <c r="B176" s="55"/>
      <c r="C176" s="56"/>
      <c r="D176" s="56"/>
      <c r="E176" s="56"/>
      <c r="F176" s="56"/>
      <c r="G176" s="56"/>
      <c r="H176" s="56"/>
      <c r="I176" s="56"/>
      <c r="J176" s="56"/>
      <c r="K176" s="56"/>
      <c r="L176" s="40"/>
      <c r="M176" s="35"/>
      <c r="O176" s="35"/>
      <c r="P176" s="35"/>
      <c r="Q176" s="35"/>
      <c r="R176" s="35"/>
      <c r="S176" s="35"/>
      <c r="T176" s="35"/>
      <c r="U176" s="35"/>
      <c r="V176" s="35"/>
      <c r="W176" s="35"/>
      <c r="X176" s="35"/>
      <c r="Y176" s="35"/>
      <c r="Z176" s="35"/>
      <c r="AA176" s="35"/>
      <c r="AB176" s="35"/>
      <c r="AC176" s="35"/>
      <c r="AD176" s="35"/>
      <c r="AE176" s="35"/>
    </row>
  </sheetData>
  <sheetProtection algorithmName="SHA-512" hashValue="/Rz7/u04uZtr2p1nkftpoRC8zgtGQ3YCLB1/ULfdU0bmrYShXjFEpjt0o2C/Jr7Ptfrz/JU10v/f3dOQfN1MEQ==" saltValue="maArCiZBmu1ONZikKXu55GB/yCssJnwE78mr6fYn8fJpjhog31bk+s8h99XxJMPsN9sk4BLIN6MD0v5BVZWdxw==" spinCount="100000" sheet="1" objects="1" scenarios="1" formatColumns="0" formatRows="0" autoFilter="0"/>
  <autoFilter ref="C122:K175" xr:uid="{00000000-0009-0000-0000-000011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142</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1800</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1929</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ROUND((SUM(BE128:BE225)),  2)</f>
        <v>0</v>
      </c>
      <c r="G37" s="35"/>
      <c r="H37" s="35"/>
      <c r="I37" s="131">
        <v>0.21</v>
      </c>
      <c r="J37" s="130">
        <f>ROUND(((SUM(BE128:BE225))*I37),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ROUND((SUM(BF128:BF225)),  2)</f>
        <v>0</v>
      </c>
      <c r="G38" s="35"/>
      <c r="H38" s="35"/>
      <c r="I38" s="131">
        <v>0.15</v>
      </c>
      <c r="J38" s="130">
        <f>ROUND(((SUM(BF128:BF225))*I38),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ROUND((SUM(BG128:BG225)),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ROUND((SUM(BH128:BH225)),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ROUND((SUM(BI128:BI225)),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1800</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18052020_3.4_K - Podkrovní byty 376/40 - Kanalizace</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J128</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J129</f>
        <v>0</v>
      </c>
      <c r="K100" s="155"/>
      <c r="L100" s="159"/>
    </row>
    <row r="101" spans="1:47" s="10" customFormat="1" ht="19.899999999999999" customHeight="1">
      <c r="B101" s="160"/>
      <c r="C101" s="105"/>
      <c r="D101" s="161" t="s">
        <v>1088</v>
      </c>
      <c r="E101" s="162"/>
      <c r="F101" s="162"/>
      <c r="G101" s="162"/>
      <c r="H101" s="162"/>
      <c r="I101" s="162"/>
      <c r="J101" s="163">
        <f>J130</f>
        <v>0</v>
      </c>
      <c r="K101" s="105"/>
      <c r="L101" s="164"/>
    </row>
    <row r="102" spans="1:47" s="10" customFormat="1" ht="19.899999999999999" customHeight="1">
      <c r="B102" s="160"/>
      <c r="C102" s="105"/>
      <c r="D102" s="161" t="s">
        <v>1192</v>
      </c>
      <c r="E102" s="162"/>
      <c r="F102" s="162"/>
      <c r="G102" s="162"/>
      <c r="H102" s="162"/>
      <c r="I102" s="162"/>
      <c r="J102" s="163">
        <f>J181</f>
        <v>0</v>
      </c>
      <c r="K102" s="105"/>
      <c r="L102" s="164"/>
    </row>
    <row r="103" spans="1:47" s="10" customFormat="1" ht="19.899999999999999" customHeight="1">
      <c r="B103" s="160"/>
      <c r="C103" s="105"/>
      <c r="D103" s="161" t="s">
        <v>1089</v>
      </c>
      <c r="E103" s="162"/>
      <c r="F103" s="162"/>
      <c r="G103" s="162"/>
      <c r="H103" s="162"/>
      <c r="I103" s="162"/>
      <c r="J103" s="163">
        <f>J187</f>
        <v>0</v>
      </c>
      <c r="K103" s="105"/>
      <c r="L103" s="164"/>
    </row>
    <row r="104" spans="1:47" s="10" customFormat="1" ht="19.899999999999999" customHeight="1">
      <c r="B104" s="160"/>
      <c r="C104" s="105"/>
      <c r="D104" s="161" t="s">
        <v>1090</v>
      </c>
      <c r="E104" s="162"/>
      <c r="F104" s="162"/>
      <c r="G104" s="162"/>
      <c r="H104" s="162"/>
      <c r="I104" s="162"/>
      <c r="J104" s="163">
        <f>J221</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205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7" t="str">
        <f>E7</f>
        <v>Podkrovní byty Táborská 378/44, 372/36, 375/38, 377/42, 376/40 Praha 4, k.ú. Nusle</v>
      </c>
      <c r="F114" s="328"/>
      <c r="G114" s="328"/>
      <c r="H114" s="328"/>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179</v>
      </c>
      <c r="D115" s="23"/>
      <c r="E115" s="23"/>
      <c r="F115" s="23"/>
      <c r="G115" s="23"/>
      <c r="H115" s="23"/>
      <c r="I115" s="23"/>
      <c r="J115" s="23"/>
      <c r="K115" s="23"/>
      <c r="L115" s="21"/>
    </row>
    <row r="116" spans="1:63" s="1" customFormat="1" ht="16.5" customHeight="1">
      <c r="B116" s="22"/>
      <c r="C116" s="23"/>
      <c r="D116" s="23"/>
      <c r="E116" s="327" t="s">
        <v>1800</v>
      </c>
      <c r="F116" s="278"/>
      <c r="G116" s="278"/>
      <c r="H116" s="278"/>
      <c r="I116" s="23"/>
      <c r="J116" s="23"/>
      <c r="K116" s="23"/>
      <c r="L116" s="21"/>
    </row>
    <row r="117" spans="1:63" s="1" customFormat="1" ht="12" customHeight="1">
      <c r="B117" s="22"/>
      <c r="C117" s="30" t="s">
        <v>181</v>
      </c>
      <c r="D117" s="23"/>
      <c r="E117" s="23"/>
      <c r="F117" s="23"/>
      <c r="G117" s="23"/>
      <c r="H117" s="23"/>
      <c r="I117" s="23"/>
      <c r="J117" s="23"/>
      <c r="K117" s="23"/>
      <c r="L117" s="21"/>
    </row>
    <row r="118" spans="1:63" s="2" customFormat="1" ht="16.5" customHeight="1">
      <c r="A118" s="35"/>
      <c r="B118" s="36"/>
      <c r="C118" s="37"/>
      <c r="D118" s="37"/>
      <c r="E118" s="331" t="s">
        <v>1080</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1081</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0" t="str">
        <f>E13</f>
        <v>18052020_3.4_K - Podkrovní byty 376/40 - Kanalizace</v>
      </c>
      <c r="F120" s="329"/>
      <c r="G120" s="329"/>
      <c r="H120" s="329"/>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Táborská</v>
      </c>
      <c r="G122" s="37"/>
      <c r="H122" s="37"/>
      <c r="I122" s="30" t="s">
        <v>22</v>
      </c>
      <c r="J122" s="67" t="str">
        <f>IF(J16="","",J16)</f>
        <v>19. 5. 2020</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25.7" customHeight="1">
      <c r="A124" s="35"/>
      <c r="B124" s="36"/>
      <c r="C124" s="30" t="s">
        <v>24</v>
      </c>
      <c r="D124" s="37"/>
      <c r="E124" s="37"/>
      <c r="F124" s="28" t="str">
        <f>E19</f>
        <v>Městská část Praha 4, Anatala Staška 2059/80b</v>
      </c>
      <c r="G124" s="37"/>
      <c r="H124" s="37"/>
      <c r="I124" s="30" t="s">
        <v>31</v>
      </c>
      <c r="J124" s="33" t="str">
        <f>E25</f>
        <v>SUNCAD, s.r.o., Špotzova 6, Praha 6</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29</v>
      </c>
      <c r="D125" s="37"/>
      <c r="E125" s="37"/>
      <c r="F125" s="28" t="str">
        <f>IF(E22="","",E22)</f>
        <v>Vyplň údaj</v>
      </c>
      <c r="G125" s="37"/>
      <c r="H125" s="37"/>
      <c r="I125" s="30" t="s">
        <v>36</v>
      </c>
      <c r="J125" s="33" t="str">
        <f>E28</f>
        <v>SunCad, s.r.o.</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5"/>
      <c r="B127" s="166"/>
      <c r="C127" s="167" t="s">
        <v>206</v>
      </c>
      <c r="D127" s="168" t="s">
        <v>65</v>
      </c>
      <c r="E127" s="168" t="s">
        <v>61</v>
      </c>
      <c r="F127" s="168" t="s">
        <v>62</v>
      </c>
      <c r="G127" s="168" t="s">
        <v>207</v>
      </c>
      <c r="H127" s="168" t="s">
        <v>208</v>
      </c>
      <c r="I127" s="168" t="s">
        <v>209</v>
      </c>
      <c r="J127" s="168" t="s">
        <v>185</v>
      </c>
      <c r="K127" s="169" t="s">
        <v>210</v>
      </c>
      <c r="L127" s="170"/>
      <c r="M127" s="76" t="s">
        <v>1</v>
      </c>
      <c r="N127" s="77" t="s">
        <v>44</v>
      </c>
      <c r="O127" s="77" t="s">
        <v>211</v>
      </c>
      <c r="P127" s="77" t="s">
        <v>212</v>
      </c>
      <c r="Q127" s="77" t="s">
        <v>213</v>
      </c>
      <c r="R127" s="77" t="s">
        <v>214</v>
      </c>
      <c r="S127" s="77" t="s">
        <v>215</v>
      </c>
      <c r="T127" s="78" t="s">
        <v>216</v>
      </c>
      <c r="U127" s="165"/>
      <c r="V127" s="165"/>
      <c r="W127" s="165"/>
      <c r="X127" s="165"/>
      <c r="Y127" s="165"/>
      <c r="Z127" s="165"/>
      <c r="AA127" s="165"/>
      <c r="AB127" s="165"/>
      <c r="AC127" s="165"/>
      <c r="AD127" s="165"/>
      <c r="AE127" s="165"/>
    </row>
    <row r="128" spans="1:63" s="2" customFormat="1" ht="22.9" customHeight="1">
      <c r="A128" s="35"/>
      <c r="B128" s="36"/>
      <c r="C128" s="83" t="s">
        <v>217</v>
      </c>
      <c r="D128" s="37"/>
      <c r="E128" s="37"/>
      <c r="F128" s="37"/>
      <c r="G128" s="37"/>
      <c r="H128" s="37"/>
      <c r="I128" s="37"/>
      <c r="J128" s="171">
        <f>BK128</f>
        <v>0</v>
      </c>
      <c r="K128" s="37"/>
      <c r="L128" s="40"/>
      <c r="M128" s="79"/>
      <c r="N128" s="172"/>
      <c r="O128" s="80"/>
      <c r="P128" s="173">
        <f>P129</f>
        <v>0</v>
      </c>
      <c r="Q128" s="80"/>
      <c r="R128" s="173">
        <f>R129</f>
        <v>0.27549500000000005</v>
      </c>
      <c r="S128" s="80"/>
      <c r="T128" s="174">
        <f>T129</f>
        <v>0</v>
      </c>
      <c r="U128" s="35"/>
      <c r="V128" s="35"/>
      <c r="W128" s="35"/>
      <c r="X128" s="35"/>
      <c r="Y128" s="35"/>
      <c r="Z128" s="35"/>
      <c r="AA128" s="35"/>
      <c r="AB128" s="35"/>
      <c r="AC128" s="35"/>
      <c r="AD128" s="35"/>
      <c r="AE128" s="35"/>
      <c r="AT128" s="18" t="s">
        <v>79</v>
      </c>
      <c r="AU128" s="18" t="s">
        <v>187</v>
      </c>
      <c r="BK128" s="175">
        <f>BK129</f>
        <v>0</v>
      </c>
    </row>
    <row r="129" spans="1:65" s="12" customFormat="1" ht="25.9" customHeight="1">
      <c r="B129" s="176"/>
      <c r="C129" s="177"/>
      <c r="D129" s="178" t="s">
        <v>79</v>
      </c>
      <c r="E129" s="179" t="s">
        <v>339</v>
      </c>
      <c r="F129" s="179" t="s">
        <v>340</v>
      </c>
      <c r="G129" s="177"/>
      <c r="H129" s="177"/>
      <c r="I129" s="180"/>
      <c r="J129" s="181">
        <f>BK129</f>
        <v>0</v>
      </c>
      <c r="K129" s="177"/>
      <c r="L129" s="182"/>
      <c r="M129" s="183"/>
      <c r="N129" s="184"/>
      <c r="O129" s="184"/>
      <c r="P129" s="185">
        <f>P130+P181+P187+P221</f>
        <v>0</v>
      </c>
      <c r="Q129" s="184"/>
      <c r="R129" s="185">
        <f>R130+R181+R187+R221</f>
        <v>0.27549500000000005</v>
      </c>
      <c r="S129" s="184"/>
      <c r="T129" s="186">
        <f>T130+T181+T187+T221</f>
        <v>0</v>
      </c>
      <c r="AR129" s="187" t="s">
        <v>93</v>
      </c>
      <c r="AT129" s="188" t="s">
        <v>79</v>
      </c>
      <c r="AU129" s="188" t="s">
        <v>80</v>
      </c>
      <c r="AY129" s="187" t="s">
        <v>220</v>
      </c>
      <c r="BK129" s="189">
        <f>BK130+BK181+BK187+BK221</f>
        <v>0</v>
      </c>
    </row>
    <row r="130" spans="1:65" s="12" customFormat="1" ht="22.9" customHeight="1">
      <c r="B130" s="176"/>
      <c r="C130" s="177"/>
      <c r="D130" s="178" t="s">
        <v>79</v>
      </c>
      <c r="E130" s="190" t="s">
        <v>1091</v>
      </c>
      <c r="F130" s="190" t="s">
        <v>1092</v>
      </c>
      <c r="G130" s="177"/>
      <c r="H130" s="177"/>
      <c r="I130" s="180"/>
      <c r="J130" s="191">
        <f>BK130</f>
        <v>0</v>
      </c>
      <c r="K130" s="177"/>
      <c r="L130" s="182"/>
      <c r="M130" s="183"/>
      <c r="N130" s="184"/>
      <c r="O130" s="184"/>
      <c r="P130" s="185">
        <f>SUM(P131:P180)</f>
        <v>0</v>
      </c>
      <c r="Q130" s="184"/>
      <c r="R130" s="185">
        <f>SUM(R131:R180)</f>
        <v>0.129385</v>
      </c>
      <c r="S130" s="184"/>
      <c r="T130" s="186">
        <f>SUM(T131:T180)</f>
        <v>0</v>
      </c>
      <c r="AR130" s="187" t="s">
        <v>93</v>
      </c>
      <c r="AT130" s="188" t="s">
        <v>79</v>
      </c>
      <c r="AU130" s="188" t="s">
        <v>87</v>
      </c>
      <c r="AY130" s="187" t="s">
        <v>220</v>
      </c>
      <c r="BK130" s="189">
        <f>SUM(BK131:BK180)</f>
        <v>0</v>
      </c>
    </row>
    <row r="131" spans="1:65" s="2" customFormat="1" ht="14.45" customHeight="1">
      <c r="A131" s="35"/>
      <c r="B131" s="36"/>
      <c r="C131" s="192" t="s">
        <v>87</v>
      </c>
      <c r="D131" s="192" t="s">
        <v>223</v>
      </c>
      <c r="E131" s="193" t="s">
        <v>1930</v>
      </c>
      <c r="F131" s="194" t="s">
        <v>1931</v>
      </c>
      <c r="G131" s="195" t="s">
        <v>259</v>
      </c>
      <c r="H131" s="196">
        <v>1</v>
      </c>
      <c r="I131" s="197"/>
      <c r="J131" s="198">
        <f>ROUND(I131*H131,2)</f>
        <v>0</v>
      </c>
      <c r="K131" s="194" t="s">
        <v>1</v>
      </c>
      <c r="L131" s="40"/>
      <c r="M131" s="199" t="s">
        <v>1</v>
      </c>
      <c r="N131" s="200" t="s">
        <v>46</v>
      </c>
      <c r="O131" s="72"/>
      <c r="P131" s="201">
        <f>O131*H131</f>
        <v>0</v>
      </c>
      <c r="Q131" s="201">
        <v>5.0000000000000001E-3</v>
      </c>
      <c r="R131" s="201">
        <f>Q131*H131</f>
        <v>5.0000000000000001E-3</v>
      </c>
      <c r="S131" s="201">
        <v>0</v>
      </c>
      <c r="T131" s="202">
        <f>S131*H131</f>
        <v>0</v>
      </c>
      <c r="U131" s="35"/>
      <c r="V131" s="35"/>
      <c r="W131" s="35"/>
      <c r="X131" s="35"/>
      <c r="Y131" s="35"/>
      <c r="Z131" s="35"/>
      <c r="AA131" s="35"/>
      <c r="AB131" s="35"/>
      <c r="AC131" s="35"/>
      <c r="AD131" s="35"/>
      <c r="AE131" s="35"/>
      <c r="AR131" s="203" t="s">
        <v>317</v>
      </c>
      <c r="AT131" s="203" t="s">
        <v>223</v>
      </c>
      <c r="AU131" s="203" t="s">
        <v>93</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1932</v>
      </c>
    </row>
    <row r="132" spans="1:65" s="2" customFormat="1" ht="11.25">
      <c r="A132" s="35"/>
      <c r="B132" s="36"/>
      <c r="C132" s="37"/>
      <c r="D132" s="205" t="s">
        <v>230</v>
      </c>
      <c r="E132" s="37"/>
      <c r="F132" s="206" t="s">
        <v>1933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93</v>
      </c>
    </row>
    <row r="133" spans="1:65" s="14" customFormat="1" ht="11.25">
      <c r="B133" s="220"/>
      <c r="C133" s="221"/>
      <c r="D133" s="205" t="s">
        <v>232</v>
      </c>
      <c r="E133" s="222" t="s">
        <v>1</v>
      </c>
      <c r="F133" s="223" t="s">
        <v>87</v>
      </c>
      <c r="G133" s="221"/>
      <c r="H133" s="224">
        <v>1</v>
      </c>
      <c r="I133" s="225"/>
      <c r="J133" s="221"/>
      <c r="K133" s="221"/>
      <c r="L133" s="226"/>
      <c r="M133" s="227"/>
      <c r="N133" s="228"/>
      <c r="O133" s="228"/>
      <c r="P133" s="228"/>
      <c r="Q133" s="228"/>
      <c r="R133" s="228"/>
      <c r="S133" s="228"/>
      <c r="T133" s="229"/>
      <c r="AT133" s="230" t="s">
        <v>232</v>
      </c>
      <c r="AU133" s="230" t="s">
        <v>93</v>
      </c>
      <c r="AV133" s="14" t="s">
        <v>93</v>
      </c>
      <c r="AW133" s="14" t="s">
        <v>35</v>
      </c>
      <c r="AX133" s="14" t="s">
        <v>80</v>
      </c>
      <c r="AY133" s="230" t="s">
        <v>220</v>
      </c>
    </row>
    <row r="134" spans="1:65" s="15" customFormat="1" ht="11.25">
      <c r="B134" s="231"/>
      <c r="C134" s="232"/>
      <c r="D134" s="205" t="s">
        <v>232</v>
      </c>
      <c r="E134" s="233" t="s">
        <v>1</v>
      </c>
      <c r="F134" s="234" t="s">
        <v>236</v>
      </c>
      <c r="G134" s="232"/>
      <c r="H134" s="235">
        <v>1</v>
      </c>
      <c r="I134" s="236"/>
      <c r="J134" s="232"/>
      <c r="K134" s="232"/>
      <c r="L134" s="237"/>
      <c r="M134" s="238"/>
      <c r="N134" s="239"/>
      <c r="O134" s="239"/>
      <c r="P134" s="239"/>
      <c r="Q134" s="239"/>
      <c r="R134" s="239"/>
      <c r="S134" s="239"/>
      <c r="T134" s="240"/>
      <c r="AT134" s="241" t="s">
        <v>232</v>
      </c>
      <c r="AU134" s="241" t="s">
        <v>93</v>
      </c>
      <c r="AV134" s="15" t="s">
        <v>228</v>
      </c>
      <c r="AW134" s="15" t="s">
        <v>35</v>
      </c>
      <c r="AX134" s="15" t="s">
        <v>87</v>
      </c>
      <c r="AY134" s="241" t="s">
        <v>220</v>
      </c>
    </row>
    <row r="135" spans="1:65" s="2" customFormat="1" ht="14.45" customHeight="1">
      <c r="A135" s="35"/>
      <c r="B135" s="36"/>
      <c r="C135" s="192" t="s">
        <v>93</v>
      </c>
      <c r="D135" s="192" t="s">
        <v>223</v>
      </c>
      <c r="E135" s="193" t="s">
        <v>1934</v>
      </c>
      <c r="F135" s="194" t="s">
        <v>1935</v>
      </c>
      <c r="G135" s="195" t="s">
        <v>259</v>
      </c>
      <c r="H135" s="196">
        <v>3</v>
      </c>
      <c r="I135" s="197"/>
      <c r="J135" s="198">
        <f>ROUND(I135*H135,2)</f>
        <v>0</v>
      </c>
      <c r="K135" s="194" t="s">
        <v>1</v>
      </c>
      <c r="L135" s="40"/>
      <c r="M135" s="199" t="s">
        <v>1</v>
      </c>
      <c r="N135" s="200" t="s">
        <v>46</v>
      </c>
      <c r="O135" s="72"/>
      <c r="P135" s="201">
        <f>O135*H135</f>
        <v>0</v>
      </c>
      <c r="Q135" s="201">
        <v>6.0000000000000001E-3</v>
      </c>
      <c r="R135" s="201">
        <f>Q135*H135</f>
        <v>1.8000000000000002E-2</v>
      </c>
      <c r="S135" s="201">
        <v>0</v>
      </c>
      <c r="T135" s="202">
        <f>S135*H135</f>
        <v>0</v>
      </c>
      <c r="U135" s="35"/>
      <c r="V135" s="35"/>
      <c r="W135" s="35"/>
      <c r="X135" s="35"/>
      <c r="Y135" s="35"/>
      <c r="Z135" s="35"/>
      <c r="AA135" s="35"/>
      <c r="AB135" s="35"/>
      <c r="AC135" s="35"/>
      <c r="AD135" s="35"/>
      <c r="AE135" s="35"/>
      <c r="AR135" s="203" t="s">
        <v>317</v>
      </c>
      <c r="AT135" s="203" t="s">
        <v>223</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1936</v>
      </c>
    </row>
    <row r="136" spans="1:65" s="2" customFormat="1" ht="11.25">
      <c r="A136" s="35"/>
      <c r="B136" s="36"/>
      <c r="C136" s="37"/>
      <c r="D136" s="205" t="s">
        <v>230</v>
      </c>
      <c r="E136" s="37"/>
      <c r="F136" s="206" t="s">
        <v>1935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14" customFormat="1" ht="11.25">
      <c r="B137" s="220"/>
      <c r="C137" s="221"/>
      <c r="D137" s="205" t="s">
        <v>232</v>
      </c>
      <c r="E137" s="222" t="s">
        <v>1</v>
      </c>
      <c r="F137" s="223" t="s">
        <v>106</v>
      </c>
      <c r="G137" s="221"/>
      <c r="H137" s="224">
        <v>3</v>
      </c>
      <c r="I137" s="225"/>
      <c r="J137" s="221"/>
      <c r="K137" s="221"/>
      <c r="L137" s="226"/>
      <c r="M137" s="227"/>
      <c r="N137" s="228"/>
      <c r="O137" s="228"/>
      <c r="P137" s="228"/>
      <c r="Q137" s="228"/>
      <c r="R137" s="228"/>
      <c r="S137" s="228"/>
      <c r="T137" s="229"/>
      <c r="AT137" s="230" t="s">
        <v>232</v>
      </c>
      <c r="AU137" s="230" t="s">
        <v>93</v>
      </c>
      <c r="AV137" s="14" t="s">
        <v>93</v>
      </c>
      <c r="AW137" s="14" t="s">
        <v>35</v>
      </c>
      <c r="AX137" s="14" t="s">
        <v>80</v>
      </c>
      <c r="AY137" s="230" t="s">
        <v>220</v>
      </c>
    </row>
    <row r="138" spans="1:65" s="15" customFormat="1" ht="11.25">
      <c r="B138" s="231"/>
      <c r="C138" s="232"/>
      <c r="D138" s="205" t="s">
        <v>232</v>
      </c>
      <c r="E138" s="233" t="s">
        <v>1</v>
      </c>
      <c r="F138" s="234" t="s">
        <v>236</v>
      </c>
      <c r="G138" s="232"/>
      <c r="H138" s="235">
        <v>3</v>
      </c>
      <c r="I138" s="236"/>
      <c r="J138" s="232"/>
      <c r="K138" s="232"/>
      <c r="L138" s="237"/>
      <c r="M138" s="238"/>
      <c r="N138" s="239"/>
      <c r="O138" s="239"/>
      <c r="P138" s="239"/>
      <c r="Q138" s="239"/>
      <c r="R138" s="239"/>
      <c r="S138" s="239"/>
      <c r="T138" s="240"/>
      <c r="AT138" s="241" t="s">
        <v>232</v>
      </c>
      <c r="AU138" s="241" t="s">
        <v>93</v>
      </c>
      <c r="AV138" s="15" t="s">
        <v>228</v>
      </c>
      <c r="AW138" s="15" t="s">
        <v>35</v>
      </c>
      <c r="AX138" s="15" t="s">
        <v>87</v>
      </c>
      <c r="AY138" s="241" t="s">
        <v>220</v>
      </c>
    </row>
    <row r="139" spans="1:65" s="2" customFormat="1" ht="14.45" customHeight="1">
      <c r="A139" s="35"/>
      <c r="B139" s="36"/>
      <c r="C139" s="192" t="s">
        <v>106</v>
      </c>
      <c r="D139" s="192" t="s">
        <v>223</v>
      </c>
      <c r="E139" s="193" t="s">
        <v>1093</v>
      </c>
      <c r="F139" s="194" t="s">
        <v>1094</v>
      </c>
      <c r="G139" s="195" t="s">
        <v>259</v>
      </c>
      <c r="H139" s="196">
        <v>6</v>
      </c>
      <c r="I139" s="197"/>
      <c r="J139" s="198">
        <f>ROUND(I139*H139,2)</f>
        <v>0</v>
      </c>
      <c r="K139" s="194" t="s">
        <v>1</v>
      </c>
      <c r="L139" s="40"/>
      <c r="M139" s="199" t="s">
        <v>1</v>
      </c>
      <c r="N139" s="200" t="s">
        <v>46</v>
      </c>
      <c r="O139" s="72"/>
      <c r="P139" s="201">
        <f>O139*H139</f>
        <v>0</v>
      </c>
      <c r="Q139" s="201">
        <v>1E-3</v>
      </c>
      <c r="R139" s="201">
        <f>Q139*H139</f>
        <v>6.0000000000000001E-3</v>
      </c>
      <c r="S139" s="201">
        <v>0</v>
      </c>
      <c r="T139" s="202">
        <f>S139*H139</f>
        <v>0</v>
      </c>
      <c r="U139" s="35"/>
      <c r="V139" s="35"/>
      <c r="W139" s="35"/>
      <c r="X139" s="35"/>
      <c r="Y139" s="35"/>
      <c r="Z139" s="35"/>
      <c r="AA139" s="35"/>
      <c r="AB139" s="35"/>
      <c r="AC139" s="35"/>
      <c r="AD139" s="35"/>
      <c r="AE139" s="35"/>
      <c r="AR139" s="203" t="s">
        <v>317</v>
      </c>
      <c r="AT139" s="203" t="s">
        <v>223</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1095</v>
      </c>
    </row>
    <row r="140" spans="1:65" s="2" customFormat="1" ht="11.25">
      <c r="A140" s="35"/>
      <c r="B140" s="36"/>
      <c r="C140" s="37"/>
      <c r="D140" s="205" t="s">
        <v>230</v>
      </c>
      <c r="E140" s="37"/>
      <c r="F140" s="206" t="s">
        <v>1094</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14" customFormat="1" ht="11.25">
      <c r="B141" s="220"/>
      <c r="C141" s="221"/>
      <c r="D141" s="205" t="s">
        <v>232</v>
      </c>
      <c r="E141" s="222" t="s">
        <v>1</v>
      </c>
      <c r="F141" s="223" t="s">
        <v>221</v>
      </c>
      <c r="G141" s="221"/>
      <c r="H141" s="224">
        <v>6</v>
      </c>
      <c r="I141" s="225"/>
      <c r="J141" s="221"/>
      <c r="K141" s="221"/>
      <c r="L141" s="226"/>
      <c r="M141" s="227"/>
      <c r="N141" s="228"/>
      <c r="O141" s="228"/>
      <c r="P141" s="228"/>
      <c r="Q141" s="228"/>
      <c r="R141" s="228"/>
      <c r="S141" s="228"/>
      <c r="T141" s="229"/>
      <c r="AT141" s="230" t="s">
        <v>232</v>
      </c>
      <c r="AU141" s="230" t="s">
        <v>93</v>
      </c>
      <c r="AV141" s="14" t="s">
        <v>93</v>
      </c>
      <c r="AW141" s="14" t="s">
        <v>35</v>
      </c>
      <c r="AX141" s="14" t="s">
        <v>80</v>
      </c>
      <c r="AY141" s="230" t="s">
        <v>220</v>
      </c>
    </row>
    <row r="142" spans="1:65" s="15" customFormat="1" ht="11.25">
      <c r="B142" s="231"/>
      <c r="C142" s="232"/>
      <c r="D142" s="205" t="s">
        <v>232</v>
      </c>
      <c r="E142" s="233" t="s">
        <v>1</v>
      </c>
      <c r="F142" s="234" t="s">
        <v>236</v>
      </c>
      <c r="G142" s="232"/>
      <c r="H142" s="235">
        <v>6</v>
      </c>
      <c r="I142" s="236"/>
      <c r="J142" s="232"/>
      <c r="K142" s="232"/>
      <c r="L142" s="237"/>
      <c r="M142" s="238"/>
      <c r="N142" s="239"/>
      <c r="O142" s="239"/>
      <c r="P142" s="239"/>
      <c r="Q142" s="239"/>
      <c r="R142" s="239"/>
      <c r="S142" s="239"/>
      <c r="T142" s="240"/>
      <c r="AT142" s="241" t="s">
        <v>232</v>
      </c>
      <c r="AU142" s="241" t="s">
        <v>93</v>
      </c>
      <c r="AV142" s="15" t="s">
        <v>228</v>
      </c>
      <c r="AW142" s="15" t="s">
        <v>35</v>
      </c>
      <c r="AX142" s="15" t="s">
        <v>87</v>
      </c>
      <c r="AY142" s="241" t="s">
        <v>220</v>
      </c>
    </row>
    <row r="143" spans="1:65" s="2" customFormat="1" ht="14.45" customHeight="1">
      <c r="A143" s="35"/>
      <c r="B143" s="36"/>
      <c r="C143" s="192" t="s">
        <v>228</v>
      </c>
      <c r="D143" s="192" t="s">
        <v>223</v>
      </c>
      <c r="E143" s="193" t="s">
        <v>1096</v>
      </c>
      <c r="F143" s="194" t="s">
        <v>1097</v>
      </c>
      <c r="G143" s="195" t="s">
        <v>353</v>
      </c>
      <c r="H143" s="196">
        <v>2</v>
      </c>
      <c r="I143" s="197"/>
      <c r="J143" s="198">
        <f>ROUND(I143*H143,2)</f>
        <v>0</v>
      </c>
      <c r="K143" s="194" t="s">
        <v>227</v>
      </c>
      <c r="L143" s="40"/>
      <c r="M143" s="199" t="s">
        <v>1</v>
      </c>
      <c r="N143" s="200" t="s">
        <v>46</v>
      </c>
      <c r="O143" s="72"/>
      <c r="P143" s="201">
        <f>O143*H143</f>
        <v>0</v>
      </c>
      <c r="Q143" s="201">
        <v>4.4000000000000002E-4</v>
      </c>
      <c r="R143" s="201">
        <f>Q143*H143</f>
        <v>8.8000000000000003E-4</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1098</v>
      </c>
    </row>
    <row r="144" spans="1:65" s="2" customFormat="1" ht="11.25">
      <c r="A144" s="35"/>
      <c r="B144" s="36"/>
      <c r="C144" s="37"/>
      <c r="D144" s="205" t="s">
        <v>230</v>
      </c>
      <c r="E144" s="37"/>
      <c r="F144" s="206" t="s">
        <v>1099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14" customFormat="1" ht="11.25">
      <c r="B145" s="220"/>
      <c r="C145" s="221"/>
      <c r="D145" s="205" t="s">
        <v>232</v>
      </c>
      <c r="E145" s="222" t="s">
        <v>1</v>
      </c>
      <c r="F145" s="223" t="s">
        <v>93</v>
      </c>
      <c r="G145" s="221"/>
      <c r="H145" s="224">
        <v>2</v>
      </c>
      <c r="I145" s="225"/>
      <c r="J145" s="221"/>
      <c r="K145" s="221"/>
      <c r="L145" s="226"/>
      <c r="M145" s="227"/>
      <c r="N145" s="228"/>
      <c r="O145" s="228"/>
      <c r="P145" s="228"/>
      <c r="Q145" s="228"/>
      <c r="R145" s="228"/>
      <c r="S145" s="228"/>
      <c r="T145" s="229"/>
      <c r="AT145" s="230" t="s">
        <v>232</v>
      </c>
      <c r="AU145" s="230" t="s">
        <v>93</v>
      </c>
      <c r="AV145" s="14" t="s">
        <v>93</v>
      </c>
      <c r="AW145" s="14" t="s">
        <v>35</v>
      </c>
      <c r="AX145" s="14" t="s">
        <v>80</v>
      </c>
      <c r="AY145" s="230" t="s">
        <v>220</v>
      </c>
    </row>
    <row r="146" spans="1:65" s="15" customFormat="1" ht="11.25">
      <c r="B146" s="231"/>
      <c r="C146" s="232"/>
      <c r="D146" s="205" t="s">
        <v>232</v>
      </c>
      <c r="E146" s="233" t="s">
        <v>1</v>
      </c>
      <c r="F146" s="234" t="s">
        <v>236</v>
      </c>
      <c r="G146" s="232"/>
      <c r="H146" s="235">
        <v>2</v>
      </c>
      <c r="I146" s="236"/>
      <c r="J146" s="232"/>
      <c r="K146" s="232"/>
      <c r="L146" s="237"/>
      <c r="M146" s="238"/>
      <c r="N146" s="239"/>
      <c r="O146" s="239"/>
      <c r="P146" s="239"/>
      <c r="Q146" s="239"/>
      <c r="R146" s="239"/>
      <c r="S146" s="239"/>
      <c r="T146" s="240"/>
      <c r="AT146" s="241" t="s">
        <v>232</v>
      </c>
      <c r="AU146" s="241" t="s">
        <v>93</v>
      </c>
      <c r="AV146" s="15" t="s">
        <v>228</v>
      </c>
      <c r="AW146" s="15" t="s">
        <v>35</v>
      </c>
      <c r="AX146" s="15" t="s">
        <v>87</v>
      </c>
      <c r="AY146" s="241" t="s">
        <v>220</v>
      </c>
    </row>
    <row r="147" spans="1:65" s="2" customFormat="1" ht="14.45" customHeight="1">
      <c r="A147" s="35"/>
      <c r="B147" s="36"/>
      <c r="C147" s="192" t="s">
        <v>256</v>
      </c>
      <c r="D147" s="192" t="s">
        <v>223</v>
      </c>
      <c r="E147" s="193" t="s">
        <v>1101</v>
      </c>
      <c r="F147" s="194" t="s">
        <v>1102</v>
      </c>
      <c r="G147" s="195" t="s">
        <v>353</v>
      </c>
      <c r="H147" s="196">
        <v>17</v>
      </c>
      <c r="I147" s="197"/>
      <c r="J147" s="198">
        <f>ROUND(I147*H147,2)</f>
        <v>0</v>
      </c>
      <c r="K147" s="194" t="s">
        <v>227</v>
      </c>
      <c r="L147" s="40"/>
      <c r="M147" s="199" t="s">
        <v>1</v>
      </c>
      <c r="N147" s="200" t="s">
        <v>46</v>
      </c>
      <c r="O147" s="72"/>
      <c r="P147" s="201">
        <f>O147*H147</f>
        <v>0</v>
      </c>
      <c r="Q147" s="201">
        <v>5.5000000000000003E-4</v>
      </c>
      <c r="R147" s="201">
        <f>Q147*H147</f>
        <v>9.3500000000000007E-3</v>
      </c>
      <c r="S147" s="201">
        <v>0</v>
      </c>
      <c r="T147" s="202">
        <f>S147*H147</f>
        <v>0</v>
      </c>
      <c r="U147" s="35"/>
      <c r="V147" s="35"/>
      <c r="W147" s="35"/>
      <c r="X147" s="35"/>
      <c r="Y147" s="35"/>
      <c r="Z147" s="35"/>
      <c r="AA147" s="35"/>
      <c r="AB147" s="35"/>
      <c r="AC147" s="35"/>
      <c r="AD147" s="35"/>
      <c r="AE147" s="35"/>
      <c r="AR147" s="203" t="s">
        <v>317</v>
      </c>
      <c r="AT147" s="203" t="s">
        <v>223</v>
      </c>
      <c r="AU147" s="203" t="s">
        <v>93</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1103</v>
      </c>
    </row>
    <row r="148" spans="1:65" s="2" customFormat="1" ht="11.25">
      <c r="A148" s="35"/>
      <c r="B148" s="36"/>
      <c r="C148" s="37"/>
      <c r="D148" s="205" t="s">
        <v>230</v>
      </c>
      <c r="E148" s="37"/>
      <c r="F148" s="206" t="s">
        <v>1104</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93</v>
      </c>
    </row>
    <row r="149" spans="1:65" s="14" customFormat="1" ht="11.25">
      <c r="B149" s="220"/>
      <c r="C149" s="221"/>
      <c r="D149" s="205" t="s">
        <v>232</v>
      </c>
      <c r="E149" s="222" t="s">
        <v>1</v>
      </c>
      <c r="F149" s="223" t="s">
        <v>308</v>
      </c>
      <c r="G149" s="221"/>
      <c r="H149" s="224">
        <v>14</v>
      </c>
      <c r="I149" s="225"/>
      <c r="J149" s="221"/>
      <c r="K149" s="221"/>
      <c r="L149" s="226"/>
      <c r="M149" s="227"/>
      <c r="N149" s="228"/>
      <c r="O149" s="228"/>
      <c r="P149" s="228"/>
      <c r="Q149" s="228"/>
      <c r="R149" s="228"/>
      <c r="S149" s="228"/>
      <c r="T149" s="229"/>
      <c r="AT149" s="230" t="s">
        <v>232</v>
      </c>
      <c r="AU149" s="230" t="s">
        <v>93</v>
      </c>
      <c r="AV149" s="14" t="s">
        <v>93</v>
      </c>
      <c r="AW149" s="14" t="s">
        <v>35</v>
      </c>
      <c r="AX149" s="14" t="s">
        <v>80</v>
      </c>
      <c r="AY149" s="230" t="s">
        <v>220</v>
      </c>
    </row>
    <row r="150" spans="1:65" s="14" customFormat="1" ht="11.25">
      <c r="B150" s="220"/>
      <c r="C150" s="221"/>
      <c r="D150" s="205" t="s">
        <v>232</v>
      </c>
      <c r="E150" s="222" t="s">
        <v>1</v>
      </c>
      <c r="F150" s="223" t="s">
        <v>106</v>
      </c>
      <c r="G150" s="221"/>
      <c r="H150" s="224">
        <v>3</v>
      </c>
      <c r="I150" s="225"/>
      <c r="J150" s="221"/>
      <c r="K150" s="221"/>
      <c r="L150" s="226"/>
      <c r="M150" s="227"/>
      <c r="N150" s="228"/>
      <c r="O150" s="228"/>
      <c r="P150" s="228"/>
      <c r="Q150" s="228"/>
      <c r="R150" s="228"/>
      <c r="S150" s="228"/>
      <c r="T150" s="229"/>
      <c r="AT150" s="230" t="s">
        <v>232</v>
      </c>
      <c r="AU150" s="230" t="s">
        <v>93</v>
      </c>
      <c r="AV150" s="14" t="s">
        <v>93</v>
      </c>
      <c r="AW150" s="14" t="s">
        <v>35</v>
      </c>
      <c r="AX150" s="14" t="s">
        <v>80</v>
      </c>
      <c r="AY150" s="230" t="s">
        <v>220</v>
      </c>
    </row>
    <row r="151" spans="1:65" s="15" customFormat="1" ht="11.25">
      <c r="B151" s="231"/>
      <c r="C151" s="232"/>
      <c r="D151" s="205" t="s">
        <v>232</v>
      </c>
      <c r="E151" s="233" t="s">
        <v>1</v>
      </c>
      <c r="F151" s="234" t="s">
        <v>236</v>
      </c>
      <c r="G151" s="232"/>
      <c r="H151" s="235">
        <v>17</v>
      </c>
      <c r="I151" s="236"/>
      <c r="J151" s="232"/>
      <c r="K151" s="232"/>
      <c r="L151" s="237"/>
      <c r="M151" s="238"/>
      <c r="N151" s="239"/>
      <c r="O151" s="239"/>
      <c r="P151" s="239"/>
      <c r="Q151" s="239"/>
      <c r="R151" s="239"/>
      <c r="S151" s="239"/>
      <c r="T151" s="240"/>
      <c r="AT151" s="241" t="s">
        <v>232</v>
      </c>
      <c r="AU151" s="241" t="s">
        <v>93</v>
      </c>
      <c r="AV151" s="15" t="s">
        <v>228</v>
      </c>
      <c r="AW151" s="15" t="s">
        <v>35</v>
      </c>
      <c r="AX151" s="15" t="s">
        <v>87</v>
      </c>
      <c r="AY151" s="241" t="s">
        <v>220</v>
      </c>
    </row>
    <row r="152" spans="1:65" s="2" customFormat="1" ht="14.45" customHeight="1">
      <c r="A152" s="35"/>
      <c r="B152" s="36"/>
      <c r="C152" s="192" t="s">
        <v>221</v>
      </c>
      <c r="D152" s="192" t="s">
        <v>223</v>
      </c>
      <c r="E152" s="193" t="s">
        <v>1109</v>
      </c>
      <c r="F152" s="194" t="s">
        <v>1110</v>
      </c>
      <c r="G152" s="195" t="s">
        <v>353</v>
      </c>
      <c r="H152" s="196">
        <v>16.5</v>
      </c>
      <c r="I152" s="197"/>
      <c r="J152" s="198">
        <f>ROUND(I152*H152,2)</f>
        <v>0</v>
      </c>
      <c r="K152" s="194" t="s">
        <v>227</v>
      </c>
      <c r="L152" s="40"/>
      <c r="M152" s="199" t="s">
        <v>1</v>
      </c>
      <c r="N152" s="200" t="s">
        <v>46</v>
      </c>
      <c r="O152" s="72"/>
      <c r="P152" s="201">
        <f>O152*H152</f>
        <v>0</v>
      </c>
      <c r="Q152" s="201">
        <v>1.7700000000000001E-3</v>
      </c>
      <c r="R152" s="201">
        <f>Q152*H152</f>
        <v>2.9205000000000002E-2</v>
      </c>
      <c r="S152" s="201">
        <v>0</v>
      </c>
      <c r="T152" s="202">
        <f>S152*H152</f>
        <v>0</v>
      </c>
      <c r="U152" s="35"/>
      <c r="V152" s="35"/>
      <c r="W152" s="35"/>
      <c r="X152" s="35"/>
      <c r="Y152" s="35"/>
      <c r="Z152" s="35"/>
      <c r="AA152" s="35"/>
      <c r="AB152" s="35"/>
      <c r="AC152" s="35"/>
      <c r="AD152" s="35"/>
      <c r="AE152" s="35"/>
      <c r="AR152" s="203" t="s">
        <v>317</v>
      </c>
      <c r="AT152" s="203" t="s">
        <v>223</v>
      </c>
      <c r="AU152" s="203" t="s">
        <v>93</v>
      </c>
      <c r="AY152" s="18" t="s">
        <v>220</v>
      </c>
      <c r="BE152" s="204">
        <f>IF(N152="základní",J152,0)</f>
        <v>0</v>
      </c>
      <c r="BF152" s="204">
        <f>IF(N152="snížená",J152,0)</f>
        <v>0</v>
      </c>
      <c r="BG152" s="204">
        <f>IF(N152="zákl. přenesená",J152,0)</f>
        <v>0</v>
      </c>
      <c r="BH152" s="204">
        <f>IF(N152="sníž. přenesená",J152,0)</f>
        <v>0</v>
      </c>
      <c r="BI152" s="204">
        <f>IF(N152="nulová",J152,0)</f>
        <v>0</v>
      </c>
      <c r="BJ152" s="18" t="s">
        <v>93</v>
      </c>
      <c r="BK152" s="204">
        <f>ROUND(I152*H152,2)</f>
        <v>0</v>
      </c>
      <c r="BL152" s="18" t="s">
        <v>317</v>
      </c>
      <c r="BM152" s="203" t="s">
        <v>1111</v>
      </c>
    </row>
    <row r="153" spans="1:65" s="2" customFormat="1" ht="11.25">
      <c r="A153" s="35"/>
      <c r="B153" s="36"/>
      <c r="C153" s="37"/>
      <c r="D153" s="205" t="s">
        <v>230</v>
      </c>
      <c r="E153" s="37"/>
      <c r="F153" s="206" t="s">
        <v>1112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93</v>
      </c>
    </row>
    <row r="154" spans="1:65" s="14" customFormat="1" ht="11.25">
      <c r="B154" s="220"/>
      <c r="C154" s="221"/>
      <c r="D154" s="205" t="s">
        <v>232</v>
      </c>
      <c r="E154" s="222" t="s">
        <v>1</v>
      </c>
      <c r="F154" s="223" t="s">
        <v>1937</v>
      </c>
      <c r="G154" s="221"/>
      <c r="H154" s="224">
        <v>16.5</v>
      </c>
      <c r="I154" s="225"/>
      <c r="J154" s="221"/>
      <c r="K154" s="221"/>
      <c r="L154" s="226"/>
      <c r="M154" s="227"/>
      <c r="N154" s="228"/>
      <c r="O154" s="228"/>
      <c r="P154" s="228"/>
      <c r="Q154" s="228"/>
      <c r="R154" s="228"/>
      <c r="S154" s="228"/>
      <c r="T154" s="229"/>
      <c r="AT154" s="230" t="s">
        <v>232</v>
      </c>
      <c r="AU154" s="230" t="s">
        <v>93</v>
      </c>
      <c r="AV154" s="14" t="s">
        <v>93</v>
      </c>
      <c r="AW154" s="14" t="s">
        <v>35</v>
      </c>
      <c r="AX154" s="14" t="s">
        <v>80</v>
      </c>
      <c r="AY154" s="230" t="s">
        <v>220</v>
      </c>
    </row>
    <row r="155" spans="1:65" s="15" customFormat="1" ht="11.25">
      <c r="B155" s="231"/>
      <c r="C155" s="232"/>
      <c r="D155" s="205" t="s">
        <v>232</v>
      </c>
      <c r="E155" s="233" t="s">
        <v>1</v>
      </c>
      <c r="F155" s="234" t="s">
        <v>236</v>
      </c>
      <c r="G155" s="232"/>
      <c r="H155" s="235">
        <v>16.5</v>
      </c>
      <c r="I155" s="236"/>
      <c r="J155" s="232"/>
      <c r="K155" s="232"/>
      <c r="L155" s="237"/>
      <c r="M155" s="238"/>
      <c r="N155" s="239"/>
      <c r="O155" s="239"/>
      <c r="P155" s="239"/>
      <c r="Q155" s="239"/>
      <c r="R155" s="239"/>
      <c r="S155" s="239"/>
      <c r="T155" s="240"/>
      <c r="AT155" s="241" t="s">
        <v>232</v>
      </c>
      <c r="AU155" s="241" t="s">
        <v>93</v>
      </c>
      <c r="AV155" s="15" t="s">
        <v>228</v>
      </c>
      <c r="AW155" s="15" t="s">
        <v>35</v>
      </c>
      <c r="AX155" s="15" t="s">
        <v>87</v>
      </c>
      <c r="AY155" s="241" t="s">
        <v>220</v>
      </c>
    </row>
    <row r="156" spans="1:65" s="2" customFormat="1" ht="14.45" customHeight="1">
      <c r="A156" s="35"/>
      <c r="B156" s="36"/>
      <c r="C156" s="192" t="s">
        <v>266</v>
      </c>
      <c r="D156" s="192" t="s">
        <v>223</v>
      </c>
      <c r="E156" s="193" t="s">
        <v>1113</v>
      </c>
      <c r="F156" s="194" t="s">
        <v>1114</v>
      </c>
      <c r="G156" s="195" t="s">
        <v>1115</v>
      </c>
      <c r="H156" s="196">
        <v>1</v>
      </c>
      <c r="I156" s="197"/>
      <c r="J156" s="198">
        <f>ROUND(I156*H156,2)</f>
        <v>0</v>
      </c>
      <c r="K156" s="194" t="s">
        <v>1</v>
      </c>
      <c r="L156" s="40"/>
      <c r="M156" s="199" t="s">
        <v>1</v>
      </c>
      <c r="N156" s="200" t="s">
        <v>46</v>
      </c>
      <c r="O156" s="72"/>
      <c r="P156" s="201">
        <f>O156*H156</f>
        <v>0</v>
      </c>
      <c r="Q156" s="201">
        <v>0.01</v>
      </c>
      <c r="R156" s="201">
        <f>Q156*H156</f>
        <v>0.01</v>
      </c>
      <c r="S156" s="201">
        <v>0</v>
      </c>
      <c r="T156" s="202">
        <f>S156*H156</f>
        <v>0</v>
      </c>
      <c r="U156" s="35"/>
      <c r="V156" s="35"/>
      <c r="W156" s="35"/>
      <c r="X156" s="35"/>
      <c r="Y156" s="35"/>
      <c r="Z156" s="35"/>
      <c r="AA156" s="35"/>
      <c r="AB156" s="35"/>
      <c r="AC156" s="35"/>
      <c r="AD156" s="35"/>
      <c r="AE156" s="35"/>
      <c r="AR156" s="203" t="s">
        <v>317</v>
      </c>
      <c r="AT156" s="203" t="s">
        <v>223</v>
      </c>
      <c r="AU156" s="203" t="s">
        <v>93</v>
      </c>
      <c r="AY156" s="18" t="s">
        <v>220</v>
      </c>
      <c r="BE156" s="204">
        <f>IF(N156="základní",J156,0)</f>
        <v>0</v>
      </c>
      <c r="BF156" s="204">
        <f>IF(N156="snížená",J156,0)</f>
        <v>0</v>
      </c>
      <c r="BG156" s="204">
        <f>IF(N156="zákl. přenesená",J156,0)</f>
        <v>0</v>
      </c>
      <c r="BH156" s="204">
        <f>IF(N156="sníž. přenesená",J156,0)</f>
        <v>0</v>
      </c>
      <c r="BI156" s="204">
        <f>IF(N156="nulová",J156,0)</f>
        <v>0</v>
      </c>
      <c r="BJ156" s="18" t="s">
        <v>93</v>
      </c>
      <c r="BK156" s="204">
        <f>ROUND(I156*H156,2)</f>
        <v>0</v>
      </c>
      <c r="BL156" s="18" t="s">
        <v>317</v>
      </c>
      <c r="BM156" s="203" t="s">
        <v>1116</v>
      </c>
    </row>
    <row r="157" spans="1:65" s="2" customFormat="1" ht="11.25">
      <c r="A157" s="35"/>
      <c r="B157" s="36"/>
      <c r="C157" s="37"/>
      <c r="D157" s="205" t="s">
        <v>230</v>
      </c>
      <c r="E157" s="37"/>
      <c r="F157" s="206" t="s">
        <v>1114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93</v>
      </c>
    </row>
    <row r="158" spans="1:65" s="13" customFormat="1" ht="11.25">
      <c r="B158" s="210"/>
      <c r="C158" s="211"/>
      <c r="D158" s="205" t="s">
        <v>232</v>
      </c>
      <c r="E158" s="212" t="s">
        <v>1</v>
      </c>
      <c r="F158" s="213" t="s">
        <v>1117</v>
      </c>
      <c r="G158" s="211"/>
      <c r="H158" s="212" t="s">
        <v>1</v>
      </c>
      <c r="I158" s="214"/>
      <c r="J158" s="211"/>
      <c r="K158" s="211"/>
      <c r="L158" s="215"/>
      <c r="M158" s="216"/>
      <c r="N158" s="217"/>
      <c r="O158" s="217"/>
      <c r="P158" s="217"/>
      <c r="Q158" s="217"/>
      <c r="R158" s="217"/>
      <c r="S158" s="217"/>
      <c r="T158" s="218"/>
      <c r="AT158" s="219" t="s">
        <v>232</v>
      </c>
      <c r="AU158" s="219" t="s">
        <v>93</v>
      </c>
      <c r="AV158" s="13" t="s">
        <v>87</v>
      </c>
      <c r="AW158" s="13" t="s">
        <v>35</v>
      </c>
      <c r="AX158" s="13" t="s">
        <v>80</v>
      </c>
      <c r="AY158" s="219" t="s">
        <v>220</v>
      </c>
    </row>
    <row r="159" spans="1:65" s="14" customFormat="1" ht="11.25">
      <c r="B159" s="220"/>
      <c r="C159" s="221"/>
      <c r="D159" s="205" t="s">
        <v>232</v>
      </c>
      <c r="E159" s="222" t="s">
        <v>1</v>
      </c>
      <c r="F159" s="223" t="s">
        <v>87</v>
      </c>
      <c r="G159" s="221"/>
      <c r="H159" s="224">
        <v>1</v>
      </c>
      <c r="I159" s="225"/>
      <c r="J159" s="221"/>
      <c r="K159" s="221"/>
      <c r="L159" s="226"/>
      <c r="M159" s="227"/>
      <c r="N159" s="228"/>
      <c r="O159" s="228"/>
      <c r="P159" s="228"/>
      <c r="Q159" s="228"/>
      <c r="R159" s="228"/>
      <c r="S159" s="228"/>
      <c r="T159" s="229"/>
      <c r="AT159" s="230" t="s">
        <v>232</v>
      </c>
      <c r="AU159" s="230" t="s">
        <v>93</v>
      </c>
      <c r="AV159" s="14" t="s">
        <v>93</v>
      </c>
      <c r="AW159" s="14" t="s">
        <v>35</v>
      </c>
      <c r="AX159" s="14" t="s">
        <v>80</v>
      </c>
      <c r="AY159" s="230" t="s">
        <v>220</v>
      </c>
    </row>
    <row r="160" spans="1:65" s="15" customFormat="1" ht="11.25">
      <c r="B160" s="231"/>
      <c r="C160" s="232"/>
      <c r="D160" s="205" t="s">
        <v>232</v>
      </c>
      <c r="E160" s="233" t="s">
        <v>1</v>
      </c>
      <c r="F160" s="234" t="s">
        <v>236</v>
      </c>
      <c r="G160" s="232"/>
      <c r="H160" s="235">
        <v>1</v>
      </c>
      <c r="I160" s="236"/>
      <c r="J160" s="232"/>
      <c r="K160" s="232"/>
      <c r="L160" s="237"/>
      <c r="M160" s="238"/>
      <c r="N160" s="239"/>
      <c r="O160" s="239"/>
      <c r="P160" s="239"/>
      <c r="Q160" s="239"/>
      <c r="R160" s="239"/>
      <c r="S160" s="239"/>
      <c r="T160" s="240"/>
      <c r="AT160" s="241" t="s">
        <v>232</v>
      </c>
      <c r="AU160" s="241" t="s">
        <v>93</v>
      </c>
      <c r="AV160" s="15" t="s">
        <v>228</v>
      </c>
      <c r="AW160" s="15" t="s">
        <v>35</v>
      </c>
      <c r="AX160" s="15" t="s">
        <v>87</v>
      </c>
      <c r="AY160" s="241" t="s">
        <v>220</v>
      </c>
    </row>
    <row r="161" spans="1:65" s="2" customFormat="1" ht="14.45" customHeight="1">
      <c r="A161" s="35"/>
      <c r="B161" s="36"/>
      <c r="C161" s="192" t="s">
        <v>276</v>
      </c>
      <c r="D161" s="192" t="s">
        <v>223</v>
      </c>
      <c r="E161" s="193" t="s">
        <v>1118</v>
      </c>
      <c r="F161" s="194" t="s">
        <v>1119</v>
      </c>
      <c r="G161" s="195" t="s">
        <v>353</v>
      </c>
      <c r="H161" s="196">
        <v>5</v>
      </c>
      <c r="I161" s="197"/>
      <c r="J161" s="198">
        <f>ROUND(I161*H161,2)</f>
        <v>0</v>
      </c>
      <c r="K161" s="194" t="s">
        <v>1</v>
      </c>
      <c r="L161" s="40"/>
      <c r="M161" s="199" t="s">
        <v>1</v>
      </c>
      <c r="N161" s="200" t="s">
        <v>46</v>
      </c>
      <c r="O161" s="72"/>
      <c r="P161" s="201">
        <f>O161*H161</f>
        <v>0</v>
      </c>
      <c r="Q161" s="201">
        <v>0.01</v>
      </c>
      <c r="R161" s="201">
        <f>Q161*H161</f>
        <v>0.05</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1938</v>
      </c>
    </row>
    <row r="162" spans="1:65" s="2" customFormat="1" ht="11.25">
      <c r="A162" s="35"/>
      <c r="B162" s="36"/>
      <c r="C162" s="37"/>
      <c r="D162" s="205" t="s">
        <v>230</v>
      </c>
      <c r="E162" s="37"/>
      <c r="F162" s="206" t="s">
        <v>1119</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13" customFormat="1" ht="11.25">
      <c r="B163" s="210"/>
      <c r="C163" s="211"/>
      <c r="D163" s="205" t="s">
        <v>232</v>
      </c>
      <c r="E163" s="212" t="s">
        <v>1</v>
      </c>
      <c r="F163" s="213" t="s">
        <v>1121</v>
      </c>
      <c r="G163" s="211"/>
      <c r="H163" s="212" t="s">
        <v>1</v>
      </c>
      <c r="I163" s="214"/>
      <c r="J163" s="211"/>
      <c r="K163" s="211"/>
      <c r="L163" s="215"/>
      <c r="M163" s="216"/>
      <c r="N163" s="217"/>
      <c r="O163" s="217"/>
      <c r="P163" s="217"/>
      <c r="Q163" s="217"/>
      <c r="R163" s="217"/>
      <c r="S163" s="217"/>
      <c r="T163" s="218"/>
      <c r="AT163" s="219" t="s">
        <v>232</v>
      </c>
      <c r="AU163" s="219" t="s">
        <v>93</v>
      </c>
      <c r="AV163" s="13" t="s">
        <v>87</v>
      </c>
      <c r="AW163" s="13" t="s">
        <v>35</v>
      </c>
      <c r="AX163" s="13" t="s">
        <v>80</v>
      </c>
      <c r="AY163" s="219" t="s">
        <v>220</v>
      </c>
    </row>
    <row r="164" spans="1:65" s="14" customFormat="1" ht="11.25">
      <c r="B164" s="220"/>
      <c r="C164" s="221"/>
      <c r="D164" s="205" t="s">
        <v>232</v>
      </c>
      <c r="E164" s="222" t="s">
        <v>1</v>
      </c>
      <c r="F164" s="223" t="s">
        <v>1122</v>
      </c>
      <c r="G164" s="221"/>
      <c r="H164" s="224">
        <v>5</v>
      </c>
      <c r="I164" s="225"/>
      <c r="J164" s="221"/>
      <c r="K164" s="221"/>
      <c r="L164" s="226"/>
      <c r="M164" s="227"/>
      <c r="N164" s="228"/>
      <c r="O164" s="228"/>
      <c r="P164" s="228"/>
      <c r="Q164" s="228"/>
      <c r="R164" s="228"/>
      <c r="S164" s="228"/>
      <c r="T164" s="229"/>
      <c r="AT164" s="230" t="s">
        <v>232</v>
      </c>
      <c r="AU164" s="230" t="s">
        <v>93</v>
      </c>
      <c r="AV164" s="14" t="s">
        <v>93</v>
      </c>
      <c r="AW164" s="14" t="s">
        <v>35</v>
      </c>
      <c r="AX164" s="14" t="s">
        <v>87</v>
      </c>
      <c r="AY164" s="230" t="s">
        <v>220</v>
      </c>
    </row>
    <row r="165" spans="1:65" s="2" customFormat="1" ht="14.45" customHeight="1">
      <c r="A165" s="35"/>
      <c r="B165" s="36"/>
      <c r="C165" s="192" t="s">
        <v>274</v>
      </c>
      <c r="D165" s="192" t="s">
        <v>223</v>
      </c>
      <c r="E165" s="193" t="s">
        <v>1939</v>
      </c>
      <c r="F165" s="194" t="s">
        <v>1940</v>
      </c>
      <c r="G165" s="195" t="s">
        <v>259</v>
      </c>
      <c r="H165" s="196">
        <v>1</v>
      </c>
      <c r="I165" s="197"/>
      <c r="J165" s="198">
        <f>ROUND(I165*H165,2)</f>
        <v>0</v>
      </c>
      <c r="K165" s="194" t="s">
        <v>227</v>
      </c>
      <c r="L165" s="40"/>
      <c r="M165" s="199" t="s">
        <v>1</v>
      </c>
      <c r="N165" s="200" t="s">
        <v>46</v>
      </c>
      <c r="O165" s="72"/>
      <c r="P165" s="201">
        <f>O165*H165</f>
        <v>0</v>
      </c>
      <c r="Q165" s="201">
        <v>8.0000000000000007E-5</v>
      </c>
      <c r="R165" s="201">
        <f>Q165*H165</f>
        <v>8.0000000000000007E-5</v>
      </c>
      <c r="S165" s="201">
        <v>0</v>
      </c>
      <c r="T165" s="202">
        <f>S165*H165</f>
        <v>0</v>
      </c>
      <c r="U165" s="35"/>
      <c r="V165" s="35"/>
      <c r="W165" s="35"/>
      <c r="X165" s="35"/>
      <c r="Y165" s="35"/>
      <c r="Z165" s="35"/>
      <c r="AA165" s="35"/>
      <c r="AB165" s="35"/>
      <c r="AC165" s="35"/>
      <c r="AD165" s="35"/>
      <c r="AE165" s="35"/>
      <c r="AR165" s="203" t="s">
        <v>317</v>
      </c>
      <c r="AT165" s="203" t="s">
        <v>223</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1941</v>
      </c>
    </row>
    <row r="166" spans="1:65" s="2" customFormat="1" ht="11.25">
      <c r="A166" s="35"/>
      <c r="B166" s="36"/>
      <c r="C166" s="37"/>
      <c r="D166" s="205" t="s">
        <v>230</v>
      </c>
      <c r="E166" s="37"/>
      <c r="F166" s="206" t="s">
        <v>1942</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14" customFormat="1" ht="11.25">
      <c r="B167" s="220"/>
      <c r="C167" s="221"/>
      <c r="D167" s="205" t="s">
        <v>232</v>
      </c>
      <c r="E167" s="222" t="s">
        <v>1</v>
      </c>
      <c r="F167" s="223" t="s">
        <v>87</v>
      </c>
      <c r="G167" s="221"/>
      <c r="H167" s="224">
        <v>1</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5" customFormat="1" ht="11.25">
      <c r="B168" s="231"/>
      <c r="C168" s="232"/>
      <c r="D168" s="205" t="s">
        <v>232</v>
      </c>
      <c r="E168" s="233" t="s">
        <v>1</v>
      </c>
      <c r="F168" s="234" t="s">
        <v>236</v>
      </c>
      <c r="G168" s="232"/>
      <c r="H168" s="235">
        <v>1</v>
      </c>
      <c r="I168" s="236"/>
      <c r="J168" s="232"/>
      <c r="K168" s="232"/>
      <c r="L168" s="237"/>
      <c r="M168" s="238"/>
      <c r="N168" s="239"/>
      <c r="O168" s="239"/>
      <c r="P168" s="239"/>
      <c r="Q168" s="239"/>
      <c r="R168" s="239"/>
      <c r="S168" s="239"/>
      <c r="T168" s="240"/>
      <c r="AT168" s="241" t="s">
        <v>232</v>
      </c>
      <c r="AU168" s="241" t="s">
        <v>93</v>
      </c>
      <c r="AV168" s="15" t="s">
        <v>228</v>
      </c>
      <c r="AW168" s="15" t="s">
        <v>35</v>
      </c>
      <c r="AX168" s="15" t="s">
        <v>87</v>
      </c>
      <c r="AY168" s="241" t="s">
        <v>220</v>
      </c>
    </row>
    <row r="169" spans="1:65" s="2" customFormat="1" ht="14.45" customHeight="1">
      <c r="A169" s="35"/>
      <c r="B169" s="36"/>
      <c r="C169" s="192" t="s">
        <v>286</v>
      </c>
      <c r="D169" s="192" t="s">
        <v>223</v>
      </c>
      <c r="E169" s="193" t="s">
        <v>1943</v>
      </c>
      <c r="F169" s="194" t="s">
        <v>1944</v>
      </c>
      <c r="G169" s="195" t="s">
        <v>259</v>
      </c>
      <c r="H169" s="196">
        <v>3</v>
      </c>
      <c r="I169" s="197"/>
      <c r="J169" s="198">
        <f>ROUND(I169*H169,2)</f>
        <v>0</v>
      </c>
      <c r="K169" s="194" t="s">
        <v>227</v>
      </c>
      <c r="L169" s="40"/>
      <c r="M169" s="199" t="s">
        <v>1</v>
      </c>
      <c r="N169" s="200" t="s">
        <v>46</v>
      </c>
      <c r="O169" s="72"/>
      <c r="P169" s="201">
        <f>O169*H169</f>
        <v>0</v>
      </c>
      <c r="Q169" s="201">
        <v>2.9E-4</v>
      </c>
      <c r="R169" s="201">
        <f>Q169*H169</f>
        <v>8.7000000000000001E-4</v>
      </c>
      <c r="S169" s="201">
        <v>0</v>
      </c>
      <c r="T169" s="202">
        <f>S169*H169</f>
        <v>0</v>
      </c>
      <c r="U169" s="35"/>
      <c r="V169" s="35"/>
      <c r="W169" s="35"/>
      <c r="X169" s="35"/>
      <c r="Y169" s="35"/>
      <c r="Z169" s="35"/>
      <c r="AA169" s="35"/>
      <c r="AB169" s="35"/>
      <c r="AC169" s="35"/>
      <c r="AD169" s="35"/>
      <c r="AE169" s="35"/>
      <c r="AR169" s="203" t="s">
        <v>317</v>
      </c>
      <c r="AT169" s="203" t="s">
        <v>223</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1945</v>
      </c>
    </row>
    <row r="170" spans="1:65" s="2" customFormat="1" ht="11.25">
      <c r="A170" s="35"/>
      <c r="B170" s="36"/>
      <c r="C170" s="37"/>
      <c r="D170" s="205" t="s">
        <v>230</v>
      </c>
      <c r="E170" s="37"/>
      <c r="F170" s="206" t="s">
        <v>1946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14" customFormat="1" ht="11.25">
      <c r="B171" s="220"/>
      <c r="C171" s="221"/>
      <c r="D171" s="205" t="s">
        <v>232</v>
      </c>
      <c r="E171" s="222" t="s">
        <v>1</v>
      </c>
      <c r="F171" s="223" t="s">
        <v>106</v>
      </c>
      <c r="G171" s="221"/>
      <c r="H171" s="224">
        <v>3</v>
      </c>
      <c r="I171" s="225"/>
      <c r="J171" s="221"/>
      <c r="K171" s="221"/>
      <c r="L171" s="226"/>
      <c r="M171" s="227"/>
      <c r="N171" s="228"/>
      <c r="O171" s="228"/>
      <c r="P171" s="228"/>
      <c r="Q171" s="228"/>
      <c r="R171" s="228"/>
      <c r="S171" s="228"/>
      <c r="T171" s="229"/>
      <c r="AT171" s="230" t="s">
        <v>232</v>
      </c>
      <c r="AU171" s="230" t="s">
        <v>93</v>
      </c>
      <c r="AV171" s="14" t="s">
        <v>93</v>
      </c>
      <c r="AW171" s="14" t="s">
        <v>35</v>
      </c>
      <c r="AX171" s="14" t="s">
        <v>80</v>
      </c>
      <c r="AY171" s="230" t="s">
        <v>220</v>
      </c>
    </row>
    <row r="172" spans="1:65" s="15" customFormat="1" ht="11.25">
      <c r="B172" s="231"/>
      <c r="C172" s="232"/>
      <c r="D172" s="205" t="s">
        <v>232</v>
      </c>
      <c r="E172" s="233" t="s">
        <v>1</v>
      </c>
      <c r="F172" s="234" t="s">
        <v>236</v>
      </c>
      <c r="G172" s="232"/>
      <c r="H172" s="235">
        <v>3</v>
      </c>
      <c r="I172" s="236"/>
      <c r="J172" s="232"/>
      <c r="K172" s="232"/>
      <c r="L172" s="237"/>
      <c r="M172" s="238"/>
      <c r="N172" s="239"/>
      <c r="O172" s="239"/>
      <c r="P172" s="239"/>
      <c r="Q172" s="239"/>
      <c r="R172" s="239"/>
      <c r="S172" s="239"/>
      <c r="T172" s="240"/>
      <c r="AT172" s="241" t="s">
        <v>232</v>
      </c>
      <c r="AU172" s="241" t="s">
        <v>93</v>
      </c>
      <c r="AV172" s="15" t="s">
        <v>228</v>
      </c>
      <c r="AW172" s="15" t="s">
        <v>35</v>
      </c>
      <c r="AX172" s="15" t="s">
        <v>87</v>
      </c>
      <c r="AY172" s="241" t="s">
        <v>220</v>
      </c>
    </row>
    <row r="173" spans="1:65" s="2" customFormat="1" ht="14.45" customHeight="1">
      <c r="A173" s="35"/>
      <c r="B173" s="36"/>
      <c r="C173" s="192" t="s">
        <v>293</v>
      </c>
      <c r="D173" s="192" t="s">
        <v>223</v>
      </c>
      <c r="E173" s="193" t="s">
        <v>1123</v>
      </c>
      <c r="F173" s="194" t="s">
        <v>1124</v>
      </c>
      <c r="G173" s="195" t="s">
        <v>353</v>
      </c>
      <c r="H173" s="196">
        <v>35.5</v>
      </c>
      <c r="I173" s="197"/>
      <c r="J173" s="198">
        <f>ROUND(I173*H173,2)</f>
        <v>0</v>
      </c>
      <c r="K173" s="194" t="s">
        <v>227</v>
      </c>
      <c r="L173" s="40"/>
      <c r="M173" s="199" t="s">
        <v>1</v>
      </c>
      <c r="N173" s="200" t="s">
        <v>46</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317</v>
      </c>
      <c r="AT173" s="203" t="s">
        <v>223</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93</v>
      </c>
      <c r="BK173" s="204">
        <f>ROUND(I173*H173,2)</f>
        <v>0</v>
      </c>
      <c r="BL173" s="18" t="s">
        <v>317</v>
      </c>
      <c r="BM173" s="203" t="s">
        <v>1125</v>
      </c>
    </row>
    <row r="174" spans="1:65" s="2" customFormat="1" ht="11.25">
      <c r="A174" s="35"/>
      <c r="B174" s="36"/>
      <c r="C174" s="37"/>
      <c r="D174" s="205" t="s">
        <v>230</v>
      </c>
      <c r="E174" s="37"/>
      <c r="F174" s="206" t="s">
        <v>1126</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14" customFormat="1" ht="11.25">
      <c r="B175" s="220"/>
      <c r="C175" s="221"/>
      <c r="D175" s="205" t="s">
        <v>232</v>
      </c>
      <c r="E175" s="222" t="s">
        <v>1</v>
      </c>
      <c r="F175" s="223" t="s">
        <v>1947</v>
      </c>
      <c r="G175" s="221"/>
      <c r="H175" s="224">
        <v>35.5</v>
      </c>
      <c r="I175" s="225"/>
      <c r="J175" s="221"/>
      <c r="K175" s="221"/>
      <c r="L175" s="226"/>
      <c r="M175" s="227"/>
      <c r="N175" s="228"/>
      <c r="O175" s="228"/>
      <c r="P175" s="228"/>
      <c r="Q175" s="228"/>
      <c r="R175" s="228"/>
      <c r="S175" s="228"/>
      <c r="T175" s="229"/>
      <c r="AT175" s="230" t="s">
        <v>232</v>
      </c>
      <c r="AU175" s="230" t="s">
        <v>93</v>
      </c>
      <c r="AV175" s="14" t="s">
        <v>93</v>
      </c>
      <c r="AW175" s="14" t="s">
        <v>35</v>
      </c>
      <c r="AX175" s="14" t="s">
        <v>80</v>
      </c>
      <c r="AY175" s="230" t="s">
        <v>220</v>
      </c>
    </row>
    <row r="176" spans="1:65" s="15" customFormat="1" ht="11.25">
      <c r="B176" s="231"/>
      <c r="C176" s="232"/>
      <c r="D176" s="205" t="s">
        <v>232</v>
      </c>
      <c r="E176" s="233" t="s">
        <v>1</v>
      </c>
      <c r="F176" s="234" t="s">
        <v>236</v>
      </c>
      <c r="G176" s="232"/>
      <c r="H176" s="235">
        <v>35.5</v>
      </c>
      <c r="I176" s="236"/>
      <c r="J176" s="232"/>
      <c r="K176" s="232"/>
      <c r="L176" s="237"/>
      <c r="M176" s="238"/>
      <c r="N176" s="239"/>
      <c r="O176" s="239"/>
      <c r="P176" s="239"/>
      <c r="Q176" s="239"/>
      <c r="R176" s="239"/>
      <c r="S176" s="239"/>
      <c r="T176" s="240"/>
      <c r="AT176" s="241" t="s">
        <v>232</v>
      </c>
      <c r="AU176" s="241" t="s">
        <v>93</v>
      </c>
      <c r="AV176" s="15" t="s">
        <v>228</v>
      </c>
      <c r="AW176" s="15" t="s">
        <v>35</v>
      </c>
      <c r="AX176" s="15" t="s">
        <v>87</v>
      </c>
      <c r="AY176" s="241" t="s">
        <v>220</v>
      </c>
    </row>
    <row r="177" spans="1:65" s="2" customFormat="1" ht="14.45" customHeight="1">
      <c r="A177" s="35"/>
      <c r="B177" s="36"/>
      <c r="C177" s="192" t="s">
        <v>298</v>
      </c>
      <c r="D177" s="192" t="s">
        <v>223</v>
      </c>
      <c r="E177" s="193" t="s">
        <v>1127</v>
      </c>
      <c r="F177" s="194" t="s">
        <v>1128</v>
      </c>
      <c r="G177" s="195" t="s">
        <v>320</v>
      </c>
      <c r="H177" s="196">
        <v>0.129</v>
      </c>
      <c r="I177" s="197"/>
      <c r="J177" s="198">
        <f>ROUND(I177*H177,2)</f>
        <v>0</v>
      </c>
      <c r="K177" s="194" t="s">
        <v>227</v>
      </c>
      <c r="L177" s="40"/>
      <c r="M177" s="199" t="s">
        <v>1</v>
      </c>
      <c r="N177" s="200" t="s">
        <v>46</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317</v>
      </c>
      <c r="AT177" s="203" t="s">
        <v>223</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93</v>
      </c>
      <c r="BK177" s="204">
        <f>ROUND(I177*H177,2)</f>
        <v>0</v>
      </c>
      <c r="BL177" s="18" t="s">
        <v>317</v>
      </c>
      <c r="BM177" s="203" t="s">
        <v>1129</v>
      </c>
    </row>
    <row r="178" spans="1:65" s="2" customFormat="1" ht="19.5">
      <c r="A178" s="35"/>
      <c r="B178" s="36"/>
      <c r="C178" s="37"/>
      <c r="D178" s="205" t="s">
        <v>230</v>
      </c>
      <c r="E178" s="37"/>
      <c r="F178" s="206" t="s">
        <v>1130</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2" customFormat="1" ht="14.45" customHeight="1">
      <c r="A179" s="35"/>
      <c r="B179" s="36"/>
      <c r="C179" s="192" t="s">
        <v>304</v>
      </c>
      <c r="D179" s="192" t="s">
        <v>223</v>
      </c>
      <c r="E179" s="193" t="s">
        <v>1131</v>
      </c>
      <c r="F179" s="194" t="s">
        <v>1132</v>
      </c>
      <c r="G179" s="195" t="s">
        <v>320</v>
      </c>
      <c r="H179" s="196">
        <v>0.129</v>
      </c>
      <c r="I179" s="197"/>
      <c r="J179" s="198">
        <f>ROUND(I179*H179,2)</f>
        <v>0</v>
      </c>
      <c r="K179" s="194" t="s">
        <v>227</v>
      </c>
      <c r="L179" s="40"/>
      <c r="M179" s="199" t="s">
        <v>1</v>
      </c>
      <c r="N179" s="200" t="s">
        <v>46</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317</v>
      </c>
      <c r="AT179" s="203" t="s">
        <v>223</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1133</v>
      </c>
    </row>
    <row r="180" spans="1:65" s="2" customFormat="1" ht="19.5">
      <c r="A180" s="35"/>
      <c r="B180" s="36"/>
      <c r="C180" s="37"/>
      <c r="D180" s="205" t="s">
        <v>230</v>
      </c>
      <c r="E180" s="37"/>
      <c r="F180" s="206" t="s">
        <v>1134</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12" customFormat="1" ht="22.9" customHeight="1">
      <c r="B181" s="176"/>
      <c r="C181" s="177"/>
      <c r="D181" s="178" t="s">
        <v>79</v>
      </c>
      <c r="E181" s="190" t="s">
        <v>1193</v>
      </c>
      <c r="F181" s="190" t="s">
        <v>1194</v>
      </c>
      <c r="G181" s="177"/>
      <c r="H181" s="177"/>
      <c r="I181" s="180"/>
      <c r="J181" s="191">
        <f>BK181</f>
        <v>0</v>
      </c>
      <c r="K181" s="177"/>
      <c r="L181" s="182"/>
      <c r="M181" s="183"/>
      <c r="N181" s="184"/>
      <c r="O181" s="184"/>
      <c r="P181" s="185">
        <f>SUM(P182:P186)</f>
        <v>0</v>
      </c>
      <c r="Q181" s="184"/>
      <c r="R181" s="185">
        <f>SUM(R182:R186)</f>
        <v>5.6999999999999998E-4</v>
      </c>
      <c r="S181" s="184"/>
      <c r="T181" s="186">
        <f>SUM(T182:T186)</f>
        <v>0</v>
      </c>
      <c r="AR181" s="187" t="s">
        <v>93</v>
      </c>
      <c r="AT181" s="188" t="s">
        <v>79</v>
      </c>
      <c r="AU181" s="188" t="s">
        <v>87</v>
      </c>
      <c r="AY181" s="187" t="s">
        <v>220</v>
      </c>
      <c r="BK181" s="189">
        <f>SUM(BK182:BK186)</f>
        <v>0</v>
      </c>
    </row>
    <row r="182" spans="1:65" s="2" customFormat="1" ht="14.45" customHeight="1">
      <c r="A182" s="35"/>
      <c r="B182" s="36"/>
      <c r="C182" s="192" t="s">
        <v>308</v>
      </c>
      <c r="D182" s="192" t="s">
        <v>223</v>
      </c>
      <c r="E182" s="193" t="s">
        <v>1948</v>
      </c>
      <c r="F182" s="194" t="s">
        <v>1949</v>
      </c>
      <c r="G182" s="195" t="s">
        <v>353</v>
      </c>
      <c r="H182" s="196">
        <v>3</v>
      </c>
      <c r="I182" s="197"/>
      <c r="J182" s="198">
        <f>ROUND(I182*H182,2)</f>
        <v>0</v>
      </c>
      <c r="K182" s="194" t="s">
        <v>227</v>
      </c>
      <c r="L182" s="40"/>
      <c r="M182" s="199" t="s">
        <v>1</v>
      </c>
      <c r="N182" s="200" t="s">
        <v>46</v>
      </c>
      <c r="O182" s="72"/>
      <c r="P182" s="201">
        <f>O182*H182</f>
        <v>0</v>
      </c>
      <c r="Q182" s="201">
        <v>1.9000000000000001E-4</v>
      </c>
      <c r="R182" s="201">
        <f>Q182*H182</f>
        <v>5.6999999999999998E-4</v>
      </c>
      <c r="S182" s="201">
        <v>0</v>
      </c>
      <c r="T182" s="202">
        <f>S182*H182</f>
        <v>0</v>
      </c>
      <c r="U182" s="35"/>
      <c r="V182" s="35"/>
      <c r="W182" s="35"/>
      <c r="X182" s="35"/>
      <c r="Y182" s="35"/>
      <c r="Z182" s="35"/>
      <c r="AA182" s="35"/>
      <c r="AB182" s="35"/>
      <c r="AC182" s="35"/>
      <c r="AD182" s="35"/>
      <c r="AE182" s="35"/>
      <c r="AR182" s="203" t="s">
        <v>317</v>
      </c>
      <c r="AT182" s="203" t="s">
        <v>223</v>
      </c>
      <c r="AU182" s="203" t="s">
        <v>93</v>
      </c>
      <c r="AY182" s="18" t="s">
        <v>220</v>
      </c>
      <c r="BE182" s="204">
        <f>IF(N182="základní",J182,0)</f>
        <v>0</v>
      </c>
      <c r="BF182" s="204">
        <f>IF(N182="snížená",J182,0)</f>
        <v>0</v>
      </c>
      <c r="BG182" s="204">
        <f>IF(N182="zákl. přenesená",J182,0)</f>
        <v>0</v>
      </c>
      <c r="BH182" s="204">
        <f>IF(N182="sníž. přenesená",J182,0)</f>
        <v>0</v>
      </c>
      <c r="BI182" s="204">
        <f>IF(N182="nulová",J182,0)</f>
        <v>0</v>
      </c>
      <c r="BJ182" s="18" t="s">
        <v>93</v>
      </c>
      <c r="BK182" s="204">
        <f>ROUND(I182*H182,2)</f>
        <v>0</v>
      </c>
      <c r="BL182" s="18" t="s">
        <v>317</v>
      </c>
      <c r="BM182" s="203" t="s">
        <v>1950</v>
      </c>
    </row>
    <row r="183" spans="1:65" s="2" customFormat="1" ht="19.5">
      <c r="A183" s="35"/>
      <c r="B183" s="36"/>
      <c r="C183" s="37"/>
      <c r="D183" s="205" t="s">
        <v>230</v>
      </c>
      <c r="E183" s="37"/>
      <c r="F183" s="206" t="s">
        <v>1951</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230</v>
      </c>
      <c r="AU183" s="18" t="s">
        <v>93</v>
      </c>
    </row>
    <row r="184" spans="1:65" s="13" customFormat="1" ht="11.25">
      <c r="B184" s="210"/>
      <c r="C184" s="211"/>
      <c r="D184" s="205" t="s">
        <v>232</v>
      </c>
      <c r="E184" s="212" t="s">
        <v>1</v>
      </c>
      <c r="F184" s="213" t="s">
        <v>1952</v>
      </c>
      <c r="G184" s="211"/>
      <c r="H184" s="212" t="s">
        <v>1</v>
      </c>
      <c r="I184" s="214"/>
      <c r="J184" s="211"/>
      <c r="K184" s="211"/>
      <c r="L184" s="215"/>
      <c r="M184" s="216"/>
      <c r="N184" s="217"/>
      <c r="O184" s="217"/>
      <c r="P184" s="217"/>
      <c r="Q184" s="217"/>
      <c r="R184" s="217"/>
      <c r="S184" s="217"/>
      <c r="T184" s="218"/>
      <c r="AT184" s="219" t="s">
        <v>232</v>
      </c>
      <c r="AU184" s="219" t="s">
        <v>93</v>
      </c>
      <c r="AV184" s="13" t="s">
        <v>87</v>
      </c>
      <c r="AW184" s="13" t="s">
        <v>35</v>
      </c>
      <c r="AX184" s="13" t="s">
        <v>80</v>
      </c>
      <c r="AY184" s="219" t="s">
        <v>220</v>
      </c>
    </row>
    <row r="185" spans="1:65" s="14" customFormat="1" ht="11.25">
      <c r="B185" s="220"/>
      <c r="C185" s="221"/>
      <c r="D185" s="205" t="s">
        <v>232</v>
      </c>
      <c r="E185" s="222" t="s">
        <v>1</v>
      </c>
      <c r="F185" s="223" t="s">
        <v>106</v>
      </c>
      <c r="G185" s="221"/>
      <c r="H185" s="224">
        <v>3</v>
      </c>
      <c r="I185" s="225"/>
      <c r="J185" s="221"/>
      <c r="K185" s="221"/>
      <c r="L185" s="226"/>
      <c r="M185" s="227"/>
      <c r="N185" s="228"/>
      <c r="O185" s="228"/>
      <c r="P185" s="228"/>
      <c r="Q185" s="228"/>
      <c r="R185" s="228"/>
      <c r="S185" s="228"/>
      <c r="T185" s="229"/>
      <c r="AT185" s="230" t="s">
        <v>232</v>
      </c>
      <c r="AU185" s="230" t="s">
        <v>93</v>
      </c>
      <c r="AV185" s="14" t="s">
        <v>93</v>
      </c>
      <c r="AW185" s="14" t="s">
        <v>35</v>
      </c>
      <c r="AX185" s="14" t="s">
        <v>80</v>
      </c>
      <c r="AY185" s="230" t="s">
        <v>220</v>
      </c>
    </row>
    <row r="186" spans="1:65" s="15" customFormat="1" ht="11.25">
      <c r="B186" s="231"/>
      <c r="C186" s="232"/>
      <c r="D186" s="205" t="s">
        <v>232</v>
      </c>
      <c r="E186" s="233" t="s">
        <v>1</v>
      </c>
      <c r="F186" s="234" t="s">
        <v>236</v>
      </c>
      <c r="G186" s="232"/>
      <c r="H186" s="235">
        <v>3</v>
      </c>
      <c r="I186" s="236"/>
      <c r="J186" s="232"/>
      <c r="K186" s="232"/>
      <c r="L186" s="237"/>
      <c r="M186" s="238"/>
      <c r="N186" s="239"/>
      <c r="O186" s="239"/>
      <c r="P186" s="239"/>
      <c r="Q186" s="239"/>
      <c r="R186" s="239"/>
      <c r="S186" s="239"/>
      <c r="T186" s="240"/>
      <c r="AT186" s="241" t="s">
        <v>232</v>
      </c>
      <c r="AU186" s="241" t="s">
        <v>93</v>
      </c>
      <c r="AV186" s="15" t="s">
        <v>228</v>
      </c>
      <c r="AW186" s="15" t="s">
        <v>35</v>
      </c>
      <c r="AX186" s="15" t="s">
        <v>87</v>
      </c>
      <c r="AY186" s="241" t="s">
        <v>220</v>
      </c>
    </row>
    <row r="187" spans="1:65" s="12" customFormat="1" ht="22.9" customHeight="1">
      <c r="B187" s="176"/>
      <c r="C187" s="177"/>
      <c r="D187" s="178" t="s">
        <v>79</v>
      </c>
      <c r="E187" s="190" t="s">
        <v>1135</v>
      </c>
      <c r="F187" s="190" t="s">
        <v>1136</v>
      </c>
      <c r="G187" s="177"/>
      <c r="H187" s="177"/>
      <c r="I187" s="180"/>
      <c r="J187" s="191">
        <f>BK187</f>
        <v>0</v>
      </c>
      <c r="K187" s="177"/>
      <c r="L187" s="182"/>
      <c r="M187" s="183"/>
      <c r="N187" s="184"/>
      <c r="O187" s="184"/>
      <c r="P187" s="185">
        <f>SUM(P188:P220)</f>
        <v>0</v>
      </c>
      <c r="Q187" s="184"/>
      <c r="R187" s="185">
        <f>SUM(R188:R220)</f>
        <v>0.13958000000000004</v>
      </c>
      <c r="S187" s="184"/>
      <c r="T187" s="186">
        <f>SUM(T188:T220)</f>
        <v>0</v>
      </c>
      <c r="AR187" s="187" t="s">
        <v>93</v>
      </c>
      <c r="AT187" s="188" t="s">
        <v>79</v>
      </c>
      <c r="AU187" s="188" t="s">
        <v>87</v>
      </c>
      <c r="AY187" s="187" t="s">
        <v>220</v>
      </c>
      <c r="BK187" s="189">
        <f>SUM(BK188:BK220)</f>
        <v>0</v>
      </c>
    </row>
    <row r="188" spans="1:65" s="2" customFormat="1" ht="14.45" customHeight="1">
      <c r="A188" s="35"/>
      <c r="B188" s="36"/>
      <c r="C188" s="192" t="s">
        <v>8</v>
      </c>
      <c r="D188" s="192" t="s">
        <v>223</v>
      </c>
      <c r="E188" s="193" t="s">
        <v>1137</v>
      </c>
      <c r="F188" s="194" t="s">
        <v>1138</v>
      </c>
      <c r="G188" s="195" t="s">
        <v>259</v>
      </c>
      <c r="H188" s="196">
        <v>2</v>
      </c>
      <c r="I188" s="197"/>
      <c r="J188" s="198">
        <f>ROUND(I188*H188,2)</f>
        <v>0</v>
      </c>
      <c r="K188" s="194" t="s">
        <v>1</v>
      </c>
      <c r="L188" s="40"/>
      <c r="M188" s="199" t="s">
        <v>1</v>
      </c>
      <c r="N188" s="200" t="s">
        <v>46</v>
      </c>
      <c r="O188" s="72"/>
      <c r="P188" s="201">
        <f>O188*H188</f>
        <v>0</v>
      </c>
      <c r="Q188" s="201">
        <v>0.02</v>
      </c>
      <c r="R188" s="201">
        <f>Q188*H188</f>
        <v>0.04</v>
      </c>
      <c r="S188" s="201">
        <v>0</v>
      </c>
      <c r="T188" s="202">
        <f>S188*H188</f>
        <v>0</v>
      </c>
      <c r="U188" s="35"/>
      <c r="V188" s="35"/>
      <c r="W188" s="35"/>
      <c r="X188" s="35"/>
      <c r="Y188" s="35"/>
      <c r="Z188" s="35"/>
      <c r="AA188" s="35"/>
      <c r="AB188" s="35"/>
      <c r="AC188" s="35"/>
      <c r="AD188" s="35"/>
      <c r="AE188" s="35"/>
      <c r="AR188" s="203" t="s">
        <v>317</v>
      </c>
      <c r="AT188" s="203" t="s">
        <v>223</v>
      </c>
      <c r="AU188" s="203" t="s">
        <v>93</v>
      </c>
      <c r="AY188" s="18" t="s">
        <v>220</v>
      </c>
      <c r="BE188" s="204">
        <f>IF(N188="základní",J188,0)</f>
        <v>0</v>
      </c>
      <c r="BF188" s="204">
        <f>IF(N188="snížená",J188,0)</f>
        <v>0</v>
      </c>
      <c r="BG188" s="204">
        <f>IF(N188="zákl. přenesená",J188,0)</f>
        <v>0</v>
      </c>
      <c r="BH188" s="204">
        <f>IF(N188="sníž. přenesená",J188,0)</f>
        <v>0</v>
      </c>
      <c r="BI188" s="204">
        <f>IF(N188="nulová",J188,0)</f>
        <v>0</v>
      </c>
      <c r="BJ188" s="18" t="s">
        <v>93</v>
      </c>
      <c r="BK188" s="204">
        <f>ROUND(I188*H188,2)</f>
        <v>0</v>
      </c>
      <c r="BL188" s="18" t="s">
        <v>317</v>
      </c>
      <c r="BM188" s="203" t="s">
        <v>1139</v>
      </c>
    </row>
    <row r="189" spans="1:65" s="2" customFormat="1" ht="11.25">
      <c r="A189" s="35"/>
      <c r="B189" s="36"/>
      <c r="C189" s="37"/>
      <c r="D189" s="205" t="s">
        <v>230</v>
      </c>
      <c r="E189" s="37"/>
      <c r="F189" s="206" t="s">
        <v>1138</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230</v>
      </c>
      <c r="AU189" s="18" t="s">
        <v>93</v>
      </c>
    </row>
    <row r="190" spans="1:65" s="14" customFormat="1" ht="11.25">
      <c r="B190" s="220"/>
      <c r="C190" s="221"/>
      <c r="D190" s="205" t="s">
        <v>232</v>
      </c>
      <c r="E190" s="222" t="s">
        <v>1</v>
      </c>
      <c r="F190" s="223" t="s">
        <v>93</v>
      </c>
      <c r="G190" s="221"/>
      <c r="H190" s="224">
        <v>2</v>
      </c>
      <c r="I190" s="225"/>
      <c r="J190" s="221"/>
      <c r="K190" s="221"/>
      <c r="L190" s="226"/>
      <c r="M190" s="227"/>
      <c r="N190" s="228"/>
      <c r="O190" s="228"/>
      <c r="P190" s="228"/>
      <c r="Q190" s="228"/>
      <c r="R190" s="228"/>
      <c r="S190" s="228"/>
      <c r="T190" s="229"/>
      <c r="AT190" s="230" t="s">
        <v>232</v>
      </c>
      <c r="AU190" s="230" t="s">
        <v>93</v>
      </c>
      <c r="AV190" s="14" t="s">
        <v>93</v>
      </c>
      <c r="AW190" s="14" t="s">
        <v>35</v>
      </c>
      <c r="AX190" s="14" t="s">
        <v>80</v>
      </c>
      <c r="AY190" s="230" t="s">
        <v>220</v>
      </c>
    </row>
    <row r="191" spans="1:65" s="15" customFormat="1" ht="11.25">
      <c r="B191" s="231"/>
      <c r="C191" s="232"/>
      <c r="D191" s="205" t="s">
        <v>232</v>
      </c>
      <c r="E191" s="233" t="s">
        <v>1</v>
      </c>
      <c r="F191" s="234" t="s">
        <v>236</v>
      </c>
      <c r="G191" s="232"/>
      <c r="H191" s="235">
        <v>2</v>
      </c>
      <c r="I191" s="236"/>
      <c r="J191" s="232"/>
      <c r="K191" s="232"/>
      <c r="L191" s="237"/>
      <c r="M191" s="238"/>
      <c r="N191" s="239"/>
      <c r="O191" s="239"/>
      <c r="P191" s="239"/>
      <c r="Q191" s="239"/>
      <c r="R191" s="239"/>
      <c r="S191" s="239"/>
      <c r="T191" s="240"/>
      <c r="AT191" s="241" t="s">
        <v>232</v>
      </c>
      <c r="AU191" s="241" t="s">
        <v>93</v>
      </c>
      <c r="AV191" s="15" t="s">
        <v>228</v>
      </c>
      <c r="AW191" s="15" t="s">
        <v>35</v>
      </c>
      <c r="AX191" s="15" t="s">
        <v>87</v>
      </c>
      <c r="AY191" s="241" t="s">
        <v>220</v>
      </c>
    </row>
    <row r="192" spans="1:65" s="2" customFormat="1" ht="14.45" customHeight="1">
      <c r="A192" s="35"/>
      <c r="B192" s="36"/>
      <c r="C192" s="192" t="s">
        <v>317</v>
      </c>
      <c r="D192" s="192" t="s">
        <v>223</v>
      </c>
      <c r="E192" s="193" t="s">
        <v>1140</v>
      </c>
      <c r="F192" s="194" t="s">
        <v>1141</v>
      </c>
      <c r="G192" s="195" t="s">
        <v>1142</v>
      </c>
      <c r="H192" s="196">
        <v>2</v>
      </c>
      <c r="I192" s="197"/>
      <c r="J192" s="198">
        <f>ROUND(I192*H192,2)</f>
        <v>0</v>
      </c>
      <c r="K192" s="194" t="s">
        <v>227</v>
      </c>
      <c r="L192" s="40"/>
      <c r="M192" s="199" t="s">
        <v>1</v>
      </c>
      <c r="N192" s="200" t="s">
        <v>46</v>
      </c>
      <c r="O192" s="72"/>
      <c r="P192" s="201">
        <f>O192*H192</f>
        <v>0</v>
      </c>
      <c r="Q192" s="201">
        <v>1.6469999999999999E-2</v>
      </c>
      <c r="R192" s="201">
        <f>Q192*H192</f>
        <v>3.2939999999999997E-2</v>
      </c>
      <c r="S192" s="201">
        <v>0</v>
      </c>
      <c r="T192" s="202">
        <f>S192*H192</f>
        <v>0</v>
      </c>
      <c r="U192" s="35"/>
      <c r="V192" s="35"/>
      <c r="W192" s="35"/>
      <c r="X192" s="35"/>
      <c r="Y192" s="35"/>
      <c r="Z192" s="35"/>
      <c r="AA192" s="35"/>
      <c r="AB192" s="35"/>
      <c r="AC192" s="35"/>
      <c r="AD192" s="35"/>
      <c r="AE192" s="35"/>
      <c r="AR192" s="203" t="s">
        <v>317</v>
      </c>
      <c r="AT192" s="203" t="s">
        <v>223</v>
      </c>
      <c r="AU192" s="203" t="s">
        <v>93</v>
      </c>
      <c r="AY192" s="18" t="s">
        <v>220</v>
      </c>
      <c r="BE192" s="204">
        <f>IF(N192="základní",J192,0)</f>
        <v>0</v>
      </c>
      <c r="BF192" s="204">
        <f>IF(N192="snížená",J192,0)</f>
        <v>0</v>
      </c>
      <c r="BG192" s="204">
        <f>IF(N192="zákl. přenesená",J192,0)</f>
        <v>0</v>
      </c>
      <c r="BH192" s="204">
        <f>IF(N192="sníž. přenesená",J192,0)</f>
        <v>0</v>
      </c>
      <c r="BI192" s="204">
        <f>IF(N192="nulová",J192,0)</f>
        <v>0</v>
      </c>
      <c r="BJ192" s="18" t="s">
        <v>93</v>
      </c>
      <c r="BK192" s="204">
        <f>ROUND(I192*H192,2)</f>
        <v>0</v>
      </c>
      <c r="BL192" s="18" t="s">
        <v>317</v>
      </c>
      <c r="BM192" s="203" t="s">
        <v>1143</v>
      </c>
    </row>
    <row r="193" spans="1:65" s="2" customFormat="1" ht="11.25">
      <c r="A193" s="35"/>
      <c r="B193" s="36"/>
      <c r="C193" s="37"/>
      <c r="D193" s="205" t="s">
        <v>230</v>
      </c>
      <c r="E193" s="37"/>
      <c r="F193" s="206" t="s">
        <v>1144</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230</v>
      </c>
      <c r="AU193" s="18" t="s">
        <v>93</v>
      </c>
    </row>
    <row r="194" spans="1:65" s="14" customFormat="1" ht="11.25">
      <c r="B194" s="220"/>
      <c r="C194" s="221"/>
      <c r="D194" s="205" t="s">
        <v>232</v>
      </c>
      <c r="E194" s="222" t="s">
        <v>1</v>
      </c>
      <c r="F194" s="223" t="s">
        <v>93</v>
      </c>
      <c r="G194" s="221"/>
      <c r="H194" s="224">
        <v>2</v>
      </c>
      <c r="I194" s="225"/>
      <c r="J194" s="221"/>
      <c r="K194" s="221"/>
      <c r="L194" s="226"/>
      <c r="M194" s="227"/>
      <c r="N194" s="228"/>
      <c r="O194" s="228"/>
      <c r="P194" s="228"/>
      <c r="Q194" s="228"/>
      <c r="R194" s="228"/>
      <c r="S194" s="228"/>
      <c r="T194" s="229"/>
      <c r="AT194" s="230" t="s">
        <v>232</v>
      </c>
      <c r="AU194" s="230" t="s">
        <v>93</v>
      </c>
      <c r="AV194" s="14" t="s">
        <v>93</v>
      </c>
      <c r="AW194" s="14" t="s">
        <v>35</v>
      </c>
      <c r="AX194" s="14" t="s">
        <v>80</v>
      </c>
      <c r="AY194" s="230" t="s">
        <v>220</v>
      </c>
    </row>
    <row r="195" spans="1:65" s="15" customFormat="1" ht="11.25">
      <c r="B195" s="231"/>
      <c r="C195" s="232"/>
      <c r="D195" s="205" t="s">
        <v>232</v>
      </c>
      <c r="E195" s="233" t="s">
        <v>1</v>
      </c>
      <c r="F195" s="234" t="s">
        <v>236</v>
      </c>
      <c r="G195" s="232"/>
      <c r="H195" s="235">
        <v>2</v>
      </c>
      <c r="I195" s="236"/>
      <c r="J195" s="232"/>
      <c r="K195" s="232"/>
      <c r="L195" s="237"/>
      <c r="M195" s="238"/>
      <c r="N195" s="239"/>
      <c r="O195" s="239"/>
      <c r="P195" s="239"/>
      <c r="Q195" s="239"/>
      <c r="R195" s="239"/>
      <c r="S195" s="239"/>
      <c r="T195" s="240"/>
      <c r="AT195" s="241" t="s">
        <v>232</v>
      </c>
      <c r="AU195" s="241" t="s">
        <v>93</v>
      </c>
      <c r="AV195" s="15" t="s">
        <v>228</v>
      </c>
      <c r="AW195" s="15" t="s">
        <v>35</v>
      </c>
      <c r="AX195" s="15" t="s">
        <v>87</v>
      </c>
      <c r="AY195" s="241" t="s">
        <v>220</v>
      </c>
    </row>
    <row r="196" spans="1:65" s="2" customFormat="1" ht="14.45" customHeight="1">
      <c r="A196" s="35"/>
      <c r="B196" s="36"/>
      <c r="C196" s="192" t="s">
        <v>323</v>
      </c>
      <c r="D196" s="192" t="s">
        <v>223</v>
      </c>
      <c r="E196" s="193" t="s">
        <v>1145</v>
      </c>
      <c r="F196" s="194" t="s">
        <v>1146</v>
      </c>
      <c r="G196" s="195" t="s">
        <v>1142</v>
      </c>
      <c r="H196" s="196">
        <v>2</v>
      </c>
      <c r="I196" s="197"/>
      <c r="J196" s="198">
        <f>ROUND(I196*H196,2)</f>
        <v>0</v>
      </c>
      <c r="K196" s="194" t="s">
        <v>227</v>
      </c>
      <c r="L196" s="40"/>
      <c r="M196" s="199" t="s">
        <v>1</v>
      </c>
      <c r="N196" s="200" t="s">
        <v>46</v>
      </c>
      <c r="O196" s="72"/>
      <c r="P196" s="201">
        <f>O196*H196</f>
        <v>0</v>
      </c>
      <c r="Q196" s="201">
        <v>2.5999999999999999E-2</v>
      </c>
      <c r="R196" s="201">
        <f>Q196*H196</f>
        <v>5.1999999999999998E-2</v>
      </c>
      <c r="S196" s="201">
        <v>0</v>
      </c>
      <c r="T196" s="202">
        <f>S196*H196</f>
        <v>0</v>
      </c>
      <c r="U196" s="35"/>
      <c r="V196" s="35"/>
      <c r="W196" s="35"/>
      <c r="X196" s="35"/>
      <c r="Y196" s="35"/>
      <c r="Z196" s="35"/>
      <c r="AA196" s="35"/>
      <c r="AB196" s="35"/>
      <c r="AC196" s="35"/>
      <c r="AD196" s="35"/>
      <c r="AE196" s="35"/>
      <c r="AR196" s="203" t="s">
        <v>317</v>
      </c>
      <c r="AT196" s="203" t="s">
        <v>223</v>
      </c>
      <c r="AU196" s="203" t="s">
        <v>93</v>
      </c>
      <c r="AY196" s="18" t="s">
        <v>220</v>
      </c>
      <c r="BE196" s="204">
        <f>IF(N196="základní",J196,0)</f>
        <v>0</v>
      </c>
      <c r="BF196" s="204">
        <f>IF(N196="snížená",J196,0)</f>
        <v>0</v>
      </c>
      <c r="BG196" s="204">
        <f>IF(N196="zákl. přenesená",J196,0)</f>
        <v>0</v>
      </c>
      <c r="BH196" s="204">
        <f>IF(N196="sníž. přenesená",J196,0)</f>
        <v>0</v>
      </c>
      <c r="BI196" s="204">
        <f>IF(N196="nulová",J196,0)</f>
        <v>0</v>
      </c>
      <c r="BJ196" s="18" t="s">
        <v>93</v>
      </c>
      <c r="BK196" s="204">
        <f>ROUND(I196*H196,2)</f>
        <v>0</v>
      </c>
      <c r="BL196" s="18" t="s">
        <v>317</v>
      </c>
      <c r="BM196" s="203" t="s">
        <v>1147</v>
      </c>
    </row>
    <row r="197" spans="1:65" s="2" customFormat="1" ht="11.25">
      <c r="A197" s="35"/>
      <c r="B197" s="36"/>
      <c r="C197" s="37"/>
      <c r="D197" s="205" t="s">
        <v>230</v>
      </c>
      <c r="E197" s="37"/>
      <c r="F197" s="206" t="s">
        <v>1148</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230</v>
      </c>
      <c r="AU197" s="18" t="s">
        <v>93</v>
      </c>
    </row>
    <row r="198" spans="1:65" s="2" customFormat="1" ht="14.45" customHeight="1">
      <c r="A198" s="35"/>
      <c r="B198" s="36"/>
      <c r="C198" s="192" t="s">
        <v>327</v>
      </c>
      <c r="D198" s="192" t="s">
        <v>223</v>
      </c>
      <c r="E198" s="193" t="s">
        <v>1149</v>
      </c>
      <c r="F198" s="194" t="s">
        <v>1150</v>
      </c>
      <c r="G198" s="195" t="s">
        <v>1142</v>
      </c>
      <c r="H198" s="196">
        <v>2</v>
      </c>
      <c r="I198" s="197"/>
      <c r="J198" s="198">
        <f>ROUND(I198*H198,2)</f>
        <v>0</v>
      </c>
      <c r="K198" s="194" t="s">
        <v>227</v>
      </c>
      <c r="L198" s="40"/>
      <c r="M198" s="199" t="s">
        <v>1</v>
      </c>
      <c r="N198" s="200" t="s">
        <v>46</v>
      </c>
      <c r="O198" s="72"/>
      <c r="P198" s="201">
        <f>O198*H198</f>
        <v>0</v>
      </c>
      <c r="Q198" s="201">
        <v>4.9300000000000004E-3</v>
      </c>
      <c r="R198" s="201">
        <f>Q198*H198</f>
        <v>9.8600000000000007E-3</v>
      </c>
      <c r="S198" s="201">
        <v>0</v>
      </c>
      <c r="T198" s="202">
        <f>S198*H198</f>
        <v>0</v>
      </c>
      <c r="U198" s="35"/>
      <c r="V198" s="35"/>
      <c r="W198" s="35"/>
      <c r="X198" s="35"/>
      <c r="Y198" s="35"/>
      <c r="Z198" s="35"/>
      <c r="AA198" s="35"/>
      <c r="AB198" s="35"/>
      <c r="AC198" s="35"/>
      <c r="AD198" s="35"/>
      <c r="AE198" s="35"/>
      <c r="AR198" s="203" t="s">
        <v>317</v>
      </c>
      <c r="AT198" s="203" t="s">
        <v>223</v>
      </c>
      <c r="AU198" s="203" t="s">
        <v>93</v>
      </c>
      <c r="AY198" s="18" t="s">
        <v>220</v>
      </c>
      <c r="BE198" s="204">
        <f>IF(N198="základní",J198,0)</f>
        <v>0</v>
      </c>
      <c r="BF198" s="204">
        <f>IF(N198="snížená",J198,0)</f>
        <v>0</v>
      </c>
      <c r="BG198" s="204">
        <f>IF(N198="zákl. přenesená",J198,0)</f>
        <v>0</v>
      </c>
      <c r="BH198" s="204">
        <f>IF(N198="sníž. přenesená",J198,0)</f>
        <v>0</v>
      </c>
      <c r="BI198" s="204">
        <f>IF(N198="nulová",J198,0)</f>
        <v>0</v>
      </c>
      <c r="BJ198" s="18" t="s">
        <v>93</v>
      </c>
      <c r="BK198" s="204">
        <f>ROUND(I198*H198,2)</f>
        <v>0</v>
      </c>
      <c r="BL198" s="18" t="s">
        <v>317</v>
      </c>
      <c r="BM198" s="203" t="s">
        <v>1151</v>
      </c>
    </row>
    <row r="199" spans="1:65" s="2" customFormat="1" ht="11.25">
      <c r="A199" s="35"/>
      <c r="B199" s="36"/>
      <c r="C199" s="37"/>
      <c r="D199" s="205" t="s">
        <v>230</v>
      </c>
      <c r="E199" s="37"/>
      <c r="F199" s="206" t="s">
        <v>1152</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230</v>
      </c>
      <c r="AU199" s="18" t="s">
        <v>93</v>
      </c>
    </row>
    <row r="200" spans="1:65" s="2" customFormat="1" ht="14.45" customHeight="1">
      <c r="A200" s="35"/>
      <c r="B200" s="36"/>
      <c r="C200" s="192" t="s">
        <v>334</v>
      </c>
      <c r="D200" s="192" t="s">
        <v>223</v>
      </c>
      <c r="E200" s="193" t="s">
        <v>1153</v>
      </c>
      <c r="F200" s="194" t="s">
        <v>1154</v>
      </c>
      <c r="G200" s="195" t="s">
        <v>259</v>
      </c>
      <c r="H200" s="196">
        <v>3</v>
      </c>
      <c r="I200" s="197"/>
      <c r="J200" s="198">
        <f>ROUND(I200*H200,2)</f>
        <v>0</v>
      </c>
      <c r="K200" s="194" t="s">
        <v>227</v>
      </c>
      <c r="L200" s="40"/>
      <c r="M200" s="199" t="s">
        <v>1</v>
      </c>
      <c r="N200" s="200" t="s">
        <v>46</v>
      </c>
      <c r="O200" s="72"/>
      <c r="P200" s="201">
        <f>O200*H200</f>
        <v>0</v>
      </c>
      <c r="Q200" s="201">
        <v>2.4000000000000001E-4</v>
      </c>
      <c r="R200" s="201">
        <f>Q200*H200</f>
        <v>7.2000000000000005E-4</v>
      </c>
      <c r="S200" s="201">
        <v>0</v>
      </c>
      <c r="T200" s="202">
        <f>S200*H200</f>
        <v>0</v>
      </c>
      <c r="U200" s="35"/>
      <c r="V200" s="35"/>
      <c r="W200" s="35"/>
      <c r="X200" s="35"/>
      <c r="Y200" s="35"/>
      <c r="Z200" s="35"/>
      <c r="AA200" s="35"/>
      <c r="AB200" s="35"/>
      <c r="AC200" s="35"/>
      <c r="AD200" s="35"/>
      <c r="AE200" s="35"/>
      <c r="AR200" s="203" t="s">
        <v>317</v>
      </c>
      <c r="AT200" s="203" t="s">
        <v>223</v>
      </c>
      <c r="AU200" s="203" t="s">
        <v>93</v>
      </c>
      <c r="AY200" s="18" t="s">
        <v>220</v>
      </c>
      <c r="BE200" s="204">
        <f>IF(N200="základní",J200,0)</f>
        <v>0</v>
      </c>
      <c r="BF200" s="204">
        <f>IF(N200="snížená",J200,0)</f>
        <v>0</v>
      </c>
      <c r="BG200" s="204">
        <f>IF(N200="zákl. přenesená",J200,0)</f>
        <v>0</v>
      </c>
      <c r="BH200" s="204">
        <f>IF(N200="sníž. přenesená",J200,0)</f>
        <v>0</v>
      </c>
      <c r="BI200" s="204">
        <f>IF(N200="nulová",J200,0)</f>
        <v>0</v>
      </c>
      <c r="BJ200" s="18" t="s">
        <v>93</v>
      </c>
      <c r="BK200" s="204">
        <f>ROUND(I200*H200,2)</f>
        <v>0</v>
      </c>
      <c r="BL200" s="18" t="s">
        <v>317</v>
      </c>
      <c r="BM200" s="203" t="s">
        <v>1155</v>
      </c>
    </row>
    <row r="201" spans="1:65" s="2" customFormat="1" ht="11.25">
      <c r="A201" s="35"/>
      <c r="B201" s="36"/>
      <c r="C201" s="37"/>
      <c r="D201" s="205" t="s">
        <v>230</v>
      </c>
      <c r="E201" s="37"/>
      <c r="F201" s="206" t="s">
        <v>1156</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93</v>
      </c>
    </row>
    <row r="202" spans="1:65" s="14" customFormat="1" ht="11.25">
      <c r="B202" s="220"/>
      <c r="C202" s="221"/>
      <c r="D202" s="205" t="s">
        <v>232</v>
      </c>
      <c r="E202" s="222" t="s">
        <v>1</v>
      </c>
      <c r="F202" s="223" t="s">
        <v>106</v>
      </c>
      <c r="G202" s="221"/>
      <c r="H202" s="224">
        <v>3</v>
      </c>
      <c r="I202" s="225"/>
      <c r="J202" s="221"/>
      <c r="K202" s="221"/>
      <c r="L202" s="226"/>
      <c r="M202" s="227"/>
      <c r="N202" s="228"/>
      <c r="O202" s="228"/>
      <c r="P202" s="228"/>
      <c r="Q202" s="228"/>
      <c r="R202" s="228"/>
      <c r="S202" s="228"/>
      <c r="T202" s="229"/>
      <c r="AT202" s="230" t="s">
        <v>232</v>
      </c>
      <c r="AU202" s="230" t="s">
        <v>93</v>
      </c>
      <c r="AV202" s="14" t="s">
        <v>93</v>
      </c>
      <c r="AW202" s="14" t="s">
        <v>35</v>
      </c>
      <c r="AX202" s="14" t="s">
        <v>80</v>
      </c>
      <c r="AY202" s="230" t="s">
        <v>220</v>
      </c>
    </row>
    <row r="203" spans="1:65" s="15" customFormat="1" ht="11.25">
      <c r="B203" s="231"/>
      <c r="C203" s="232"/>
      <c r="D203" s="205" t="s">
        <v>232</v>
      </c>
      <c r="E203" s="233" t="s">
        <v>1</v>
      </c>
      <c r="F203" s="234" t="s">
        <v>236</v>
      </c>
      <c r="G203" s="232"/>
      <c r="H203" s="235">
        <v>3</v>
      </c>
      <c r="I203" s="236"/>
      <c r="J203" s="232"/>
      <c r="K203" s="232"/>
      <c r="L203" s="237"/>
      <c r="M203" s="238"/>
      <c r="N203" s="239"/>
      <c r="O203" s="239"/>
      <c r="P203" s="239"/>
      <c r="Q203" s="239"/>
      <c r="R203" s="239"/>
      <c r="S203" s="239"/>
      <c r="T203" s="240"/>
      <c r="AT203" s="241" t="s">
        <v>232</v>
      </c>
      <c r="AU203" s="241" t="s">
        <v>93</v>
      </c>
      <c r="AV203" s="15" t="s">
        <v>228</v>
      </c>
      <c r="AW203" s="15" t="s">
        <v>35</v>
      </c>
      <c r="AX203" s="15" t="s">
        <v>87</v>
      </c>
      <c r="AY203" s="241" t="s">
        <v>220</v>
      </c>
    </row>
    <row r="204" spans="1:65" s="2" customFormat="1" ht="14.45" customHeight="1">
      <c r="A204" s="35"/>
      <c r="B204" s="36"/>
      <c r="C204" s="192" t="s">
        <v>343</v>
      </c>
      <c r="D204" s="192" t="s">
        <v>223</v>
      </c>
      <c r="E204" s="193" t="s">
        <v>1953</v>
      </c>
      <c r="F204" s="194" t="s">
        <v>1954</v>
      </c>
      <c r="G204" s="195" t="s">
        <v>259</v>
      </c>
      <c r="H204" s="196">
        <v>4</v>
      </c>
      <c r="I204" s="197"/>
      <c r="J204" s="198">
        <f>ROUND(I204*H204,2)</f>
        <v>0</v>
      </c>
      <c r="K204" s="194" t="s">
        <v>227</v>
      </c>
      <c r="L204" s="40"/>
      <c r="M204" s="199" t="s">
        <v>1</v>
      </c>
      <c r="N204" s="200" t="s">
        <v>46</v>
      </c>
      <c r="O204" s="72"/>
      <c r="P204" s="201">
        <f>O204*H204</f>
        <v>0</v>
      </c>
      <c r="Q204" s="201">
        <v>3.6999999999999999E-4</v>
      </c>
      <c r="R204" s="201">
        <f>Q204*H204</f>
        <v>1.48E-3</v>
      </c>
      <c r="S204" s="201">
        <v>0</v>
      </c>
      <c r="T204" s="202">
        <f>S204*H204</f>
        <v>0</v>
      </c>
      <c r="U204" s="35"/>
      <c r="V204" s="35"/>
      <c r="W204" s="35"/>
      <c r="X204" s="35"/>
      <c r="Y204" s="35"/>
      <c r="Z204" s="35"/>
      <c r="AA204" s="35"/>
      <c r="AB204" s="35"/>
      <c r="AC204" s="35"/>
      <c r="AD204" s="35"/>
      <c r="AE204" s="35"/>
      <c r="AR204" s="203" t="s">
        <v>317</v>
      </c>
      <c r="AT204" s="203" t="s">
        <v>223</v>
      </c>
      <c r="AU204" s="203" t="s">
        <v>93</v>
      </c>
      <c r="AY204" s="18" t="s">
        <v>220</v>
      </c>
      <c r="BE204" s="204">
        <f>IF(N204="základní",J204,0)</f>
        <v>0</v>
      </c>
      <c r="BF204" s="204">
        <f>IF(N204="snížená",J204,0)</f>
        <v>0</v>
      </c>
      <c r="BG204" s="204">
        <f>IF(N204="zákl. přenesená",J204,0)</f>
        <v>0</v>
      </c>
      <c r="BH204" s="204">
        <f>IF(N204="sníž. přenesená",J204,0)</f>
        <v>0</v>
      </c>
      <c r="BI204" s="204">
        <f>IF(N204="nulová",J204,0)</f>
        <v>0</v>
      </c>
      <c r="BJ204" s="18" t="s">
        <v>93</v>
      </c>
      <c r="BK204" s="204">
        <f>ROUND(I204*H204,2)</f>
        <v>0</v>
      </c>
      <c r="BL204" s="18" t="s">
        <v>317</v>
      </c>
      <c r="BM204" s="203" t="s">
        <v>1955</v>
      </c>
    </row>
    <row r="205" spans="1:65" s="2" customFormat="1" ht="11.25">
      <c r="A205" s="35"/>
      <c r="B205" s="36"/>
      <c r="C205" s="37"/>
      <c r="D205" s="205" t="s">
        <v>230</v>
      </c>
      <c r="E205" s="37"/>
      <c r="F205" s="206" t="s">
        <v>1956</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93</v>
      </c>
    </row>
    <row r="206" spans="1:65" s="14" customFormat="1" ht="11.25">
      <c r="B206" s="220"/>
      <c r="C206" s="221"/>
      <c r="D206" s="205" t="s">
        <v>232</v>
      </c>
      <c r="E206" s="222" t="s">
        <v>1</v>
      </c>
      <c r="F206" s="223" t="s">
        <v>228</v>
      </c>
      <c r="G206" s="221"/>
      <c r="H206" s="224">
        <v>4</v>
      </c>
      <c r="I206" s="225"/>
      <c r="J206" s="221"/>
      <c r="K206" s="221"/>
      <c r="L206" s="226"/>
      <c r="M206" s="227"/>
      <c r="N206" s="228"/>
      <c r="O206" s="228"/>
      <c r="P206" s="228"/>
      <c r="Q206" s="228"/>
      <c r="R206" s="228"/>
      <c r="S206" s="228"/>
      <c r="T206" s="229"/>
      <c r="AT206" s="230" t="s">
        <v>232</v>
      </c>
      <c r="AU206" s="230" t="s">
        <v>93</v>
      </c>
      <c r="AV206" s="14" t="s">
        <v>93</v>
      </c>
      <c r="AW206" s="14" t="s">
        <v>35</v>
      </c>
      <c r="AX206" s="14" t="s">
        <v>87</v>
      </c>
      <c r="AY206" s="230" t="s">
        <v>220</v>
      </c>
    </row>
    <row r="207" spans="1:65" s="2" customFormat="1" ht="14.45" customHeight="1">
      <c r="A207" s="35"/>
      <c r="B207" s="36"/>
      <c r="C207" s="192" t="s">
        <v>7</v>
      </c>
      <c r="D207" s="192" t="s">
        <v>223</v>
      </c>
      <c r="E207" s="193" t="s">
        <v>1161</v>
      </c>
      <c r="F207" s="194" t="s">
        <v>1162</v>
      </c>
      <c r="G207" s="195" t="s">
        <v>259</v>
      </c>
      <c r="H207" s="196">
        <v>2</v>
      </c>
      <c r="I207" s="197"/>
      <c r="J207" s="198">
        <f>ROUND(I207*H207,2)</f>
        <v>0</v>
      </c>
      <c r="K207" s="194" t="s">
        <v>227</v>
      </c>
      <c r="L207" s="40"/>
      <c r="M207" s="199" t="s">
        <v>1</v>
      </c>
      <c r="N207" s="200" t="s">
        <v>46</v>
      </c>
      <c r="O207" s="72"/>
      <c r="P207" s="201">
        <f>O207*H207</f>
        <v>0</v>
      </c>
      <c r="Q207" s="201">
        <v>2.7999999999999998E-4</v>
      </c>
      <c r="R207" s="201">
        <f>Q207*H207</f>
        <v>5.5999999999999995E-4</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1163</v>
      </c>
    </row>
    <row r="208" spans="1:65" s="2" customFormat="1" ht="11.25">
      <c r="A208" s="35"/>
      <c r="B208" s="36"/>
      <c r="C208" s="37"/>
      <c r="D208" s="205" t="s">
        <v>230</v>
      </c>
      <c r="E208" s="37"/>
      <c r="F208" s="206" t="s">
        <v>1164</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2" customFormat="1" ht="14.45" customHeight="1">
      <c r="A209" s="35"/>
      <c r="B209" s="36"/>
      <c r="C209" s="192" t="s">
        <v>358</v>
      </c>
      <c r="D209" s="192" t="s">
        <v>223</v>
      </c>
      <c r="E209" s="193" t="s">
        <v>1165</v>
      </c>
      <c r="F209" s="194" t="s">
        <v>1166</v>
      </c>
      <c r="G209" s="195" t="s">
        <v>259</v>
      </c>
      <c r="H209" s="196">
        <v>2</v>
      </c>
      <c r="I209" s="197"/>
      <c r="J209" s="198">
        <f>ROUND(I209*H209,2)</f>
        <v>0</v>
      </c>
      <c r="K209" s="194" t="s">
        <v>227</v>
      </c>
      <c r="L209" s="40"/>
      <c r="M209" s="199" t="s">
        <v>1</v>
      </c>
      <c r="N209" s="200" t="s">
        <v>46</v>
      </c>
      <c r="O209" s="72"/>
      <c r="P209" s="201">
        <f>O209*H209</f>
        <v>0</v>
      </c>
      <c r="Q209" s="201">
        <v>7.3999999999999999E-4</v>
      </c>
      <c r="R209" s="201">
        <f>Q209*H209</f>
        <v>1.48E-3</v>
      </c>
      <c r="S209" s="201">
        <v>0</v>
      </c>
      <c r="T209" s="202">
        <f>S209*H209</f>
        <v>0</v>
      </c>
      <c r="U209" s="35"/>
      <c r="V209" s="35"/>
      <c r="W209" s="35"/>
      <c r="X209" s="35"/>
      <c r="Y209" s="35"/>
      <c r="Z209" s="35"/>
      <c r="AA209" s="35"/>
      <c r="AB209" s="35"/>
      <c r="AC209" s="35"/>
      <c r="AD209" s="35"/>
      <c r="AE209" s="35"/>
      <c r="AR209" s="203" t="s">
        <v>317</v>
      </c>
      <c r="AT209" s="203" t="s">
        <v>223</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93</v>
      </c>
      <c r="BK209" s="204">
        <f>ROUND(I209*H209,2)</f>
        <v>0</v>
      </c>
      <c r="BL209" s="18" t="s">
        <v>317</v>
      </c>
      <c r="BM209" s="203" t="s">
        <v>1167</v>
      </c>
    </row>
    <row r="210" spans="1:65" s="2" customFormat="1" ht="11.25">
      <c r="A210" s="35"/>
      <c r="B210" s="36"/>
      <c r="C210" s="37"/>
      <c r="D210" s="205" t="s">
        <v>230</v>
      </c>
      <c r="E210" s="37"/>
      <c r="F210" s="206" t="s">
        <v>1168</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14" customFormat="1" ht="11.25">
      <c r="B211" s="220"/>
      <c r="C211" s="221"/>
      <c r="D211" s="205" t="s">
        <v>232</v>
      </c>
      <c r="E211" s="222" t="s">
        <v>1</v>
      </c>
      <c r="F211" s="223" t="s">
        <v>93</v>
      </c>
      <c r="G211" s="221"/>
      <c r="H211" s="224">
        <v>2</v>
      </c>
      <c r="I211" s="225"/>
      <c r="J211" s="221"/>
      <c r="K211" s="221"/>
      <c r="L211" s="226"/>
      <c r="M211" s="227"/>
      <c r="N211" s="228"/>
      <c r="O211" s="228"/>
      <c r="P211" s="228"/>
      <c r="Q211" s="228"/>
      <c r="R211" s="228"/>
      <c r="S211" s="228"/>
      <c r="T211" s="229"/>
      <c r="AT211" s="230" t="s">
        <v>232</v>
      </c>
      <c r="AU211" s="230" t="s">
        <v>93</v>
      </c>
      <c r="AV211" s="14" t="s">
        <v>93</v>
      </c>
      <c r="AW211" s="14" t="s">
        <v>35</v>
      </c>
      <c r="AX211" s="14" t="s">
        <v>80</v>
      </c>
      <c r="AY211" s="230" t="s">
        <v>220</v>
      </c>
    </row>
    <row r="212" spans="1:65" s="15" customFormat="1" ht="11.25">
      <c r="B212" s="231"/>
      <c r="C212" s="232"/>
      <c r="D212" s="205" t="s">
        <v>232</v>
      </c>
      <c r="E212" s="233" t="s">
        <v>1</v>
      </c>
      <c r="F212" s="234" t="s">
        <v>236</v>
      </c>
      <c r="G212" s="232"/>
      <c r="H212" s="235">
        <v>2</v>
      </c>
      <c r="I212" s="236"/>
      <c r="J212" s="232"/>
      <c r="K212" s="232"/>
      <c r="L212" s="237"/>
      <c r="M212" s="238"/>
      <c r="N212" s="239"/>
      <c r="O212" s="239"/>
      <c r="P212" s="239"/>
      <c r="Q212" s="239"/>
      <c r="R212" s="239"/>
      <c r="S212" s="239"/>
      <c r="T212" s="240"/>
      <c r="AT212" s="241" t="s">
        <v>232</v>
      </c>
      <c r="AU212" s="241" t="s">
        <v>93</v>
      </c>
      <c r="AV212" s="15" t="s">
        <v>228</v>
      </c>
      <c r="AW212" s="15" t="s">
        <v>35</v>
      </c>
      <c r="AX212" s="15" t="s">
        <v>87</v>
      </c>
      <c r="AY212" s="241" t="s">
        <v>220</v>
      </c>
    </row>
    <row r="213" spans="1:65" s="2" customFormat="1" ht="14.45" customHeight="1">
      <c r="A213" s="35"/>
      <c r="B213" s="36"/>
      <c r="C213" s="192" t="s">
        <v>364</v>
      </c>
      <c r="D213" s="192" t="s">
        <v>223</v>
      </c>
      <c r="E213" s="193" t="s">
        <v>1169</v>
      </c>
      <c r="F213" s="194" t="s">
        <v>1170</v>
      </c>
      <c r="G213" s="195" t="s">
        <v>259</v>
      </c>
      <c r="H213" s="196">
        <v>6</v>
      </c>
      <c r="I213" s="197"/>
      <c r="J213" s="198">
        <f>ROUND(I213*H213,2)</f>
        <v>0</v>
      </c>
      <c r="K213" s="194" t="s">
        <v>227</v>
      </c>
      <c r="L213" s="40"/>
      <c r="M213" s="199" t="s">
        <v>1</v>
      </c>
      <c r="N213" s="200" t="s">
        <v>46</v>
      </c>
      <c r="O213" s="72"/>
      <c r="P213" s="201">
        <f>O213*H213</f>
        <v>0</v>
      </c>
      <c r="Q213" s="201">
        <v>9.0000000000000006E-5</v>
      </c>
      <c r="R213" s="201">
        <f>Q213*H213</f>
        <v>5.4000000000000001E-4</v>
      </c>
      <c r="S213" s="201">
        <v>0</v>
      </c>
      <c r="T213" s="202">
        <f>S213*H213</f>
        <v>0</v>
      </c>
      <c r="U213" s="35"/>
      <c r="V213" s="35"/>
      <c r="W213" s="35"/>
      <c r="X213" s="35"/>
      <c r="Y213" s="35"/>
      <c r="Z213" s="35"/>
      <c r="AA213" s="35"/>
      <c r="AB213" s="35"/>
      <c r="AC213" s="35"/>
      <c r="AD213" s="35"/>
      <c r="AE213" s="35"/>
      <c r="AR213" s="203" t="s">
        <v>317</v>
      </c>
      <c r="AT213" s="203" t="s">
        <v>223</v>
      </c>
      <c r="AU213" s="203" t="s">
        <v>93</v>
      </c>
      <c r="AY213" s="18" t="s">
        <v>220</v>
      </c>
      <c r="BE213" s="204">
        <f>IF(N213="základní",J213,0)</f>
        <v>0</v>
      </c>
      <c r="BF213" s="204">
        <f>IF(N213="snížená",J213,0)</f>
        <v>0</v>
      </c>
      <c r="BG213" s="204">
        <f>IF(N213="zákl. přenesená",J213,0)</f>
        <v>0</v>
      </c>
      <c r="BH213" s="204">
        <f>IF(N213="sníž. přenesená",J213,0)</f>
        <v>0</v>
      </c>
      <c r="BI213" s="204">
        <f>IF(N213="nulová",J213,0)</f>
        <v>0</v>
      </c>
      <c r="BJ213" s="18" t="s">
        <v>93</v>
      </c>
      <c r="BK213" s="204">
        <f>ROUND(I213*H213,2)</f>
        <v>0</v>
      </c>
      <c r="BL213" s="18" t="s">
        <v>317</v>
      </c>
      <c r="BM213" s="203" t="s">
        <v>1171</v>
      </c>
    </row>
    <row r="214" spans="1:65" s="2" customFormat="1" ht="11.25">
      <c r="A214" s="35"/>
      <c r="B214" s="36"/>
      <c r="C214" s="37"/>
      <c r="D214" s="205" t="s">
        <v>230</v>
      </c>
      <c r="E214" s="37"/>
      <c r="F214" s="206" t="s">
        <v>1172</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93</v>
      </c>
    </row>
    <row r="215" spans="1:65" s="14" customFormat="1" ht="11.25">
      <c r="B215" s="220"/>
      <c r="C215" s="221"/>
      <c r="D215" s="205" t="s">
        <v>232</v>
      </c>
      <c r="E215" s="222" t="s">
        <v>1</v>
      </c>
      <c r="F215" s="223" t="s">
        <v>221</v>
      </c>
      <c r="G215" s="221"/>
      <c r="H215" s="224">
        <v>6</v>
      </c>
      <c r="I215" s="225"/>
      <c r="J215" s="221"/>
      <c r="K215" s="221"/>
      <c r="L215" s="226"/>
      <c r="M215" s="227"/>
      <c r="N215" s="228"/>
      <c r="O215" s="228"/>
      <c r="P215" s="228"/>
      <c r="Q215" s="228"/>
      <c r="R215" s="228"/>
      <c r="S215" s="228"/>
      <c r="T215" s="229"/>
      <c r="AT215" s="230" t="s">
        <v>232</v>
      </c>
      <c r="AU215" s="230" t="s">
        <v>93</v>
      </c>
      <c r="AV215" s="14" t="s">
        <v>93</v>
      </c>
      <c r="AW215" s="14" t="s">
        <v>35</v>
      </c>
      <c r="AX215" s="14" t="s">
        <v>80</v>
      </c>
      <c r="AY215" s="230" t="s">
        <v>220</v>
      </c>
    </row>
    <row r="216" spans="1:65" s="15" customFormat="1" ht="11.25">
      <c r="B216" s="231"/>
      <c r="C216" s="232"/>
      <c r="D216" s="205" t="s">
        <v>232</v>
      </c>
      <c r="E216" s="233" t="s">
        <v>1</v>
      </c>
      <c r="F216" s="234" t="s">
        <v>236</v>
      </c>
      <c r="G216" s="232"/>
      <c r="H216" s="235">
        <v>6</v>
      </c>
      <c r="I216" s="236"/>
      <c r="J216" s="232"/>
      <c r="K216" s="232"/>
      <c r="L216" s="237"/>
      <c r="M216" s="238"/>
      <c r="N216" s="239"/>
      <c r="O216" s="239"/>
      <c r="P216" s="239"/>
      <c r="Q216" s="239"/>
      <c r="R216" s="239"/>
      <c r="S216" s="239"/>
      <c r="T216" s="240"/>
      <c r="AT216" s="241" t="s">
        <v>232</v>
      </c>
      <c r="AU216" s="241" t="s">
        <v>93</v>
      </c>
      <c r="AV216" s="15" t="s">
        <v>228</v>
      </c>
      <c r="AW216" s="15" t="s">
        <v>35</v>
      </c>
      <c r="AX216" s="15" t="s">
        <v>87</v>
      </c>
      <c r="AY216" s="241" t="s">
        <v>220</v>
      </c>
    </row>
    <row r="217" spans="1:65" s="2" customFormat="1" ht="14.45" customHeight="1">
      <c r="A217" s="35"/>
      <c r="B217" s="36"/>
      <c r="C217" s="192" t="s">
        <v>371</v>
      </c>
      <c r="D217" s="192" t="s">
        <v>223</v>
      </c>
      <c r="E217" s="193" t="s">
        <v>1173</v>
      </c>
      <c r="F217" s="194" t="s">
        <v>1174</v>
      </c>
      <c r="G217" s="195" t="s">
        <v>320</v>
      </c>
      <c r="H217" s="196">
        <v>0.14000000000000001</v>
      </c>
      <c r="I217" s="197"/>
      <c r="J217" s="198">
        <f>ROUND(I217*H217,2)</f>
        <v>0</v>
      </c>
      <c r="K217" s="194" t="s">
        <v>227</v>
      </c>
      <c r="L217" s="40"/>
      <c r="M217" s="199" t="s">
        <v>1</v>
      </c>
      <c r="N217" s="200" t="s">
        <v>46</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317</v>
      </c>
      <c r="AT217" s="203" t="s">
        <v>223</v>
      </c>
      <c r="AU217" s="203" t="s">
        <v>93</v>
      </c>
      <c r="AY217" s="18" t="s">
        <v>220</v>
      </c>
      <c r="BE217" s="204">
        <f>IF(N217="základní",J217,0)</f>
        <v>0</v>
      </c>
      <c r="BF217" s="204">
        <f>IF(N217="snížená",J217,0)</f>
        <v>0</v>
      </c>
      <c r="BG217" s="204">
        <f>IF(N217="zákl. přenesená",J217,0)</f>
        <v>0</v>
      </c>
      <c r="BH217" s="204">
        <f>IF(N217="sníž. přenesená",J217,0)</f>
        <v>0</v>
      </c>
      <c r="BI217" s="204">
        <f>IF(N217="nulová",J217,0)</f>
        <v>0</v>
      </c>
      <c r="BJ217" s="18" t="s">
        <v>93</v>
      </c>
      <c r="BK217" s="204">
        <f>ROUND(I217*H217,2)</f>
        <v>0</v>
      </c>
      <c r="BL217" s="18" t="s">
        <v>317</v>
      </c>
      <c r="BM217" s="203" t="s">
        <v>1175</v>
      </c>
    </row>
    <row r="218" spans="1:65" s="2" customFormat="1" ht="19.5">
      <c r="A218" s="35"/>
      <c r="B218" s="36"/>
      <c r="C218" s="37"/>
      <c r="D218" s="205" t="s">
        <v>230</v>
      </c>
      <c r="E218" s="37"/>
      <c r="F218" s="206" t="s">
        <v>1176</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93</v>
      </c>
    </row>
    <row r="219" spans="1:65" s="2" customFormat="1" ht="14.45" customHeight="1">
      <c r="A219" s="35"/>
      <c r="B219" s="36"/>
      <c r="C219" s="192" t="s">
        <v>378</v>
      </c>
      <c r="D219" s="192" t="s">
        <v>223</v>
      </c>
      <c r="E219" s="193" t="s">
        <v>1177</v>
      </c>
      <c r="F219" s="194" t="s">
        <v>1178</v>
      </c>
      <c r="G219" s="195" t="s">
        <v>320</v>
      </c>
      <c r="H219" s="196">
        <v>0.14000000000000001</v>
      </c>
      <c r="I219" s="197"/>
      <c r="J219" s="198">
        <f>ROUND(I219*H219,2)</f>
        <v>0</v>
      </c>
      <c r="K219" s="194" t="s">
        <v>227</v>
      </c>
      <c r="L219" s="40"/>
      <c r="M219" s="199" t="s">
        <v>1</v>
      </c>
      <c r="N219" s="200" t="s">
        <v>46</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317</v>
      </c>
      <c r="AT219" s="203" t="s">
        <v>223</v>
      </c>
      <c r="AU219" s="203" t="s">
        <v>93</v>
      </c>
      <c r="AY219" s="18" t="s">
        <v>220</v>
      </c>
      <c r="BE219" s="204">
        <f>IF(N219="základní",J219,0)</f>
        <v>0</v>
      </c>
      <c r="BF219" s="204">
        <f>IF(N219="snížená",J219,0)</f>
        <v>0</v>
      </c>
      <c r="BG219" s="204">
        <f>IF(N219="zákl. přenesená",J219,0)</f>
        <v>0</v>
      </c>
      <c r="BH219" s="204">
        <f>IF(N219="sníž. přenesená",J219,0)</f>
        <v>0</v>
      </c>
      <c r="BI219" s="204">
        <f>IF(N219="nulová",J219,0)</f>
        <v>0</v>
      </c>
      <c r="BJ219" s="18" t="s">
        <v>93</v>
      </c>
      <c r="BK219" s="204">
        <f>ROUND(I219*H219,2)</f>
        <v>0</v>
      </c>
      <c r="BL219" s="18" t="s">
        <v>317</v>
      </c>
      <c r="BM219" s="203" t="s">
        <v>1179</v>
      </c>
    </row>
    <row r="220" spans="1:65" s="2" customFormat="1" ht="19.5">
      <c r="A220" s="35"/>
      <c r="B220" s="36"/>
      <c r="C220" s="37"/>
      <c r="D220" s="205" t="s">
        <v>230</v>
      </c>
      <c r="E220" s="37"/>
      <c r="F220" s="206" t="s">
        <v>1180</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93</v>
      </c>
    </row>
    <row r="221" spans="1:65" s="12" customFormat="1" ht="22.9" customHeight="1">
      <c r="B221" s="176"/>
      <c r="C221" s="177"/>
      <c r="D221" s="178" t="s">
        <v>79</v>
      </c>
      <c r="E221" s="190" t="s">
        <v>1181</v>
      </c>
      <c r="F221" s="190" t="s">
        <v>1182</v>
      </c>
      <c r="G221" s="177"/>
      <c r="H221" s="177"/>
      <c r="I221" s="180"/>
      <c r="J221" s="191">
        <f>BK221</f>
        <v>0</v>
      </c>
      <c r="K221" s="177"/>
      <c r="L221" s="182"/>
      <c r="M221" s="183"/>
      <c r="N221" s="184"/>
      <c r="O221" s="184"/>
      <c r="P221" s="185">
        <f>SUM(P222:P225)</f>
        <v>0</v>
      </c>
      <c r="Q221" s="184"/>
      <c r="R221" s="185">
        <f>SUM(R222:R225)</f>
        <v>5.96E-3</v>
      </c>
      <c r="S221" s="184"/>
      <c r="T221" s="186">
        <f>SUM(T222:T225)</f>
        <v>0</v>
      </c>
      <c r="AR221" s="187" t="s">
        <v>93</v>
      </c>
      <c r="AT221" s="188" t="s">
        <v>79</v>
      </c>
      <c r="AU221" s="188" t="s">
        <v>87</v>
      </c>
      <c r="AY221" s="187" t="s">
        <v>220</v>
      </c>
      <c r="BK221" s="189">
        <f>SUM(BK222:BK225)</f>
        <v>0</v>
      </c>
    </row>
    <row r="222" spans="1:65" s="2" customFormat="1" ht="14.45" customHeight="1">
      <c r="A222" s="35"/>
      <c r="B222" s="36"/>
      <c r="C222" s="192" t="s">
        <v>383</v>
      </c>
      <c r="D222" s="192" t="s">
        <v>223</v>
      </c>
      <c r="E222" s="193" t="s">
        <v>1183</v>
      </c>
      <c r="F222" s="194" t="s">
        <v>1184</v>
      </c>
      <c r="G222" s="195" t="s">
        <v>259</v>
      </c>
      <c r="H222" s="196">
        <v>10</v>
      </c>
      <c r="I222" s="197"/>
      <c r="J222" s="198">
        <f>ROUND(I222*H222,2)</f>
        <v>0</v>
      </c>
      <c r="K222" s="194" t="s">
        <v>227</v>
      </c>
      <c r="L222" s="40"/>
      <c r="M222" s="199" t="s">
        <v>1</v>
      </c>
      <c r="N222" s="200" t="s">
        <v>46</v>
      </c>
      <c r="O222" s="72"/>
      <c r="P222" s="201">
        <f>O222*H222</f>
        <v>0</v>
      </c>
      <c r="Q222" s="201">
        <v>4.8000000000000001E-4</v>
      </c>
      <c r="R222" s="201">
        <f>Q222*H222</f>
        <v>4.8000000000000004E-3</v>
      </c>
      <c r="S222" s="201">
        <v>0</v>
      </c>
      <c r="T222" s="202">
        <f>S222*H222</f>
        <v>0</v>
      </c>
      <c r="U222" s="35"/>
      <c r="V222" s="35"/>
      <c r="W222" s="35"/>
      <c r="X222" s="35"/>
      <c r="Y222" s="35"/>
      <c r="Z222" s="35"/>
      <c r="AA222" s="35"/>
      <c r="AB222" s="35"/>
      <c r="AC222" s="35"/>
      <c r="AD222" s="35"/>
      <c r="AE222" s="35"/>
      <c r="AR222" s="203" t="s">
        <v>317</v>
      </c>
      <c r="AT222" s="203" t="s">
        <v>223</v>
      </c>
      <c r="AU222" s="203" t="s">
        <v>93</v>
      </c>
      <c r="AY222" s="18" t="s">
        <v>220</v>
      </c>
      <c r="BE222" s="204">
        <f>IF(N222="základní",J222,0)</f>
        <v>0</v>
      </c>
      <c r="BF222" s="204">
        <f>IF(N222="snížená",J222,0)</f>
        <v>0</v>
      </c>
      <c r="BG222" s="204">
        <f>IF(N222="zákl. přenesená",J222,0)</f>
        <v>0</v>
      </c>
      <c r="BH222" s="204">
        <f>IF(N222="sníž. přenesená",J222,0)</f>
        <v>0</v>
      </c>
      <c r="BI222" s="204">
        <f>IF(N222="nulová",J222,0)</f>
        <v>0</v>
      </c>
      <c r="BJ222" s="18" t="s">
        <v>93</v>
      </c>
      <c r="BK222" s="204">
        <f>ROUND(I222*H222,2)</f>
        <v>0</v>
      </c>
      <c r="BL222" s="18" t="s">
        <v>317</v>
      </c>
      <c r="BM222" s="203" t="s">
        <v>1185</v>
      </c>
    </row>
    <row r="223" spans="1:65" s="2" customFormat="1" ht="11.25">
      <c r="A223" s="35"/>
      <c r="B223" s="36"/>
      <c r="C223" s="37"/>
      <c r="D223" s="205" t="s">
        <v>230</v>
      </c>
      <c r="E223" s="37"/>
      <c r="F223" s="206" t="s">
        <v>1186</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230</v>
      </c>
      <c r="AU223" s="18" t="s">
        <v>93</v>
      </c>
    </row>
    <row r="224" spans="1:65" s="2" customFormat="1" ht="14.45" customHeight="1">
      <c r="A224" s="35"/>
      <c r="B224" s="36"/>
      <c r="C224" s="192" t="s">
        <v>391</v>
      </c>
      <c r="D224" s="192" t="s">
        <v>223</v>
      </c>
      <c r="E224" s="193" t="s">
        <v>1187</v>
      </c>
      <c r="F224" s="194" t="s">
        <v>1188</v>
      </c>
      <c r="G224" s="195" t="s">
        <v>259</v>
      </c>
      <c r="H224" s="196">
        <v>2</v>
      </c>
      <c r="I224" s="197"/>
      <c r="J224" s="198">
        <f>ROUND(I224*H224,2)</f>
        <v>0</v>
      </c>
      <c r="K224" s="194" t="s">
        <v>227</v>
      </c>
      <c r="L224" s="40"/>
      <c r="M224" s="199" t="s">
        <v>1</v>
      </c>
      <c r="N224" s="200" t="s">
        <v>46</v>
      </c>
      <c r="O224" s="72"/>
      <c r="P224" s="201">
        <f>O224*H224</f>
        <v>0</v>
      </c>
      <c r="Q224" s="201">
        <v>5.8E-4</v>
      </c>
      <c r="R224" s="201">
        <f>Q224*H224</f>
        <v>1.16E-3</v>
      </c>
      <c r="S224" s="201">
        <v>0</v>
      </c>
      <c r="T224" s="202">
        <f>S224*H224</f>
        <v>0</v>
      </c>
      <c r="U224" s="35"/>
      <c r="V224" s="35"/>
      <c r="W224" s="35"/>
      <c r="X224" s="35"/>
      <c r="Y224" s="35"/>
      <c r="Z224" s="35"/>
      <c r="AA224" s="35"/>
      <c r="AB224" s="35"/>
      <c r="AC224" s="35"/>
      <c r="AD224" s="35"/>
      <c r="AE224" s="35"/>
      <c r="AR224" s="203" t="s">
        <v>317</v>
      </c>
      <c r="AT224" s="203" t="s">
        <v>223</v>
      </c>
      <c r="AU224" s="203" t="s">
        <v>93</v>
      </c>
      <c r="AY224" s="18" t="s">
        <v>220</v>
      </c>
      <c r="BE224" s="204">
        <f>IF(N224="základní",J224,0)</f>
        <v>0</v>
      </c>
      <c r="BF224" s="204">
        <f>IF(N224="snížená",J224,0)</f>
        <v>0</v>
      </c>
      <c r="BG224" s="204">
        <f>IF(N224="zákl. přenesená",J224,0)</f>
        <v>0</v>
      </c>
      <c r="BH224" s="204">
        <f>IF(N224="sníž. přenesená",J224,0)</f>
        <v>0</v>
      </c>
      <c r="BI224" s="204">
        <f>IF(N224="nulová",J224,0)</f>
        <v>0</v>
      </c>
      <c r="BJ224" s="18" t="s">
        <v>93</v>
      </c>
      <c r="BK224" s="204">
        <f>ROUND(I224*H224,2)</f>
        <v>0</v>
      </c>
      <c r="BL224" s="18" t="s">
        <v>317</v>
      </c>
      <c r="BM224" s="203" t="s">
        <v>1189</v>
      </c>
    </row>
    <row r="225" spans="1:47" s="2" customFormat="1" ht="11.25">
      <c r="A225" s="35"/>
      <c r="B225" s="36"/>
      <c r="C225" s="37"/>
      <c r="D225" s="205" t="s">
        <v>230</v>
      </c>
      <c r="E225" s="37"/>
      <c r="F225" s="206" t="s">
        <v>1190</v>
      </c>
      <c r="G225" s="37"/>
      <c r="H225" s="37"/>
      <c r="I225" s="207"/>
      <c r="J225" s="37"/>
      <c r="K225" s="37"/>
      <c r="L225" s="40"/>
      <c r="M225" s="257"/>
      <c r="N225" s="258"/>
      <c r="O225" s="259"/>
      <c r="P225" s="259"/>
      <c r="Q225" s="259"/>
      <c r="R225" s="259"/>
      <c r="S225" s="259"/>
      <c r="T225" s="260"/>
      <c r="U225" s="35"/>
      <c r="V225" s="35"/>
      <c r="W225" s="35"/>
      <c r="X225" s="35"/>
      <c r="Y225" s="35"/>
      <c r="Z225" s="35"/>
      <c r="AA225" s="35"/>
      <c r="AB225" s="35"/>
      <c r="AC225" s="35"/>
      <c r="AD225" s="35"/>
      <c r="AE225" s="35"/>
      <c r="AT225" s="18" t="s">
        <v>230</v>
      </c>
      <c r="AU225" s="18" t="s">
        <v>93</v>
      </c>
    </row>
    <row r="226" spans="1:47" s="2" customFormat="1" ht="6.95" customHeight="1">
      <c r="A226" s="35"/>
      <c r="B226" s="55"/>
      <c r="C226" s="56"/>
      <c r="D226" s="56"/>
      <c r="E226" s="56"/>
      <c r="F226" s="56"/>
      <c r="G226" s="56"/>
      <c r="H226" s="56"/>
      <c r="I226" s="56"/>
      <c r="J226" s="56"/>
      <c r="K226" s="56"/>
      <c r="L226" s="40"/>
      <c r="M226" s="35"/>
      <c r="O226" s="35"/>
      <c r="P226" s="35"/>
      <c r="Q226" s="35"/>
      <c r="R226" s="35"/>
      <c r="S226" s="35"/>
      <c r="T226" s="35"/>
      <c r="U226" s="35"/>
      <c r="V226" s="35"/>
      <c r="W226" s="35"/>
      <c r="X226" s="35"/>
      <c r="Y226" s="35"/>
      <c r="Z226" s="35"/>
      <c r="AA226" s="35"/>
      <c r="AB226" s="35"/>
      <c r="AC226" s="35"/>
      <c r="AD226" s="35"/>
      <c r="AE226" s="35"/>
    </row>
  </sheetData>
  <sheetProtection algorithmName="SHA-512" hashValue="550a7gACtQEVQlhNU3+VinLJkqtP7rKe0CHd9Qgrvi49xBQ29LQoomECRdioeCunjzGQutsFf2hbD+UmbvhLAg==" saltValue="FItn1b5MrOnc9YtA0wQce7T7unT+GDB1JtOL7FGVhK083BGYV+hKfC8OISm0SrByIzoY7xe4UfR0GxnmhPbQYQ==" spinCount="100000" sheet="1" objects="1" scenarios="1" formatColumns="0" formatRows="0" autoFilter="0"/>
  <autoFilter ref="C127:K225" xr:uid="{00000000-0009-0000-0000-000012000000}"/>
  <mergeCells count="15">
    <mergeCell ref="E114:H114"/>
    <mergeCell ref="E118:H118"/>
    <mergeCell ref="E116:H116"/>
    <mergeCell ref="E120:H120"/>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2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145</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1800</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1957</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ROUND((SUM(BE126:BE245)),  2)</f>
        <v>0</v>
      </c>
      <c r="G37" s="35"/>
      <c r="H37" s="35"/>
      <c r="I37" s="131">
        <v>0.21</v>
      </c>
      <c r="J37" s="130">
        <f>ROUND(((SUM(BE126:BE245))*I37),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ROUND((SUM(BF126:BF245)),  2)</f>
        <v>0</v>
      </c>
      <c r="G38" s="35"/>
      <c r="H38" s="35"/>
      <c r="I38" s="131">
        <v>0.15</v>
      </c>
      <c r="J38" s="130">
        <f>ROUND(((SUM(BF126:BF245))*I38),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ROUND((SUM(BG126:BG245)),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ROUND((SUM(BH126:BH245)),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ROUND((SUM(BI126:BI245)),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1800</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18052020_3.4_V - Podkrovní byty 376/40 - Vodovod</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J126</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J127</f>
        <v>0</v>
      </c>
      <c r="K100" s="155"/>
      <c r="L100" s="159"/>
    </row>
    <row r="101" spans="1:47" s="10" customFormat="1" ht="19.899999999999999" customHeight="1">
      <c r="B101" s="160"/>
      <c r="C101" s="105"/>
      <c r="D101" s="161" t="s">
        <v>1192</v>
      </c>
      <c r="E101" s="162"/>
      <c r="F101" s="162"/>
      <c r="G101" s="162"/>
      <c r="H101" s="162"/>
      <c r="I101" s="162"/>
      <c r="J101" s="163">
        <f>J128</f>
        <v>0</v>
      </c>
      <c r="K101" s="105"/>
      <c r="L101" s="164"/>
    </row>
    <row r="102" spans="1:47" s="10" customFormat="1" ht="19.899999999999999" customHeight="1">
      <c r="B102" s="160"/>
      <c r="C102" s="105"/>
      <c r="D102" s="161" t="s">
        <v>1089</v>
      </c>
      <c r="E102" s="162"/>
      <c r="F102" s="162"/>
      <c r="G102" s="162"/>
      <c r="H102" s="162"/>
      <c r="I102" s="162"/>
      <c r="J102" s="163">
        <f>J217</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205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7" t="str">
        <f>E7</f>
        <v>Podkrovní byty Táborská 378/44, 372/36, 375/38, 377/42, 376/40 Praha 4, k.ú. Nusle</v>
      </c>
      <c r="F112" s="328"/>
      <c r="G112" s="328"/>
      <c r="H112" s="328"/>
      <c r="I112" s="37"/>
      <c r="J112" s="37"/>
      <c r="K112" s="37"/>
      <c r="L112" s="52"/>
      <c r="S112" s="35"/>
      <c r="T112" s="35"/>
      <c r="U112" s="35"/>
      <c r="V112" s="35"/>
      <c r="W112" s="35"/>
      <c r="X112" s="35"/>
      <c r="Y112" s="35"/>
      <c r="Z112" s="35"/>
      <c r="AA112" s="35"/>
      <c r="AB112" s="35"/>
      <c r="AC112" s="35"/>
      <c r="AD112" s="35"/>
      <c r="AE112" s="35"/>
    </row>
    <row r="113" spans="1:63" s="1" customFormat="1" ht="12" customHeight="1">
      <c r="B113" s="22"/>
      <c r="C113" s="30" t="s">
        <v>179</v>
      </c>
      <c r="D113" s="23"/>
      <c r="E113" s="23"/>
      <c r="F113" s="23"/>
      <c r="G113" s="23"/>
      <c r="H113" s="23"/>
      <c r="I113" s="23"/>
      <c r="J113" s="23"/>
      <c r="K113" s="23"/>
      <c r="L113" s="21"/>
    </row>
    <row r="114" spans="1:63" s="1" customFormat="1" ht="16.5" customHeight="1">
      <c r="B114" s="22"/>
      <c r="C114" s="23"/>
      <c r="D114" s="23"/>
      <c r="E114" s="327" t="s">
        <v>1800</v>
      </c>
      <c r="F114" s="278"/>
      <c r="G114" s="278"/>
      <c r="H114" s="278"/>
      <c r="I114" s="23"/>
      <c r="J114" s="23"/>
      <c r="K114" s="23"/>
      <c r="L114" s="21"/>
    </row>
    <row r="115" spans="1:63" s="1" customFormat="1" ht="12" customHeight="1">
      <c r="B115" s="22"/>
      <c r="C115" s="30" t="s">
        <v>181</v>
      </c>
      <c r="D115" s="23"/>
      <c r="E115" s="23"/>
      <c r="F115" s="23"/>
      <c r="G115" s="23"/>
      <c r="H115" s="23"/>
      <c r="I115" s="23"/>
      <c r="J115" s="23"/>
      <c r="K115" s="23"/>
      <c r="L115" s="21"/>
    </row>
    <row r="116" spans="1:63" s="2" customFormat="1" ht="16.5" customHeight="1">
      <c r="A116" s="35"/>
      <c r="B116" s="36"/>
      <c r="C116" s="37"/>
      <c r="D116" s="37"/>
      <c r="E116" s="331" t="s">
        <v>1080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E13</f>
        <v>18052020_3.4_V - Podkrovní byty 376/40 - Vodovod</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F16</f>
        <v>Táborská</v>
      </c>
      <c r="G120" s="37"/>
      <c r="H120" s="37"/>
      <c r="I120" s="30" t="s">
        <v>22</v>
      </c>
      <c r="J120" s="67" t="str">
        <f>IF(J16="","",J16)</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E19</f>
        <v>Městská část Praha 4, Anatala Staška 2059/80b</v>
      </c>
      <c r="G122" s="37"/>
      <c r="H122" s="37"/>
      <c r="I122" s="30" t="s">
        <v>31</v>
      </c>
      <c r="J122" s="33" t="str">
        <f>E25</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IF(E22="","",E22)</f>
        <v>Vyplň údaj</v>
      </c>
      <c r="G123" s="37"/>
      <c r="H123" s="37"/>
      <c r="I123" s="30" t="s">
        <v>36</v>
      </c>
      <c r="J123" s="33" t="str">
        <f>E28</f>
        <v>SunCad,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0.14588000000000001</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339</v>
      </c>
      <c r="F127" s="179" t="s">
        <v>340</v>
      </c>
      <c r="G127" s="177"/>
      <c r="H127" s="177"/>
      <c r="I127" s="180"/>
      <c r="J127" s="181">
        <f>BK127</f>
        <v>0</v>
      </c>
      <c r="K127" s="177"/>
      <c r="L127" s="182"/>
      <c r="M127" s="183"/>
      <c r="N127" s="184"/>
      <c r="O127" s="184"/>
      <c r="P127" s="185">
        <f>P128+P217</f>
        <v>0</v>
      </c>
      <c r="Q127" s="184"/>
      <c r="R127" s="185">
        <f>R128+R217</f>
        <v>0.14588000000000001</v>
      </c>
      <c r="S127" s="184"/>
      <c r="T127" s="186">
        <f>T128+T217</f>
        <v>0</v>
      </c>
      <c r="AR127" s="187" t="s">
        <v>93</v>
      </c>
      <c r="AT127" s="188" t="s">
        <v>79</v>
      </c>
      <c r="AU127" s="188" t="s">
        <v>80</v>
      </c>
      <c r="AY127" s="187" t="s">
        <v>220</v>
      </c>
      <c r="BK127" s="189">
        <f>BK128+BK217</f>
        <v>0</v>
      </c>
    </row>
    <row r="128" spans="1:63" s="12" customFormat="1" ht="22.9" customHeight="1">
      <c r="B128" s="176"/>
      <c r="C128" s="177"/>
      <c r="D128" s="178" t="s">
        <v>79</v>
      </c>
      <c r="E128" s="190" t="s">
        <v>1193</v>
      </c>
      <c r="F128" s="190" t="s">
        <v>1194</v>
      </c>
      <c r="G128" s="177"/>
      <c r="H128" s="177"/>
      <c r="I128" s="180"/>
      <c r="J128" s="191">
        <f>BK128</f>
        <v>0</v>
      </c>
      <c r="K128" s="177"/>
      <c r="L128" s="182"/>
      <c r="M128" s="183"/>
      <c r="N128" s="184"/>
      <c r="O128" s="184"/>
      <c r="P128" s="185">
        <f>SUM(P129:P216)</f>
        <v>0</v>
      </c>
      <c r="Q128" s="184"/>
      <c r="R128" s="185">
        <f>SUM(R129:R216)</f>
        <v>0.11072000000000001</v>
      </c>
      <c r="S128" s="184"/>
      <c r="T128" s="186">
        <f>SUM(T129:T216)</f>
        <v>0</v>
      </c>
      <c r="AR128" s="187" t="s">
        <v>93</v>
      </c>
      <c r="AT128" s="188" t="s">
        <v>79</v>
      </c>
      <c r="AU128" s="188" t="s">
        <v>87</v>
      </c>
      <c r="AY128" s="187" t="s">
        <v>220</v>
      </c>
      <c r="BK128" s="189">
        <f>SUM(BK129:BK216)</f>
        <v>0</v>
      </c>
    </row>
    <row r="129" spans="1:65" s="2" customFormat="1" ht="14.45" customHeight="1">
      <c r="A129" s="35"/>
      <c r="B129" s="36"/>
      <c r="C129" s="192" t="s">
        <v>87</v>
      </c>
      <c r="D129" s="192" t="s">
        <v>223</v>
      </c>
      <c r="E129" s="193" t="s">
        <v>1195</v>
      </c>
      <c r="F129" s="194" t="s">
        <v>1196</v>
      </c>
      <c r="G129" s="195" t="s">
        <v>259</v>
      </c>
      <c r="H129" s="196">
        <v>4</v>
      </c>
      <c r="I129" s="197"/>
      <c r="J129" s="198">
        <f>ROUND(I129*H129,2)</f>
        <v>0</v>
      </c>
      <c r="K129" s="194" t="s">
        <v>227</v>
      </c>
      <c r="L129" s="40"/>
      <c r="M129" s="199" t="s">
        <v>1</v>
      </c>
      <c r="N129" s="200" t="s">
        <v>46</v>
      </c>
      <c r="O129" s="72"/>
      <c r="P129" s="201">
        <f>O129*H129</f>
        <v>0</v>
      </c>
      <c r="Q129" s="201">
        <v>2.9999999999999997E-4</v>
      </c>
      <c r="R129" s="201">
        <f>Q129*H129</f>
        <v>1.1999999999999999E-3</v>
      </c>
      <c r="S129" s="201">
        <v>0</v>
      </c>
      <c r="T129" s="202">
        <f>S129*H129</f>
        <v>0</v>
      </c>
      <c r="U129" s="35"/>
      <c r="V129" s="35"/>
      <c r="W129" s="35"/>
      <c r="X129" s="35"/>
      <c r="Y129" s="35"/>
      <c r="Z129" s="35"/>
      <c r="AA129" s="35"/>
      <c r="AB129" s="35"/>
      <c r="AC129" s="35"/>
      <c r="AD129" s="35"/>
      <c r="AE129" s="35"/>
      <c r="AR129" s="203" t="s">
        <v>317</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1958</v>
      </c>
    </row>
    <row r="130" spans="1:65" s="2" customFormat="1" ht="11.25">
      <c r="A130" s="35"/>
      <c r="B130" s="36"/>
      <c r="C130" s="37"/>
      <c r="D130" s="205" t="s">
        <v>230</v>
      </c>
      <c r="E130" s="37"/>
      <c r="F130" s="206" t="s">
        <v>1198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228</v>
      </c>
      <c r="G131" s="221"/>
      <c r="H131" s="224">
        <v>4</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4</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2" customFormat="1" ht="14.45" customHeight="1">
      <c r="A133" s="35"/>
      <c r="B133" s="36"/>
      <c r="C133" s="192" t="s">
        <v>93</v>
      </c>
      <c r="D133" s="192" t="s">
        <v>223</v>
      </c>
      <c r="E133" s="193" t="s">
        <v>1199</v>
      </c>
      <c r="F133" s="194" t="s">
        <v>1200</v>
      </c>
      <c r="G133" s="195" t="s">
        <v>259</v>
      </c>
      <c r="H133" s="196">
        <v>4</v>
      </c>
      <c r="I133" s="197"/>
      <c r="J133" s="198">
        <f>ROUND(I133*H133,2)</f>
        <v>0</v>
      </c>
      <c r="K133" s="194" t="s">
        <v>227</v>
      </c>
      <c r="L133" s="40"/>
      <c r="M133" s="199" t="s">
        <v>1</v>
      </c>
      <c r="N133" s="200" t="s">
        <v>46</v>
      </c>
      <c r="O133" s="72"/>
      <c r="P133" s="201">
        <f>O133*H133</f>
        <v>0</v>
      </c>
      <c r="Q133" s="201">
        <v>4.0000000000000003E-5</v>
      </c>
      <c r="R133" s="201">
        <f>Q133*H133</f>
        <v>1.6000000000000001E-4</v>
      </c>
      <c r="S133" s="201">
        <v>0</v>
      </c>
      <c r="T133" s="202">
        <f>S133*H133</f>
        <v>0</v>
      </c>
      <c r="U133" s="35"/>
      <c r="V133" s="35"/>
      <c r="W133" s="35"/>
      <c r="X133" s="35"/>
      <c r="Y133" s="35"/>
      <c r="Z133" s="35"/>
      <c r="AA133" s="35"/>
      <c r="AB133" s="35"/>
      <c r="AC133" s="35"/>
      <c r="AD133" s="35"/>
      <c r="AE133" s="35"/>
      <c r="AR133" s="203" t="s">
        <v>317</v>
      </c>
      <c r="AT133" s="203" t="s">
        <v>223</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1201</v>
      </c>
    </row>
    <row r="134" spans="1:65" s="2" customFormat="1" ht="11.25">
      <c r="A134" s="35"/>
      <c r="B134" s="36"/>
      <c r="C134" s="37"/>
      <c r="D134" s="205" t="s">
        <v>230</v>
      </c>
      <c r="E134" s="37"/>
      <c r="F134" s="206" t="s">
        <v>1202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14" customFormat="1" ht="11.25">
      <c r="B135" s="220"/>
      <c r="C135" s="221"/>
      <c r="D135" s="205" t="s">
        <v>232</v>
      </c>
      <c r="E135" s="222" t="s">
        <v>1</v>
      </c>
      <c r="F135" s="223" t="s">
        <v>228</v>
      </c>
      <c r="G135" s="221"/>
      <c r="H135" s="224">
        <v>4</v>
      </c>
      <c r="I135" s="225"/>
      <c r="J135" s="221"/>
      <c r="K135" s="221"/>
      <c r="L135" s="226"/>
      <c r="M135" s="227"/>
      <c r="N135" s="228"/>
      <c r="O135" s="228"/>
      <c r="P135" s="228"/>
      <c r="Q135" s="228"/>
      <c r="R135" s="228"/>
      <c r="S135" s="228"/>
      <c r="T135" s="229"/>
      <c r="AT135" s="230" t="s">
        <v>232</v>
      </c>
      <c r="AU135" s="230" t="s">
        <v>93</v>
      </c>
      <c r="AV135" s="14" t="s">
        <v>93</v>
      </c>
      <c r="AW135" s="14" t="s">
        <v>35</v>
      </c>
      <c r="AX135" s="14" t="s">
        <v>80</v>
      </c>
      <c r="AY135" s="230" t="s">
        <v>220</v>
      </c>
    </row>
    <row r="136" spans="1:65" s="15" customFormat="1" ht="11.25">
      <c r="B136" s="231"/>
      <c r="C136" s="232"/>
      <c r="D136" s="205" t="s">
        <v>232</v>
      </c>
      <c r="E136" s="233" t="s">
        <v>1</v>
      </c>
      <c r="F136" s="234" t="s">
        <v>236</v>
      </c>
      <c r="G136" s="232"/>
      <c r="H136" s="235">
        <v>4</v>
      </c>
      <c r="I136" s="236"/>
      <c r="J136" s="232"/>
      <c r="K136" s="232"/>
      <c r="L136" s="237"/>
      <c r="M136" s="238"/>
      <c r="N136" s="239"/>
      <c r="O136" s="239"/>
      <c r="P136" s="239"/>
      <c r="Q136" s="239"/>
      <c r="R136" s="239"/>
      <c r="S136" s="239"/>
      <c r="T136" s="240"/>
      <c r="AT136" s="241" t="s">
        <v>232</v>
      </c>
      <c r="AU136" s="241" t="s">
        <v>93</v>
      </c>
      <c r="AV136" s="15" t="s">
        <v>228</v>
      </c>
      <c r="AW136" s="15" t="s">
        <v>35</v>
      </c>
      <c r="AX136" s="15" t="s">
        <v>87</v>
      </c>
      <c r="AY136" s="241" t="s">
        <v>220</v>
      </c>
    </row>
    <row r="137" spans="1:65" s="2" customFormat="1" ht="14.45" customHeight="1">
      <c r="A137" s="35"/>
      <c r="B137" s="36"/>
      <c r="C137" s="243" t="s">
        <v>106</v>
      </c>
      <c r="D137" s="243" t="s">
        <v>359</v>
      </c>
      <c r="E137" s="244" t="s">
        <v>1203</v>
      </c>
      <c r="F137" s="245" t="s">
        <v>1204</v>
      </c>
      <c r="G137" s="246" t="s">
        <v>353</v>
      </c>
      <c r="H137" s="247">
        <v>1</v>
      </c>
      <c r="I137" s="248"/>
      <c r="J137" s="249">
        <f>ROUND(I137*H137,2)</f>
        <v>0</v>
      </c>
      <c r="K137" s="245" t="s">
        <v>227</v>
      </c>
      <c r="L137" s="250"/>
      <c r="M137" s="251" t="s">
        <v>1</v>
      </c>
      <c r="N137" s="252" t="s">
        <v>46</v>
      </c>
      <c r="O137" s="72"/>
      <c r="P137" s="201">
        <f>O137*H137</f>
        <v>0</v>
      </c>
      <c r="Q137" s="201">
        <v>3.2000000000000003E-4</v>
      </c>
      <c r="R137" s="201">
        <f>Q137*H137</f>
        <v>3.2000000000000003E-4</v>
      </c>
      <c r="S137" s="201">
        <v>0</v>
      </c>
      <c r="T137" s="202">
        <f>S137*H137</f>
        <v>0</v>
      </c>
      <c r="U137" s="35"/>
      <c r="V137" s="35"/>
      <c r="W137" s="35"/>
      <c r="X137" s="35"/>
      <c r="Y137" s="35"/>
      <c r="Z137" s="35"/>
      <c r="AA137" s="35"/>
      <c r="AB137" s="35"/>
      <c r="AC137" s="35"/>
      <c r="AD137" s="35"/>
      <c r="AE137" s="35"/>
      <c r="AR137" s="203" t="s">
        <v>362</v>
      </c>
      <c r="AT137" s="203" t="s">
        <v>359</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1205</v>
      </c>
    </row>
    <row r="138" spans="1:65" s="2" customFormat="1" ht="11.25">
      <c r="A138" s="35"/>
      <c r="B138" s="36"/>
      <c r="C138" s="37"/>
      <c r="D138" s="205" t="s">
        <v>230</v>
      </c>
      <c r="E138" s="37"/>
      <c r="F138" s="206" t="s">
        <v>1204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2" customFormat="1" ht="14.45" customHeight="1">
      <c r="A139" s="35"/>
      <c r="B139" s="36"/>
      <c r="C139" s="192" t="s">
        <v>228</v>
      </c>
      <c r="D139" s="192" t="s">
        <v>223</v>
      </c>
      <c r="E139" s="193" t="s">
        <v>1206</v>
      </c>
      <c r="F139" s="194" t="s">
        <v>1207</v>
      </c>
      <c r="G139" s="195" t="s">
        <v>259</v>
      </c>
      <c r="H139" s="196">
        <v>4</v>
      </c>
      <c r="I139" s="197"/>
      <c r="J139" s="198">
        <f>ROUND(I139*H139,2)</f>
        <v>0</v>
      </c>
      <c r="K139" s="194" t="s">
        <v>227</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1208</v>
      </c>
    </row>
    <row r="140" spans="1:65" s="2" customFormat="1" ht="11.25">
      <c r="A140" s="35"/>
      <c r="B140" s="36"/>
      <c r="C140" s="37"/>
      <c r="D140" s="205" t="s">
        <v>230</v>
      </c>
      <c r="E140" s="37"/>
      <c r="F140" s="206" t="s">
        <v>1209</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2" customFormat="1" ht="14.45" customHeight="1">
      <c r="A141" s="35"/>
      <c r="B141" s="36"/>
      <c r="C141" s="192" t="s">
        <v>256</v>
      </c>
      <c r="D141" s="192" t="s">
        <v>223</v>
      </c>
      <c r="E141" s="193" t="s">
        <v>1210</v>
      </c>
      <c r="F141" s="194" t="s">
        <v>1211</v>
      </c>
      <c r="G141" s="195" t="s">
        <v>353</v>
      </c>
      <c r="H141" s="196">
        <v>9</v>
      </c>
      <c r="I141" s="197"/>
      <c r="J141" s="198">
        <f>ROUND(I141*H141,2)</f>
        <v>0</v>
      </c>
      <c r="K141" s="194" t="s">
        <v>227</v>
      </c>
      <c r="L141" s="40"/>
      <c r="M141" s="199" t="s">
        <v>1</v>
      </c>
      <c r="N141" s="200" t="s">
        <v>46</v>
      </c>
      <c r="O141" s="72"/>
      <c r="P141" s="201">
        <f>O141*H141</f>
        <v>0</v>
      </c>
      <c r="Q141" s="201">
        <v>8.4999999999999995E-4</v>
      </c>
      <c r="R141" s="201">
        <f>Q141*H141</f>
        <v>7.6499999999999997E-3</v>
      </c>
      <c r="S141" s="201">
        <v>0</v>
      </c>
      <c r="T141" s="202">
        <f>S141*H141</f>
        <v>0</v>
      </c>
      <c r="U141" s="35"/>
      <c r="V141" s="35"/>
      <c r="W141" s="35"/>
      <c r="X141" s="35"/>
      <c r="Y141" s="35"/>
      <c r="Z141" s="35"/>
      <c r="AA141" s="35"/>
      <c r="AB141" s="35"/>
      <c r="AC141" s="35"/>
      <c r="AD141" s="35"/>
      <c r="AE141" s="35"/>
      <c r="AR141" s="203" t="s">
        <v>317</v>
      </c>
      <c r="AT141" s="203" t="s">
        <v>223</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1212</v>
      </c>
    </row>
    <row r="142" spans="1:65" s="2" customFormat="1" ht="11.25">
      <c r="A142" s="35"/>
      <c r="B142" s="36"/>
      <c r="C142" s="37"/>
      <c r="D142" s="205" t="s">
        <v>230</v>
      </c>
      <c r="E142" s="37"/>
      <c r="F142" s="206" t="s">
        <v>1213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14" customFormat="1" ht="11.25">
      <c r="B143" s="220"/>
      <c r="C143" s="221"/>
      <c r="D143" s="205" t="s">
        <v>232</v>
      </c>
      <c r="E143" s="222" t="s">
        <v>1</v>
      </c>
      <c r="F143" s="223" t="s">
        <v>274</v>
      </c>
      <c r="G143" s="221"/>
      <c r="H143" s="224">
        <v>9</v>
      </c>
      <c r="I143" s="225"/>
      <c r="J143" s="221"/>
      <c r="K143" s="221"/>
      <c r="L143" s="226"/>
      <c r="M143" s="227"/>
      <c r="N143" s="228"/>
      <c r="O143" s="228"/>
      <c r="P143" s="228"/>
      <c r="Q143" s="228"/>
      <c r="R143" s="228"/>
      <c r="S143" s="228"/>
      <c r="T143" s="229"/>
      <c r="AT143" s="230" t="s">
        <v>232</v>
      </c>
      <c r="AU143" s="230" t="s">
        <v>93</v>
      </c>
      <c r="AV143" s="14" t="s">
        <v>93</v>
      </c>
      <c r="AW143" s="14" t="s">
        <v>35</v>
      </c>
      <c r="AX143" s="14" t="s">
        <v>80</v>
      </c>
      <c r="AY143" s="230" t="s">
        <v>220</v>
      </c>
    </row>
    <row r="144" spans="1:65" s="15" customFormat="1" ht="11.25">
      <c r="B144" s="231"/>
      <c r="C144" s="232"/>
      <c r="D144" s="205" t="s">
        <v>232</v>
      </c>
      <c r="E144" s="233" t="s">
        <v>1</v>
      </c>
      <c r="F144" s="234" t="s">
        <v>236</v>
      </c>
      <c r="G144" s="232"/>
      <c r="H144" s="235">
        <v>9</v>
      </c>
      <c r="I144" s="236"/>
      <c r="J144" s="232"/>
      <c r="K144" s="232"/>
      <c r="L144" s="237"/>
      <c r="M144" s="238"/>
      <c r="N144" s="239"/>
      <c r="O144" s="239"/>
      <c r="P144" s="239"/>
      <c r="Q144" s="239"/>
      <c r="R144" s="239"/>
      <c r="S144" s="239"/>
      <c r="T144" s="240"/>
      <c r="AT144" s="241" t="s">
        <v>232</v>
      </c>
      <c r="AU144" s="241" t="s">
        <v>93</v>
      </c>
      <c r="AV144" s="15" t="s">
        <v>228</v>
      </c>
      <c r="AW144" s="15" t="s">
        <v>35</v>
      </c>
      <c r="AX144" s="15" t="s">
        <v>87</v>
      </c>
      <c r="AY144" s="241" t="s">
        <v>220</v>
      </c>
    </row>
    <row r="145" spans="1:65" s="2" customFormat="1" ht="14.45" customHeight="1">
      <c r="A145" s="35"/>
      <c r="B145" s="36"/>
      <c r="C145" s="192" t="s">
        <v>221</v>
      </c>
      <c r="D145" s="192" t="s">
        <v>223</v>
      </c>
      <c r="E145" s="193" t="s">
        <v>1214</v>
      </c>
      <c r="F145" s="194" t="s">
        <v>1215</v>
      </c>
      <c r="G145" s="195" t="s">
        <v>353</v>
      </c>
      <c r="H145" s="196">
        <v>31.5</v>
      </c>
      <c r="I145" s="197"/>
      <c r="J145" s="198">
        <f>ROUND(I145*H145,2)</f>
        <v>0</v>
      </c>
      <c r="K145" s="194" t="s">
        <v>227</v>
      </c>
      <c r="L145" s="40"/>
      <c r="M145" s="199" t="s">
        <v>1</v>
      </c>
      <c r="N145" s="200" t="s">
        <v>46</v>
      </c>
      <c r="O145" s="72"/>
      <c r="P145" s="201">
        <f>O145*H145</f>
        <v>0</v>
      </c>
      <c r="Q145" s="201">
        <v>1.16E-3</v>
      </c>
      <c r="R145" s="201">
        <f>Q145*H145</f>
        <v>3.6540000000000003E-2</v>
      </c>
      <c r="S145" s="201">
        <v>0</v>
      </c>
      <c r="T145" s="202">
        <f>S145*H145</f>
        <v>0</v>
      </c>
      <c r="U145" s="35"/>
      <c r="V145" s="35"/>
      <c r="W145" s="35"/>
      <c r="X145" s="35"/>
      <c r="Y145" s="35"/>
      <c r="Z145" s="35"/>
      <c r="AA145" s="35"/>
      <c r="AB145" s="35"/>
      <c r="AC145" s="35"/>
      <c r="AD145" s="35"/>
      <c r="AE145" s="35"/>
      <c r="AR145" s="203" t="s">
        <v>317</v>
      </c>
      <c r="AT145" s="203" t="s">
        <v>223</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1216</v>
      </c>
    </row>
    <row r="146" spans="1:65" s="2" customFormat="1" ht="11.25">
      <c r="A146" s="35"/>
      <c r="B146" s="36"/>
      <c r="C146" s="37"/>
      <c r="D146" s="205" t="s">
        <v>230</v>
      </c>
      <c r="E146" s="37"/>
      <c r="F146" s="206" t="s">
        <v>1217</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14" customFormat="1" ht="11.25">
      <c r="B147" s="220"/>
      <c r="C147" s="221"/>
      <c r="D147" s="205" t="s">
        <v>232</v>
      </c>
      <c r="E147" s="222" t="s">
        <v>1</v>
      </c>
      <c r="F147" s="223" t="s">
        <v>1959</v>
      </c>
      <c r="G147" s="221"/>
      <c r="H147" s="224">
        <v>31.5</v>
      </c>
      <c r="I147" s="225"/>
      <c r="J147" s="221"/>
      <c r="K147" s="221"/>
      <c r="L147" s="226"/>
      <c r="M147" s="227"/>
      <c r="N147" s="228"/>
      <c r="O147" s="228"/>
      <c r="P147" s="228"/>
      <c r="Q147" s="228"/>
      <c r="R147" s="228"/>
      <c r="S147" s="228"/>
      <c r="T147" s="229"/>
      <c r="AT147" s="230" t="s">
        <v>232</v>
      </c>
      <c r="AU147" s="230" t="s">
        <v>93</v>
      </c>
      <c r="AV147" s="14" t="s">
        <v>93</v>
      </c>
      <c r="AW147" s="14" t="s">
        <v>35</v>
      </c>
      <c r="AX147" s="14" t="s">
        <v>80</v>
      </c>
      <c r="AY147" s="230" t="s">
        <v>220</v>
      </c>
    </row>
    <row r="148" spans="1:65" s="15" customFormat="1" ht="11.25">
      <c r="B148" s="231"/>
      <c r="C148" s="232"/>
      <c r="D148" s="205" t="s">
        <v>232</v>
      </c>
      <c r="E148" s="233" t="s">
        <v>1</v>
      </c>
      <c r="F148" s="234" t="s">
        <v>236</v>
      </c>
      <c r="G148" s="232"/>
      <c r="H148" s="235">
        <v>31.5</v>
      </c>
      <c r="I148" s="236"/>
      <c r="J148" s="232"/>
      <c r="K148" s="232"/>
      <c r="L148" s="237"/>
      <c r="M148" s="238"/>
      <c r="N148" s="239"/>
      <c r="O148" s="239"/>
      <c r="P148" s="239"/>
      <c r="Q148" s="239"/>
      <c r="R148" s="239"/>
      <c r="S148" s="239"/>
      <c r="T148" s="240"/>
      <c r="AT148" s="241" t="s">
        <v>232</v>
      </c>
      <c r="AU148" s="241" t="s">
        <v>93</v>
      </c>
      <c r="AV148" s="15" t="s">
        <v>228</v>
      </c>
      <c r="AW148" s="15" t="s">
        <v>35</v>
      </c>
      <c r="AX148" s="15" t="s">
        <v>87</v>
      </c>
      <c r="AY148" s="241" t="s">
        <v>220</v>
      </c>
    </row>
    <row r="149" spans="1:65" s="2" customFormat="1" ht="14.45" customHeight="1">
      <c r="A149" s="35"/>
      <c r="B149" s="36"/>
      <c r="C149" s="192" t="s">
        <v>266</v>
      </c>
      <c r="D149" s="192" t="s">
        <v>223</v>
      </c>
      <c r="E149" s="193" t="s">
        <v>1960</v>
      </c>
      <c r="F149" s="194" t="s">
        <v>1961</v>
      </c>
      <c r="G149" s="195" t="s">
        <v>353</v>
      </c>
      <c r="H149" s="196">
        <v>4.5</v>
      </c>
      <c r="I149" s="197"/>
      <c r="J149" s="198">
        <f>ROUND(I149*H149,2)</f>
        <v>0</v>
      </c>
      <c r="K149" s="194" t="s">
        <v>227</v>
      </c>
      <c r="L149" s="40"/>
      <c r="M149" s="199" t="s">
        <v>1</v>
      </c>
      <c r="N149" s="200" t="s">
        <v>46</v>
      </c>
      <c r="O149" s="72"/>
      <c r="P149" s="201">
        <f>O149*H149</f>
        <v>0</v>
      </c>
      <c r="Q149" s="201">
        <v>1.4400000000000001E-3</v>
      </c>
      <c r="R149" s="201">
        <f>Q149*H149</f>
        <v>6.4800000000000005E-3</v>
      </c>
      <c r="S149" s="201">
        <v>0</v>
      </c>
      <c r="T149" s="202">
        <f>S149*H149</f>
        <v>0</v>
      </c>
      <c r="U149" s="35"/>
      <c r="V149" s="35"/>
      <c r="W149" s="35"/>
      <c r="X149" s="35"/>
      <c r="Y149" s="35"/>
      <c r="Z149" s="35"/>
      <c r="AA149" s="35"/>
      <c r="AB149" s="35"/>
      <c r="AC149" s="35"/>
      <c r="AD149" s="35"/>
      <c r="AE149" s="35"/>
      <c r="AR149" s="203" t="s">
        <v>317</v>
      </c>
      <c r="AT149" s="203" t="s">
        <v>223</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1962</v>
      </c>
    </row>
    <row r="150" spans="1:65" s="2" customFormat="1" ht="11.25">
      <c r="A150" s="35"/>
      <c r="B150" s="36"/>
      <c r="C150" s="37"/>
      <c r="D150" s="205" t="s">
        <v>230</v>
      </c>
      <c r="E150" s="37"/>
      <c r="F150" s="206" t="s">
        <v>1963</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14" customFormat="1" ht="11.25">
      <c r="B151" s="220"/>
      <c r="C151" s="221"/>
      <c r="D151" s="205" t="s">
        <v>232</v>
      </c>
      <c r="E151" s="222" t="s">
        <v>1</v>
      </c>
      <c r="F151" s="223" t="s">
        <v>1756</v>
      </c>
      <c r="G151" s="221"/>
      <c r="H151" s="224">
        <v>4.5</v>
      </c>
      <c r="I151" s="225"/>
      <c r="J151" s="221"/>
      <c r="K151" s="221"/>
      <c r="L151" s="226"/>
      <c r="M151" s="227"/>
      <c r="N151" s="228"/>
      <c r="O151" s="228"/>
      <c r="P151" s="228"/>
      <c r="Q151" s="228"/>
      <c r="R151" s="228"/>
      <c r="S151" s="228"/>
      <c r="T151" s="229"/>
      <c r="AT151" s="230" t="s">
        <v>232</v>
      </c>
      <c r="AU151" s="230" t="s">
        <v>93</v>
      </c>
      <c r="AV151" s="14" t="s">
        <v>93</v>
      </c>
      <c r="AW151" s="14" t="s">
        <v>35</v>
      </c>
      <c r="AX151" s="14" t="s">
        <v>80</v>
      </c>
      <c r="AY151" s="230" t="s">
        <v>220</v>
      </c>
    </row>
    <row r="152" spans="1:65" s="15" customFormat="1" ht="11.25">
      <c r="B152" s="231"/>
      <c r="C152" s="232"/>
      <c r="D152" s="205" t="s">
        <v>232</v>
      </c>
      <c r="E152" s="233" t="s">
        <v>1</v>
      </c>
      <c r="F152" s="234" t="s">
        <v>236</v>
      </c>
      <c r="G152" s="232"/>
      <c r="H152" s="235">
        <v>4.5</v>
      </c>
      <c r="I152" s="236"/>
      <c r="J152" s="232"/>
      <c r="K152" s="232"/>
      <c r="L152" s="237"/>
      <c r="M152" s="238"/>
      <c r="N152" s="239"/>
      <c r="O152" s="239"/>
      <c r="P152" s="239"/>
      <c r="Q152" s="239"/>
      <c r="R152" s="239"/>
      <c r="S152" s="239"/>
      <c r="T152" s="240"/>
      <c r="AT152" s="241" t="s">
        <v>232</v>
      </c>
      <c r="AU152" s="241" t="s">
        <v>93</v>
      </c>
      <c r="AV152" s="15" t="s">
        <v>228</v>
      </c>
      <c r="AW152" s="15" t="s">
        <v>35</v>
      </c>
      <c r="AX152" s="15" t="s">
        <v>87</v>
      </c>
      <c r="AY152" s="241" t="s">
        <v>220</v>
      </c>
    </row>
    <row r="153" spans="1:65" s="2" customFormat="1" ht="14.45" customHeight="1">
      <c r="A153" s="35"/>
      <c r="B153" s="36"/>
      <c r="C153" s="192" t="s">
        <v>276</v>
      </c>
      <c r="D153" s="192" t="s">
        <v>223</v>
      </c>
      <c r="E153" s="193" t="s">
        <v>1219</v>
      </c>
      <c r="F153" s="194" t="s">
        <v>1220</v>
      </c>
      <c r="G153" s="195" t="s">
        <v>353</v>
      </c>
      <c r="H153" s="196">
        <v>6</v>
      </c>
      <c r="I153" s="197"/>
      <c r="J153" s="198">
        <f>ROUND(I153*H153,2)</f>
        <v>0</v>
      </c>
      <c r="K153" s="194" t="s">
        <v>227</v>
      </c>
      <c r="L153" s="40"/>
      <c r="M153" s="199" t="s">
        <v>1</v>
      </c>
      <c r="N153" s="200" t="s">
        <v>46</v>
      </c>
      <c r="O153" s="72"/>
      <c r="P153" s="201">
        <f>O153*H153</f>
        <v>0</v>
      </c>
      <c r="Q153" s="201">
        <v>9.7999999999999997E-4</v>
      </c>
      <c r="R153" s="201">
        <f>Q153*H153</f>
        <v>5.8799999999999998E-3</v>
      </c>
      <c r="S153" s="201">
        <v>0</v>
      </c>
      <c r="T153" s="202">
        <f>S153*H153</f>
        <v>0</v>
      </c>
      <c r="U153" s="35"/>
      <c r="V153" s="35"/>
      <c r="W153" s="35"/>
      <c r="X153" s="35"/>
      <c r="Y153" s="35"/>
      <c r="Z153" s="35"/>
      <c r="AA153" s="35"/>
      <c r="AB153" s="35"/>
      <c r="AC153" s="35"/>
      <c r="AD153" s="35"/>
      <c r="AE153" s="35"/>
      <c r="AR153" s="203" t="s">
        <v>317</v>
      </c>
      <c r="AT153" s="203" t="s">
        <v>223</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1964</v>
      </c>
    </row>
    <row r="154" spans="1:65" s="2" customFormat="1" ht="11.25">
      <c r="A154" s="35"/>
      <c r="B154" s="36"/>
      <c r="C154" s="37"/>
      <c r="D154" s="205" t="s">
        <v>230</v>
      </c>
      <c r="E154" s="37"/>
      <c r="F154" s="206" t="s">
        <v>1222</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14" customFormat="1" ht="11.25">
      <c r="B155" s="220"/>
      <c r="C155" s="221"/>
      <c r="D155" s="205" t="s">
        <v>232</v>
      </c>
      <c r="E155" s="222" t="s">
        <v>1</v>
      </c>
      <c r="F155" s="223" t="s">
        <v>221</v>
      </c>
      <c r="G155" s="221"/>
      <c r="H155" s="224">
        <v>6</v>
      </c>
      <c r="I155" s="225"/>
      <c r="J155" s="221"/>
      <c r="K155" s="221"/>
      <c r="L155" s="226"/>
      <c r="M155" s="227"/>
      <c r="N155" s="228"/>
      <c r="O155" s="228"/>
      <c r="P155" s="228"/>
      <c r="Q155" s="228"/>
      <c r="R155" s="228"/>
      <c r="S155" s="228"/>
      <c r="T155" s="229"/>
      <c r="AT155" s="230" t="s">
        <v>232</v>
      </c>
      <c r="AU155" s="230" t="s">
        <v>93</v>
      </c>
      <c r="AV155" s="14" t="s">
        <v>93</v>
      </c>
      <c r="AW155" s="14" t="s">
        <v>35</v>
      </c>
      <c r="AX155" s="14" t="s">
        <v>80</v>
      </c>
      <c r="AY155" s="230" t="s">
        <v>220</v>
      </c>
    </row>
    <row r="156" spans="1:65" s="15" customFormat="1" ht="11.25">
      <c r="B156" s="231"/>
      <c r="C156" s="232"/>
      <c r="D156" s="205" t="s">
        <v>232</v>
      </c>
      <c r="E156" s="233" t="s">
        <v>1</v>
      </c>
      <c r="F156" s="234" t="s">
        <v>236</v>
      </c>
      <c r="G156" s="232"/>
      <c r="H156" s="235">
        <v>6</v>
      </c>
      <c r="I156" s="236"/>
      <c r="J156" s="232"/>
      <c r="K156" s="232"/>
      <c r="L156" s="237"/>
      <c r="M156" s="238"/>
      <c r="N156" s="239"/>
      <c r="O156" s="239"/>
      <c r="P156" s="239"/>
      <c r="Q156" s="239"/>
      <c r="R156" s="239"/>
      <c r="S156" s="239"/>
      <c r="T156" s="240"/>
      <c r="AT156" s="241" t="s">
        <v>232</v>
      </c>
      <c r="AU156" s="241" t="s">
        <v>93</v>
      </c>
      <c r="AV156" s="15" t="s">
        <v>228</v>
      </c>
      <c r="AW156" s="15" t="s">
        <v>35</v>
      </c>
      <c r="AX156" s="15" t="s">
        <v>87</v>
      </c>
      <c r="AY156" s="241" t="s">
        <v>220</v>
      </c>
    </row>
    <row r="157" spans="1:65" s="2" customFormat="1" ht="14.45" customHeight="1">
      <c r="A157" s="35"/>
      <c r="B157" s="36"/>
      <c r="C157" s="192" t="s">
        <v>274</v>
      </c>
      <c r="D157" s="192" t="s">
        <v>223</v>
      </c>
      <c r="E157" s="193" t="s">
        <v>1224</v>
      </c>
      <c r="F157" s="194" t="s">
        <v>1225</v>
      </c>
      <c r="G157" s="195" t="s">
        <v>353</v>
      </c>
      <c r="H157" s="196">
        <v>8.5</v>
      </c>
      <c r="I157" s="197"/>
      <c r="J157" s="198">
        <f>ROUND(I157*H157,2)</f>
        <v>0</v>
      </c>
      <c r="K157" s="194" t="s">
        <v>227</v>
      </c>
      <c r="L157" s="40"/>
      <c r="M157" s="199" t="s">
        <v>1</v>
      </c>
      <c r="N157" s="200" t="s">
        <v>46</v>
      </c>
      <c r="O157" s="72"/>
      <c r="P157" s="201">
        <f>O157*H157</f>
        <v>0</v>
      </c>
      <c r="Q157" s="201">
        <v>1.2600000000000001E-3</v>
      </c>
      <c r="R157" s="201">
        <f>Q157*H157</f>
        <v>1.0710000000000001E-2</v>
      </c>
      <c r="S157" s="201">
        <v>0</v>
      </c>
      <c r="T157" s="202">
        <f>S157*H157</f>
        <v>0</v>
      </c>
      <c r="U157" s="35"/>
      <c r="V157" s="35"/>
      <c r="W157" s="35"/>
      <c r="X157" s="35"/>
      <c r="Y157" s="35"/>
      <c r="Z157" s="35"/>
      <c r="AA157" s="35"/>
      <c r="AB157" s="35"/>
      <c r="AC157" s="35"/>
      <c r="AD157" s="35"/>
      <c r="AE157" s="35"/>
      <c r="AR157" s="203" t="s">
        <v>317</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1226</v>
      </c>
    </row>
    <row r="158" spans="1:65" s="2" customFormat="1" ht="11.25">
      <c r="A158" s="35"/>
      <c r="B158" s="36"/>
      <c r="C158" s="37"/>
      <c r="D158" s="205" t="s">
        <v>230</v>
      </c>
      <c r="E158" s="37"/>
      <c r="F158" s="206" t="s">
        <v>1227</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14" customFormat="1" ht="11.25">
      <c r="B159" s="220"/>
      <c r="C159" s="221"/>
      <c r="D159" s="205" t="s">
        <v>232</v>
      </c>
      <c r="E159" s="222" t="s">
        <v>1</v>
      </c>
      <c r="F159" s="223" t="s">
        <v>1965</v>
      </c>
      <c r="G159" s="221"/>
      <c r="H159" s="224">
        <v>8.5</v>
      </c>
      <c r="I159" s="225"/>
      <c r="J159" s="221"/>
      <c r="K159" s="221"/>
      <c r="L159" s="226"/>
      <c r="M159" s="227"/>
      <c r="N159" s="228"/>
      <c r="O159" s="228"/>
      <c r="P159" s="228"/>
      <c r="Q159" s="228"/>
      <c r="R159" s="228"/>
      <c r="S159" s="228"/>
      <c r="T159" s="229"/>
      <c r="AT159" s="230" t="s">
        <v>232</v>
      </c>
      <c r="AU159" s="230" t="s">
        <v>93</v>
      </c>
      <c r="AV159" s="14" t="s">
        <v>93</v>
      </c>
      <c r="AW159" s="14" t="s">
        <v>35</v>
      </c>
      <c r="AX159" s="14" t="s">
        <v>80</v>
      </c>
      <c r="AY159" s="230" t="s">
        <v>220</v>
      </c>
    </row>
    <row r="160" spans="1:65" s="15" customFormat="1" ht="11.25">
      <c r="B160" s="231"/>
      <c r="C160" s="232"/>
      <c r="D160" s="205" t="s">
        <v>232</v>
      </c>
      <c r="E160" s="233" t="s">
        <v>1</v>
      </c>
      <c r="F160" s="234" t="s">
        <v>236</v>
      </c>
      <c r="G160" s="232"/>
      <c r="H160" s="235">
        <v>8.5</v>
      </c>
      <c r="I160" s="236"/>
      <c r="J160" s="232"/>
      <c r="K160" s="232"/>
      <c r="L160" s="237"/>
      <c r="M160" s="238"/>
      <c r="N160" s="239"/>
      <c r="O160" s="239"/>
      <c r="P160" s="239"/>
      <c r="Q160" s="239"/>
      <c r="R160" s="239"/>
      <c r="S160" s="239"/>
      <c r="T160" s="240"/>
      <c r="AT160" s="241" t="s">
        <v>232</v>
      </c>
      <c r="AU160" s="241" t="s">
        <v>93</v>
      </c>
      <c r="AV160" s="15" t="s">
        <v>228</v>
      </c>
      <c r="AW160" s="15" t="s">
        <v>35</v>
      </c>
      <c r="AX160" s="15" t="s">
        <v>87</v>
      </c>
      <c r="AY160" s="241" t="s">
        <v>220</v>
      </c>
    </row>
    <row r="161" spans="1:65" s="2" customFormat="1" ht="14.45" customHeight="1">
      <c r="A161" s="35"/>
      <c r="B161" s="36"/>
      <c r="C161" s="192" t="s">
        <v>286</v>
      </c>
      <c r="D161" s="192" t="s">
        <v>223</v>
      </c>
      <c r="E161" s="193" t="s">
        <v>1966</v>
      </c>
      <c r="F161" s="194" t="s">
        <v>1967</v>
      </c>
      <c r="G161" s="195" t="s">
        <v>259</v>
      </c>
      <c r="H161" s="196">
        <v>12</v>
      </c>
      <c r="I161" s="197"/>
      <c r="J161" s="198">
        <f>ROUND(I161*H161,2)</f>
        <v>0</v>
      </c>
      <c r="K161" s="194" t="s">
        <v>227</v>
      </c>
      <c r="L161" s="40"/>
      <c r="M161" s="199" t="s">
        <v>1</v>
      </c>
      <c r="N161" s="200" t="s">
        <v>46</v>
      </c>
      <c r="O161" s="72"/>
      <c r="P161" s="201">
        <f>O161*H161</f>
        <v>0</v>
      </c>
      <c r="Q161" s="201">
        <v>8.0000000000000007E-5</v>
      </c>
      <c r="R161" s="201">
        <f>Q161*H161</f>
        <v>9.6000000000000013E-4</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1968</v>
      </c>
    </row>
    <row r="162" spans="1:65" s="2" customFormat="1" ht="11.25">
      <c r="A162" s="35"/>
      <c r="B162" s="36"/>
      <c r="C162" s="37"/>
      <c r="D162" s="205" t="s">
        <v>230</v>
      </c>
      <c r="E162" s="37"/>
      <c r="F162" s="206" t="s">
        <v>1969</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13" customFormat="1" ht="11.25">
      <c r="B163" s="210"/>
      <c r="C163" s="211"/>
      <c r="D163" s="205" t="s">
        <v>232</v>
      </c>
      <c r="E163" s="212" t="s">
        <v>1</v>
      </c>
      <c r="F163" s="213" t="s">
        <v>1970</v>
      </c>
      <c r="G163" s="211"/>
      <c r="H163" s="212" t="s">
        <v>1</v>
      </c>
      <c r="I163" s="214"/>
      <c r="J163" s="211"/>
      <c r="K163" s="211"/>
      <c r="L163" s="215"/>
      <c r="M163" s="216"/>
      <c r="N163" s="217"/>
      <c r="O163" s="217"/>
      <c r="P163" s="217"/>
      <c r="Q163" s="217"/>
      <c r="R163" s="217"/>
      <c r="S163" s="217"/>
      <c r="T163" s="218"/>
      <c r="AT163" s="219" t="s">
        <v>232</v>
      </c>
      <c r="AU163" s="219" t="s">
        <v>93</v>
      </c>
      <c r="AV163" s="13" t="s">
        <v>87</v>
      </c>
      <c r="AW163" s="13" t="s">
        <v>35</v>
      </c>
      <c r="AX163" s="13" t="s">
        <v>80</v>
      </c>
      <c r="AY163" s="219" t="s">
        <v>220</v>
      </c>
    </row>
    <row r="164" spans="1:65" s="14" customFormat="1" ht="11.25">
      <c r="B164" s="220"/>
      <c r="C164" s="221"/>
      <c r="D164" s="205" t="s">
        <v>232</v>
      </c>
      <c r="E164" s="222" t="s">
        <v>1</v>
      </c>
      <c r="F164" s="223" t="s">
        <v>298</v>
      </c>
      <c r="G164" s="221"/>
      <c r="H164" s="224">
        <v>12</v>
      </c>
      <c r="I164" s="225"/>
      <c r="J164" s="221"/>
      <c r="K164" s="221"/>
      <c r="L164" s="226"/>
      <c r="M164" s="227"/>
      <c r="N164" s="228"/>
      <c r="O164" s="228"/>
      <c r="P164" s="228"/>
      <c r="Q164" s="228"/>
      <c r="R164" s="228"/>
      <c r="S164" s="228"/>
      <c r="T164" s="229"/>
      <c r="AT164" s="230" t="s">
        <v>232</v>
      </c>
      <c r="AU164" s="230" t="s">
        <v>93</v>
      </c>
      <c r="AV164" s="14" t="s">
        <v>93</v>
      </c>
      <c r="AW164" s="14" t="s">
        <v>35</v>
      </c>
      <c r="AX164" s="14" t="s">
        <v>80</v>
      </c>
      <c r="AY164" s="230" t="s">
        <v>220</v>
      </c>
    </row>
    <row r="165" spans="1:65" s="15" customFormat="1" ht="11.25">
      <c r="B165" s="231"/>
      <c r="C165" s="232"/>
      <c r="D165" s="205" t="s">
        <v>232</v>
      </c>
      <c r="E165" s="233" t="s">
        <v>1</v>
      </c>
      <c r="F165" s="234" t="s">
        <v>236</v>
      </c>
      <c r="G165" s="232"/>
      <c r="H165" s="235">
        <v>12</v>
      </c>
      <c r="I165" s="236"/>
      <c r="J165" s="232"/>
      <c r="K165" s="232"/>
      <c r="L165" s="237"/>
      <c r="M165" s="238"/>
      <c r="N165" s="239"/>
      <c r="O165" s="239"/>
      <c r="P165" s="239"/>
      <c r="Q165" s="239"/>
      <c r="R165" s="239"/>
      <c r="S165" s="239"/>
      <c r="T165" s="240"/>
      <c r="AT165" s="241" t="s">
        <v>232</v>
      </c>
      <c r="AU165" s="241" t="s">
        <v>93</v>
      </c>
      <c r="AV165" s="15" t="s">
        <v>228</v>
      </c>
      <c r="AW165" s="15" t="s">
        <v>35</v>
      </c>
      <c r="AX165" s="15" t="s">
        <v>87</v>
      </c>
      <c r="AY165" s="241" t="s">
        <v>220</v>
      </c>
    </row>
    <row r="166" spans="1:65" s="2" customFormat="1" ht="14.45" customHeight="1">
      <c r="A166" s="35"/>
      <c r="B166" s="36"/>
      <c r="C166" s="192" t="s">
        <v>293</v>
      </c>
      <c r="D166" s="192" t="s">
        <v>223</v>
      </c>
      <c r="E166" s="193" t="s">
        <v>1228</v>
      </c>
      <c r="F166" s="194" t="s">
        <v>1229</v>
      </c>
      <c r="G166" s="195" t="s">
        <v>1115</v>
      </c>
      <c r="H166" s="196">
        <v>1</v>
      </c>
      <c r="I166" s="197"/>
      <c r="J166" s="198">
        <f>ROUND(I166*H166,2)</f>
        <v>0</v>
      </c>
      <c r="K166" s="194" t="s">
        <v>1</v>
      </c>
      <c r="L166" s="40"/>
      <c r="M166" s="199" t="s">
        <v>1</v>
      </c>
      <c r="N166" s="200" t="s">
        <v>46</v>
      </c>
      <c r="O166" s="72"/>
      <c r="P166" s="201">
        <f>O166*H166</f>
        <v>0</v>
      </c>
      <c r="Q166" s="201">
        <v>0.01</v>
      </c>
      <c r="R166" s="201">
        <f>Q166*H166</f>
        <v>0.01</v>
      </c>
      <c r="S166" s="201">
        <v>0</v>
      </c>
      <c r="T166" s="202">
        <f>S166*H166</f>
        <v>0</v>
      </c>
      <c r="U166" s="35"/>
      <c r="V166" s="35"/>
      <c r="W166" s="35"/>
      <c r="X166" s="35"/>
      <c r="Y166" s="35"/>
      <c r="Z166" s="35"/>
      <c r="AA166" s="35"/>
      <c r="AB166" s="35"/>
      <c r="AC166" s="35"/>
      <c r="AD166" s="35"/>
      <c r="AE166" s="35"/>
      <c r="AR166" s="203" t="s">
        <v>317</v>
      </c>
      <c r="AT166" s="203" t="s">
        <v>223</v>
      </c>
      <c r="AU166" s="203" t="s">
        <v>93</v>
      </c>
      <c r="AY166" s="18" t="s">
        <v>220</v>
      </c>
      <c r="BE166" s="204">
        <f>IF(N166="základní",J166,0)</f>
        <v>0</v>
      </c>
      <c r="BF166" s="204">
        <f>IF(N166="snížená",J166,0)</f>
        <v>0</v>
      </c>
      <c r="BG166" s="204">
        <f>IF(N166="zákl. přenesená",J166,0)</f>
        <v>0</v>
      </c>
      <c r="BH166" s="204">
        <f>IF(N166="sníž. přenesená",J166,0)</f>
        <v>0</v>
      </c>
      <c r="BI166" s="204">
        <f>IF(N166="nulová",J166,0)</f>
        <v>0</v>
      </c>
      <c r="BJ166" s="18" t="s">
        <v>93</v>
      </c>
      <c r="BK166" s="204">
        <f>ROUND(I166*H166,2)</f>
        <v>0</v>
      </c>
      <c r="BL166" s="18" t="s">
        <v>317</v>
      </c>
      <c r="BM166" s="203" t="s">
        <v>1971</v>
      </c>
    </row>
    <row r="167" spans="1:65" s="2" customFormat="1" ht="11.25">
      <c r="A167" s="35"/>
      <c r="B167" s="36"/>
      <c r="C167" s="37"/>
      <c r="D167" s="205" t="s">
        <v>230</v>
      </c>
      <c r="E167" s="37"/>
      <c r="F167" s="206" t="s">
        <v>1229</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93</v>
      </c>
    </row>
    <row r="168" spans="1:65" s="14" customFormat="1" ht="11.25">
      <c r="B168" s="220"/>
      <c r="C168" s="221"/>
      <c r="D168" s="205" t="s">
        <v>232</v>
      </c>
      <c r="E168" s="222" t="s">
        <v>1</v>
      </c>
      <c r="F168" s="223" t="s">
        <v>87</v>
      </c>
      <c r="G168" s="221"/>
      <c r="H168" s="224">
        <v>1</v>
      </c>
      <c r="I168" s="225"/>
      <c r="J168" s="221"/>
      <c r="K168" s="221"/>
      <c r="L168" s="226"/>
      <c r="M168" s="227"/>
      <c r="N168" s="228"/>
      <c r="O168" s="228"/>
      <c r="P168" s="228"/>
      <c r="Q168" s="228"/>
      <c r="R168" s="228"/>
      <c r="S168" s="228"/>
      <c r="T168" s="229"/>
      <c r="AT168" s="230" t="s">
        <v>232</v>
      </c>
      <c r="AU168" s="230" t="s">
        <v>93</v>
      </c>
      <c r="AV168" s="14" t="s">
        <v>93</v>
      </c>
      <c r="AW168" s="14" t="s">
        <v>35</v>
      </c>
      <c r="AX168" s="14" t="s">
        <v>87</v>
      </c>
      <c r="AY168" s="230" t="s">
        <v>220</v>
      </c>
    </row>
    <row r="169" spans="1:65" s="2" customFormat="1" ht="14.45" customHeight="1">
      <c r="A169" s="35"/>
      <c r="B169" s="36"/>
      <c r="C169" s="192" t="s">
        <v>298</v>
      </c>
      <c r="D169" s="192" t="s">
        <v>223</v>
      </c>
      <c r="E169" s="193" t="s">
        <v>1972</v>
      </c>
      <c r="F169" s="194" t="s">
        <v>1973</v>
      </c>
      <c r="G169" s="195" t="s">
        <v>353</v>
      </c>
      <c r="H169" s="196">
        <v>9</v>
      </c>
      <c r="I169" s="197"/>
      <c r="J169" s="198">
        <f>ROUND(I169*H169,2)</f>
        <v>0</v>
      </c>
      <c r="K169" s="194" t="s">
        <v>227</v>
      </c>
      <c r="L169" s="40"/>
      <c r="M169" s="199" t="s">
        <v>1</v>
      </c>
      <c r="N169" s="200" t="s">
        <v>46</v>
      </c>
      <c r="O169" s="72"/>
      <c r="P169" s="201">
        <f>O169*H169</f>
        <v>0</v>
      </c>
      <c r="Q169" s="201">
        <v>5.0000000000000002E-5</v>
      </c>
      <c r="R169" s="201">
        <f>Q169*H169</f>
        <v>4.5000000000000004E-4</v>
      </c>
      <c r="S169" s="201">
        <v>0</v>
      </c>
      <c r="T169" s="202">
        <f>S169*H169</f>
        <v>0</v>
      </c>
      <c r="U169" s="35"/>
      <c r="V169" s="35"/>
      <c r="W169" s="35"/>
      <c r="X169" s="35"/>
      <c r="Y169" s="35"/>
      <c r="Z169" s="35"/>
      <c r="AA169" s="35"/>
      <c r="AB169" s="35"/>
      <c r="AC169" s="35"/>
      <c r="AD169" s="35"/>
      <c r="AE169" s="35"/>
      <c r="AR169" s="203" t="s">
        <v>317</v>
      </c>
      <c r="AT169" s="203" t="s">
        <v>223</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1974</v>
      </c>
    </row>
    <row r="170" spans="1:65" s="2" customFormat="1" ht="19.5">
      <c r="A170" s="35"/>
      <c r="B170" s="36"/>
      <c r="C170" s="37"/>
      <c r="D170" s="205" t="s">
        <v>230</v>
      </c>
      <c r="E170" s="37"/>
      <c r="F170" s="206" t="s">
        <v>1975</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14" customFormat="1" ht="11.25">
      <c r="B171" s="220"/>
      <c r="C171" s="221"/>
      <c r="D171" s="205" t="s">
        <v>232</v>
      </c>
      <c r="E171" s="222" t="s">
        <v>1</v>
      </c>
      <c r="F171" s="223" t="s">
        <v>274</v>
      </c>
      <c r="G171" s="221"/>
      <c r="H171" s="224">
        <v>9</v>
      </c>
      <c r="I171" s="225"/>
      <c r="J171" s="221"/>
      <c r="K171" s="221"/>
      <c r="L171" s="226"/>
      <c r="M171" s="227"/>
      <c r="N171" s="228"/>
      <c r="O171" s="228"/>
      <c r="P171" s="228"/>
      <c r="Q171" s="228"/>
      <c r="R171" s="228"/>
      <c r="S171" s="228"/>
      <c r="T171" s="229"/>
      <c r="AT171" s="230" t="s">
        <v>232</v>
      </c>
      <c r="AU171" s="230" t="s">
        <v>93</v>
      </c>
      <c r="AV171" s="14" t="s">
        <v>93</v>
      </c>
      <c r="AW171" s="14" t="s">
        <v>35</v>
      </c>
      <c r="AX171" s="14" t="s">
        <v>80</v>
      </c>
      <c r="AY171" s="230" t="s">
        <v>220</v>
      </c>
    </row>
    <row r="172" spans="1:65" s="15" customFormat="1" ht="11.25">
      <c r="B172" s="231"/>
      <c r="C172" s="232"/>
      <c r="D172" s="205" t="s">
        <v>232</v>
      </c>
      <c r="E172" s="233" t="s">
        <v>1</v>
      </c>
      <c r="F172" s="234" t="s">
        <v>236</v>
      </c>
      <c r="G172" s="232"/>
      <c r="H172" s="235">
        <v>9</v>
      </c>
      <c r="I172" s="236"/>
      <c r="J172" s="232"/>
      <c r="K172" s="232"/>
      <c r="L172" s="237"/>
      <c r="M172" s="238"/>
      <c r="N172" s="239"/>
      <c r="O172" s="239"/>
      <c r="P172" s="239"/>
      <c r="Q172" s="239"/>
      <c r="R172" s="239"/>
      <c r="S172" s="239"/>
      <c r="T172" s="240"/>
      <c r="AT172" s="241" t="s">
        <v>232</v>
      </c>
      <c r="AU172" s="241" t="s">
        <v>93</v>
      </c>
      <c r="AV172" s="15" t="s">
        <v>228</v>
      </c>
      <c r="AW172" s="15" t="s">
        <v>35</v>
      </c>
      <c r="AX172" s="15" t="s">
        <v>87</v>
      </c>
      <c r="AY172" s="241" t="s">
        <v>220</v>
      </c>
    </row>
    <row r="173" spans="1:65" s="2" customFormat="1" ht="14.45" customHeight="1">
      <c r="A173" s="35"/>
      <c r="B173" s="36"/>
      <c r="C173" s="192" t="s">
        <v>304</v>
      </c>
      <c r="D173" s="192" t="s">
        <v>223</v>
      </c>
      <c r="E173" s="193" t="s">
        <v>1976</v>
      </c>
      <c r="F173" s="194" t="s">
        <v>1977</v>
      </c>
      <c r="G173" s="195" t="s">
        <v>353</v>
      </c>
      <c r="H173" s="196">
        <v>31.5</v>
      </c>
      <c r="I173" s="197"/>
      <c r="J173" s="198">
        <f>ROUND(I173*H173,2)</f>
        <v>0</v>
      </c>
      <c r="K173" s="194" t="s">
        <v>227</v>
      </c>
      <c r="L173" s="40"/>
      <c r="M173" s="199" t="s">
        <v>1</v>
      </c>
      <c r="N173" s="200" t="s">
        <v>46</v>
      </c>
      <c r="O173" s="72"/>
      <c r="P173" s="201">
        <f>O173*H173</f>
        <v>0</v>
      </c>
      <c r="Q173" s="201">
        <v>6.9999999999999994E-5</v>
      </c>
      <c r="R173" s="201">
        <f>Q173*H173</f>
        <v>2.2049999999999999E-3</v>
      </c>
      <c r="S173" s="201">
        <v>0</v>
      </c>
      <c r="T173" s="202">
        <f>S173*H173</f>
        <v>0</v>
      </c>
      <c r="U173" s="35"/>
      <c r="V173" s="35"/>
      <c r="W173" s="35"/>
      <c r="X173" s="35"/>
      <c r="Y173" s="35"/>
      <c r="Z173" s="35"/>
      <c r="AA173" s="35"/>
      <c r="AB173" s="35"/>
      <c r="AC173" s="35"/>
      <c r="AD173" s="35"/>
      <c r="AE173" s="35"/>
      <c r="AR173" s="203" t="s">
        <v>317</v>
      </c>
      <c r="AT173" s="203" t="s">
        <v>223</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93</v>
      </c>
      <c r="BK173" s="204">
        <f>ROUND(I173*H173,2)</f>
        <v>0</v>
      </c>
      <c r="BL173" s="18" t="s">
        <v>317</v>
      </c>
      <c r="BM173" s="203" t="s">
        <v>1978</v>
      </c>
    </row>
    <row r="174" spans="1:65" s="2" customFormat="1" ht="19.5">
      <c r="A174" s="35"/>
      <c r="B174" s="36"/>
      <c r="C174" s="37"/>
      <c r="D174" s="205" t="s">
        <v>230</v>
      </c>
      <c r="E174" s="37"/>
      <c r="F174" s="206" t="s">
        <v>1979</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14" customFormat="1" ht="11.25">
      <c r="B175" s="220"/>
      <c r="C175" s="221"/>
      <c r="D175" s="205" t="s">
        <v>232</v>
      </c>
      <c r="E175" s="222" t="s">
        <v>1</v>
      </c>
      <c r="F175" s="223" t="s">
        <v>1959</v>
      </c>
      <c r="G175" s="221"/>
      <c r="H175" s="224">
        <v>31.5</v>
      </c>
      <c r="I175" s="225"/>
      <c r="J175" s="221"/>
      <c r="K175" s="221"/>
      <c r="L175" s="226"/>
      <c r="M175" s="227"/>
      <c r="N175" s="228"/>
      <c r="O175" s="228"/>
      <c r="P175" s="228"/>
      <c r="Q175" s="228"/>
      <c r="R175" s="228"/>
      <c r="S175" s="228"/>
      <c r="T175" s="229"/>
      <c r="AT175" s="230" t="s">
        <v>232</v>
      </c>
      <c r="AU175" s="230" t="s">
        <v>93</v>
      </c>
      <c r="AV175" s="14" t="s">
        <v>93</v>
      </c>
      <c r="AW175" s="14" t="s">
        <v>35</v>
      </c>
      <c r="AX175" s="14" t="s">
        <v>80</v>
      </c>
      <c r="AY175" s="230" t="s">
        <v>220</v>
      </c>
    </row>
    <row r="176" spans="1:65" s="15" customFormat="1" ht="11.25">
      <c r="B176" s="231"/>
      <c r="C176" s="232"/>
      <c r="D176" s="205" t="s">
        <v>232</v>
      </c>
      <c r="E176" s="233" t="s">
        <v>1</v>
      </c>
      <c r="F176" s="234" t="s">
        <v>236</v>
      </c>
      <c r="G176" s="232"/>
      <c r="H176" s="235">
        <v>31.5</v>
      </c>
      <c r="I176" s="236"/>
      <c r="J176" s="232"/>
      <c r="K176" s="232"/>
      <c r="L176" s="237"/>
      <c r="M176" s="238"/>
      <c r="N176" s="239"/>
      <c r="O176" s="239"/>
      <c r="P176" s="239"/>
      <c r="Q176" s="239"/>
      <c r="R176" s="239"/>
      <c r="S176" s="239"/>
      <c r="T176" s="240"/>
      <c r="AT176" s="241" t="s">
        <v>232</v>
      </c>
      <c r="AU176" s="241" t="s">
        <v>93</v>
      </c>
      <c r="AV176" s="15" t="s">
        <v>228</v>
      </c>
      <c r="AW176" s="15" t="s">
        <v>35</v>
      </c>
      <c r="AX176" s="15" t="s">
        <v>87</v>
      </c>
      <c r="AY176" s="241" t="s">
        <v>220</v>
      </c>
    </row>
    <row r="177" spans="1:65" s="2" customFormat="1" ht="14.45" customHeight="1">
      <c r="A177" s="35"/>
      <c r="B177" s="36"/>
      <c r="C177" s="192" t="s">
        <v>308</v>
      </c>
      <c r="D177" s="192" t="s">
        <v>223</v>
      </c>
      <c r="E177" s="193" t="s">
        <v>1980</v>
      </c>
      <c r="F177" s="194" t="s">
        <v>1981</v>
      </c>
      <c r="G177" s="195" t="s">
        <v>353</v>
      </c>
      <c r="H177" s="196">
        <v>4.5</v>
      </c>
      <c r="I177" s="197"/>
      <c r="J177" s="198">
        <f>ROUND(I177*H177,2)</f>
        <v>0</v>
      </c>
      <c r="K177" s="194" t="s">
        <v>227</v>
      </c>
      <c r="L177" s="40"/>
      <c r="M177" s="199" t="s">
        <v>1</v>
      </c>
      <c r="N177" s="200" t="s">
        <v>46</v>
      </c>
      <c r="O177" s="72"/>
      <c r="P177" s="201">
        <f>O177*H177</f>
        <v>0</v>
      </c>
      <c r="Q177" s="201">
        <v>9.0000000000000006E-5</v>
      </c>
      <c r="R177" s="201">
        <f>Q177*H177</f>
        <v>4.0500000000000003E-4</v>
      </c>
      <c r="S177" s="201">
        <v>0</v>
      </c>
      <c r="T177" s="202">
        <f>S177*H177</f>
        <v>0</v>
      </c>
      <c r="U177" s="35"/>
      <c r="V177" s="35"/>
      <c r="W177" s="35"/>
      <c r="X177" s="35"/>
      <c r="Y177" s="35"/>
      <c r="Z177" s="35"/>
      <c r="AA177" s="35"/>
      <c r="AB177" s="35"/>
      <c r="AC177" s="35"/>
      <c r="AD177" s="35"/>
      <c r="AE177" s="35"/>
      <c r="AR177" s="203" t="s">
        <v>317</v>
      </c>
      <c r="AT177" s="203" t="s">
        <v>223</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93</v>
      </c>
      <c r="BK177" s="204">
        <f>ROUND(I177*H177,2)</f>
        <v>0</v>
      </c>
      <c r="BL177" s="18" t="s">
        <v>317</v>
      </c>
      <c r="BM177" s="203" t="s">
        <v>1982</v>
      </c>
    </row>
    <row r="178" spans="1:65" s="2" customFormat="1" ht="19.5">
      <c r="A178" s="35"/>
      <c r="B178" s="36"/>
      <c r="C178" s="37"/>
      <c r="D178" s="205" t="s">
        <v>230</v>
      </c>
      <c r="E178" s="37"/>
      <c r="F178" s="206" t="s">
        <v>1983</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14" customFormat="1" ht="11.25">
      <c r="B179" s="220"/>
      <c r="C179" s="221"/>
      <c r="D179" s="205" t="s">
        <v>232</v>
      </c>
      <c r="E179" s="222" t="s">
        <v>1</v>
      </c>
      <c r="F179" s="223" t="s">
        <v>1984</v>
      </c>
      <c r="G179" s="221"/>
      <c r="H179" s="224">
        <v>4.5</v>
      </c>
      <c r="I179" s="225"/>
      <c r="J179" s="221"/>
      <c r="K179" s="221"/>
      <c r="L179" s="226"/>
      <c r="M179" s="227"/>
      <c r="N179" s="228"/>
      <c r="O179" s="228"/>
      <c r="P179" s="228"/>
      <c r="Q179" s="228"/>
      <c r="R179" s="228"/>
      <c r="S179" s="228"/>
      <c r="T179" s="229"/>
      <c r="AT179" s="230" t="s">
        <v>232</v>
      </c>
      <c r="AU179" s="230" t="s">
        <v>93</v>
      </c>
      <c r="AV179" s="14" t="s">
        <v>93</v>
      </c>
      <c r="AW179" s="14" t="s">
        <v>35</v>
      </c>
      <c r="AX179" s="14" t="s">
        <v>80</v>
      </c>
      <c r="AY179" s="230" t="s">
        <v>220</v>
      </c>
    </row>
    <row r="180" spans="1:65" s="15" customFormat="1" ht="11.25">
      <c r="B180" s="231"/>
      <c r="C180" s="232"/>
      <c r="D180" s="205" t="s">
        <v>232</v>
      </c>
      <c r="E180" s="233" t="s">
        <v>1</v>
      </c>
      <c r="F180" s="234" t="s">
        <v>236</v>
      </c>
      <c r="G180" s="232"/>
      <c r="H180" s="235">
        <v>4.5</v>
      </c>
      <c r="I180" s="236"/>
      <c r="J180" s="232"/>
      <c r="K180" s="232"/>
      <c r="L180" s="237"/>
      <c r="M180" s="238"/>
      <c r="N180" s="239"/>
      <c r="O180" s="239"/>
      <c r="P180" s="239"/>
      <c r="Q180" s="239"/>
      <c r="R180" s="239"/>
      <c r="S180" s="239"/>
      <c r="T180" s="240"/>
      <c r="AT180" s="241" t="s">
        <v>232</v>
      </c>
      <c r="AU180" s="241" t="s">
        <v>93</v>
      </c>
      <c r="AV180" s="15" t="s">
        <v>228</v>
      </c>
      <c r="AW180" s="15" t="s">
        <v>35</v>
      </c>
      <c r="AX180" s="15" t="s">
        <v>87</v>
      </c>
      <c r="AY180" s="241" t="s">
        <v>220</v>
      </c>
    </row>
    <row r="181" spans="1:65" s="2" customFormat="1" ht="14.45" customHeight="1">
      <c r="A181" s="35"/>
      <c r="B181" s="36"/>
      <c r="C181" s="192" t="s">
        <v>8</v>
      </c>
      <c r="D181" s="192" t="s">
        <v>223</v>
      </c>
      <c r="E181" s="193" t="s">
        <v>1231</v>
      </c>
      <c r="F181" s="194" t="s">
        <v>1232</v>
      </c>
      <c r="G181" s="195" t="s">
        <v>353</v>
      </c>
      <c r="H181" s="196">
        <v>6</v>
      </c>
      <c r="I181" s="197"/>
      <c r="J181" s="198">
        <f>ROUND(I181*H181,2)</f>
        <v>0</v>
      </c>
      <c r="K181" s="194" t="s">
        <v>227</v>
      </c>
      <c r="L181" s="40"/>
      <c r="M181" s="199" t="s">
        <v>1</v>
      </c>
      <c r="N181" s="200" t="s">
        <v>46</v>
      </c>
      <c r="O181" s="72"/>
      <c r="P181" s="201">
        <f>O181*H181</f>
        <v>0</v>
      </c>
      <c r="Q181" s="201">
        <v>2.0000000000000001E-4</v>
      </c>
      <c r="R181" s="201">
        <f>Q181*H181</f>
        <v>1.2000000000000001E-3</v>
      </c>
      <c r="S181" s="201">
        <v>0</v>
      </c>
      <c r="T181" s="202">
        <f>S181*H181</f>
        <v>0</v>
      </c>
      <c r="U181" s="35"/>
      <c r="V181" s="35"/>
      <c r="W181" s="35"/>
      <c r="X181" s="35"/>
      <c r="Y181" s="35"/>
      <c r="Z181" s="35"/>
      <c r="AA181" s="35"/>
      <c r="AB181" s="35"/>
      <c r="AC181" s="35"/>
      <c r="AD181" s="35"/>
      <c r="AE181" s="35"/>
      <c r="AR181" s="203" t="s">
        <v>317</v>
      </c>
      <c r="AT181" s="203" t="s">
        <v>223</v>
      </c>
      <c r="AU181" s="203" t="s">
        <v>93</v>
      </c>
      <c r="AY181" s="18" t="s">
        <v>220</v>
      </c>
      <c r="BE181" s="204">
        <f>IF(N181="základní",J181,0)</f>
        <v>0</v>
      </c>
      <c r="BF181" s="204">
        <f>IF(N181="snížená",J181,0)</f>
        <v>0</v>
      </c>
      <c r="BG181" s="204">
        <f>IF(N181="zákl. přenesená",J181,0)</f>
        <v>0</v>
      </c>
      <c r="BH181" s="204">
        <f>IF(N181="sníž. přenesená",J181,0)</f>
        <v>0</v>
      </c>
      <c r="BI181" s="204">
        <f>IF(N181="nulová",J181,0)</f>
        <v>0</v>
      </c>
      <c r="BJ181" s="18" t="s">
        <v>93</v>
      </c>
      <c r="BK181" s="204">
        <f>ROUND(I181*H181,2)</f>
        <v>0</v>
      </c>
      <c r="BL181" s="18" t="s">
        <v>317</v>
      </c>
      <c r="BM181" s="203" t="s">
        <v>1985</v>
      </c>
    </row>
    <row r="182" spans="1:65" s="2" customFormat="1" ht="19.5">
      <c r="A182" s="35"/>
      <c r="B182" s="36"/>
      <c r="C182" s="37"/>
      <c r="D182" s="205" t="s">
        <v>230</v>
      </c>
      <c r="E182" s="37"/>
      <c r="F182" s="206" t="s">
        <v>1234</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93</v>
      </c>
    </row>
    <row r="183" spans="1:65" s="14" customFormat="1" ht="11.25">
      <c r="B183" s="220"/>
      <c r="C183" s="221"/>
      <c r="D183" s="205" t="s">
        <v>232</v>
      </c>
      <c r="E183" s="222" t="s">
        <v>1</v>
      </c>
      <c r="F183" s="223" t="s">
        <v>221</v>
      </c>
      <c r="G183" s="221"/>
      <c r="H183" s="224">
        <v>6</v>
      </c>
      <c r="I183" s="225"/>
      <c r="J183" s="221"/>
      <c r="K183" s="221"/>
      <c r="L183" s="226"/>
      <c r="M183" s="227"/>
      <c r="N183" s="228"/>
      <c r="O183" s="228"/>
      <c r="P183" s="228"/>
      <c r="Q183" s="228"/>
      <c r="R183" s="228"/>
      <c r="S183" s="228"/>
      <c r="T183" s="229"/>
      <c r="AT183" s="230" t="s">
        <v>232</v>
      </c>
      <c r="AU183" s="230" t="s">
        <v>93</v>
      </c>
      <c r="AV183" s="14" t="s">
        <v>93</v>
      </c>
      <c r="AW183" s="14" t="s">
        <v>35</v>
      </c>
      <c r="AX183" s="14" t="s">
        <v>80</v>
      </c>
      <c r="AY183" s="230" t="s">
        <v>220</v>
      </c>
    </row>
    <row r="184" spans="1:65" s="15" customFormat="1" ht="11.25">
      <c r="B184" s="231"/>
      <c r="C184" s="232"/>
      <c r="D184" s="205" t="s">
        <v>232</v>
      </c>
      <c r="E184" s="233" t="s">
        <v>1</v>
      </c>
      <c r="F184" s="234" t="s">
        <v>236</v>
      </c>
      <c r="G184" s="232"/>
      <c r="H184" s="235">
        <v>6</v>
      </c>
      <c r="I184" s="236"/>
      <c r="J184" s="232"/>
      <c r="K184" s="232"/>
      <c r="L184" s="237"/>
      <c r="M184" s="238"/>
      <c r="N184" s="239"/>
      <c r="O184" s="239"/>
      <c r="P184" s="239"/>
      <c r="Q184" s="239"/>
      <c r="R184" s="239"/>
      <c r="S184" s="239"/>
      <c r="T184" s="240"/>
      <c r="AT184" s="241" t="s">
        <v>232</v>
      </c>
      <c r="AU184" s="241" t="s">
        <v>93</v>
      </c>
      <c r="AV184" s="15" t="s">
        <v>228</v>
      </c>
      <c r="AW184" s="15" t="s">
        <v>35</v>
      </c>
      <c r="AX184" s="15" t="s">
        <v>87</v>
      </c>
      <c r="AY184" s="241" t="s">
        <v>220</v>
      </c>
    </row>
    <row r="185" spans="1:65" s="2" customFormat="1" ht="14.45" customHeight="1">
      <c r="A185" s="35"/>
      <c r="B185" s="36"/>
      <c r="C185" s="192" t="s">
        <v>317</v>
      </c>
      <c r="D185" s="192" t="s">
        <v>223</v>
      </c>
      <c r="E185" s="193" t="s">
        <v>1235</v>
      </c>
      <c r="F185" s="194" t="s">
        <v>1236</v>
      </c>
      <c r="G185" s="195" t="s">
        <v>353</v>
      </c>
      <c r="H185" s="196">
        <v>8.5</v>
      </c>
      <c r="I185" s="197"/>
      <c r="J185" s="198">
        <f>ROUND(I185*H185,2)</f>
        <v>0</v>
      </c>
      <c r="K185" s="194" t="s">
        <v>227</v>
      </c>
      <c r="L185" s="40"/>
      <c r="M185" s="199" t="s">
        <v>1</v>
      </c>
      <c r="N185" s="200" t="s">
        <v>46</v>
      </c>
      <c r="O185" s="72"/>
      <c r="P185" s="201">
        <f>O185*H185</f>
        <v>0</v>
      </c>
      <c r="Q185" s="201">
        <v>2.4000000000000001E-4</v>
      </c>
      <c r="R185" s="201">
        <f>Q185*H185</f>
        <v>2.0400000000000001E-3</v>
      </c>
      <c r="S185" s="201">
        <v>0</v>
      </c>
      <c r="T185" s="202">
        <f>S185*H185</f>
        <v>0</v>
      </c>
      <c r="U185" s="35"/>
      <c r="V185" s="35"/>
      <c r="W185" s="35"/>
      <c r="X185" s="35"/>
      <c r="Y185" s="35"/>
      <c r="Z185" s="35"/>
      <c r="AA185" s="35"/>
      <c r="AB185" s="35"/>
      <c r="AC185" s="35"/>
      <c r="AD185" s="35"/>
      <c r="AE185" s="35"/>
      <c r="AR185" s="203" t="s">
        <v>317</v>
      </c>
      <c r="AT185" s="203" t="s">
        <v>223</v>
      </c>
      <c r="AU185" s="203" t="s">
        <v>93</v>
      </c>
      <c r="AY185" s="18" t="s">
        <v>220</v>
      </c>
      <c r="BE185" s="204">
        <f>IF(N185="základní",J185,0)</f>
        <v>0</v>
      </c>
      <c r="BF185" s="204">
        <f>IF(N185="snížená",J185,0)</f>
        <v>0</v>
      </c>
      <c r="BG185" s="204">
        <f>IF(N185="zákl. přenesená",J185,0)</f>
        <v>0</v>
      </c>
      <c r="BH185" s="204">
        <f>IF(N185="sníž. přenesená",J185,0)</f>
        <v>0</v>
      </c>
      <c r="BI185" s="204">
        <f>IF(N185="nulová",J185,0)</f>
        <v>0</v>
      </c>
      <c r="BJ185" s="18" t="s">
        <v>93</v>
      </c>
      <c r="BK185" s="204">
        <f>ROUND(I185*H185,2)</f>
        <v>0</v>
      </c>
      <c r="BL185" s="18" t="s">
        <v>317</v>
      </c>
      <c r="BM185" s="203" t="s">
        <v>1986</v>
      </c>
    </row>
    <row r="186" spans="1:65" s="2" customFormat="1" ht="19.5">
      <c r="A186" s="35"/>
      <c r="B186" s="36"/>
      <c r="C186" s="37"/>
      <c r="D186" s="205" t="s">
        <v>230</v>
      </c>
      <c r="E186" s="37"/>
      <c r="F186" s="206" t="s">
        <v>1238</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93</v>
      </c>
    </row>
    <row r="187" spans="1:65" s="14" customFormat="1" ht="11.25">
      <c r="B187" s="220"/>
      <c r="C187" s="221"/>
      <c r="D187" s="205" t="s">
        <v>232</v>
      </c>
      <c r="E187" s="222" t="s">
        <v>1</v>
      </c>
      <c r="F187" s="223" t="s">
        <v>1965</v>
      </c>
      <c r="G187" s="221"/>
      <c r="H187" s="224">
        <v>8.5</v>
      </c>
      <c r="I187" s="225"/>
      <c r="J187" s="221"/>
      <c r="K187" s="221"/>
      <c r="L187" s="226"/>
      <c r="M187" s="227"/>
      <c r="N187" s="228"/>
      <c r="O187" s="228"/>
      <c r="P187" s="228"/>
      <c r="Q187" s="228"/>
      <c r="R187" s="228"/>
      <c r="S187" s="228"/>
      <c r="T187" s="229"/>
      <c r="AT187" s="230" t="s">
        <v>232</v>
      </c>
      <c r="AU187" s="230" t="s">
        <v>93</v>
      </c>
      <c r="AV187" s="14" t="s">
        <v>93</v>
      </c>
      <c r="AW187" s="14" t="s">
        <v>35</v>
      </c>
      <c r="AX187" s="14" t="s">
        <v>80</v>
      </c>
      <c r="AY187" s="230" t="s">
        <v>220</v>
      </c>
    </row>
    <row r="188" spans="1:65" s="15" customFormat="1" ht="11.25">
      <c r="B188" s="231"/>
      <c r="C188" s="232"/>
      <c r="D188" s="205" t="s">
        <v>232</v>
      </c>
      <c r="E188" s="233" t="s">
        <v>1</v>
      </c>
      <c r="F188" s="234" t="s">
        <v>236</v>
      </c>
      <c r="G188" s="232"/>
      <c r="H188" s="235">
        <v>8.5</v>
      </c>
      <c r="I188" s="236"/>
      <c r="J188" s="232"/>
      <c r="K188" s="232"/>
      <c r="L188" s="237"/>
      <c r="M188" s="238"/>
      <c r="N188" s="239"/>
      <c r="O188" s="239"/>
      <c r="P188" s="239"/>
      <c r="Q188" s="239"/>
      <c r="R188" s="239"/>
      <c r="S188" s="239"/>
      <c r="T188" s="240"/>
      <c r="AT188" s="241" t="s">
        <v>232</v>
      </c>
      <c r="AU188" s="241" t="s">
        <v>93</v>
      </c>
      <c r="AV188" s="15" t="s">
        <v>228</v>
      </c>
      <c r="AW188" s="15" t="s">
        <v>35</v>
      </c>
      <c r="AX188" s="15" t="s">
        <v>87</v>
      </c>
      <c r="AY188" s="241" t="s">
        <v>220</v>
      </c>
    </row>
    <row r="189" spans="1:65" s="2" customFormat="1" ht="14.45" customHeight="1">
      <c r="A189" s="35"/>
      <c r="B189" s="36"/>
      <c r="C189" s="192" t="s">
        <v>323</v>
      </c>
      <c r="D189" s="192" t="s">
        <v>223</v>
      </c>
      <c r="E189" s="193" t="s">
        <v>1239</v>
      </c>
      <c r="F189" s="194" t="s">
        <v>1240</v>
      </c>
      <c r="G189" s="195" t="s">
        <v>259</v>
      </c>
      <c r="H189" s="196">
        <v>7</v>
      </c>
      <c r="I189" s="197"/>
      <c r="J189" s="198">
        <f>ROUND(I189*H189,2)</f>
        <v>0</v>
      </c>
      <c r="K189" s="194" t="s">
        <v>227</v>
      </c>
      <c r="L189" s="40"/>
      <c r="M189" s="199" t="s">
        <v>1</v>
      </c>
      <c r="N189" s="200"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317</v>
      </c>
      <c r="AT189" s="203" t="s">
        <v>223</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317</v>
      </c>
      <c r="BM189" s="203" t="s">
        <v>1241</v>
      </c>
    </row>
    <row r="190" spans="1:65" s="2" customFormat="1" ht="11.25">
      <c r="A190" s="35"/>
      <c r="B190" s="36"/>
      <c r="C190" s="37"/>
      <c r="D190" s="205" t="s">
        <v>230</v>
      </c>
      <c r="E190" s="37"/>
      <c r="F190" s="206" t="s">
        <v>1242</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2" customFormat="1" ht="14.45" customHeight="1">
      <c r="A191" s="35"/>
      <c r="B191" s="36"/>
      <c r="C191" s="192" t="s">
        <v>327</v>
      </c>
      <c r="D191" s="192" t="s">
        <v>223</v>
      </c>
      <c r="E191" s="193" t="s">
        <v>1243</v>
      </c>
      <c r="F191" s="194" t="s">
        <v>1244</v>
      </c>
      <c r="G191" s="195" t="s">
        <v>259</v>
      </c>
      <c r="H191" s="196">
        <v>10</v>
      </c>
      <c r="I191" s="197"/>
      <c r="J191" s="198">
        <f>ROUND(I191*H191,2)</f>
        <v>0</v>
      </c>
      <c r="K191" s="194" t="s">
        <v>227</v>
      </c>
      <c r="L191" s="40"/>
      <c r="M191" s="199" t="s">
        <v>1</v>
      </c>
      <c r="N191" s="200" t="s">
        <v>46</v>
      </c>
      <c r="O191" s="72"/>
      <c r="P191" s="201">
        <f>O191*H191</f>
        <v>0</v>
      </c>
      <c r="Q191" s="201">
        <v>2.9E-4</v>
      </c>
      <c r="R191" s="201">
        <f>Q191*H191</f>
        <v>2.8999999999999998E-3</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1245</v>
      </c>
    </row>
    <row r="192" spans="1:65" s="2" customFormat="1" ht="11.25">
      <c r="A192" s="35"/>
      <c r="B192" s="36"/>
      <c r="C192" s="37"/>
      <c r="D192" s="205" t="s">
        <v>230</v>
      </c>
      <c r="E192" s="37"/>
      <c r="F192" s="206" t="s">
        <v>1246</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14" customFormat="1" ht="11.25">
      <c r="B193" s="220"/>
      <c r="C193" s="221"/>
      <c r="D193" s="205" t="s">
        <v>232</v>
      </c>
      <c r="E193" s="222" t="s">
        <v>1</v>
      </c>
      <c r="F193" s="223" t="s">
        <v>286</v>
      </c>
      <c r="G193" s="221"/>
      <c r="H193" s="224">
        <v>10</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5" customFormat="1" ht="11.25">
      <c r="B194" s="231"/>
      <c r="C194" s="232"/>
      <c r="D194" s="205" t="s">
        <v>232</v>
      </c>
      <c r="E194" s="233" t="s">
        <v>1</v>
      </c>
      <c r="F194" s="234" t="s">
        <v>236</v>
      </c>
      <c r="G194" s="232"/>
      <c r="H194" s="235">
        <v>10</v>
      </c>
      <c r="I194" s="236"/>
      <c r="J194" s="232"/>
      <c r="K194" s="232"/>
      <c r="L194" s="237"/>
      <c r="M194" s="238"/>
      <c r="N194" s="239"/>
      <c r="O194" s="239"/>
      <c r="P194" s="239"/>
      <c r="Q194" s="239"/>
      <c r="R194" s="239"/>
      <c r="S194" s="239"/>
      <c r="T194" s="240"/>
      <c r="AT194" s="241" t="s">
        <v>232</v>
      </c>
      <c r="AU194" s="241" t="s">
        <v>93</v>
      </c>
      <c r="AV194" s="15" t="s">
        <v>228</v>
      </c>
      <c r="AW194" s="15" t="s">
        <v>35</v>
      </c>
      <c r="AX194" s="15" t="s">
        <v>87</v>
      </c>
      <c r="AY194" s="241" t="s">
        <v>220</v>
      </c>
    </row>
    <row r="195" spans="1:65" s="2" customFormat="1" ht="14.45" customHeight="1">
      <c r="A195" s="35"/>
      <c r="B195" s="36"/>
      <c r="C195" s="192" t="s">
        <v>334</v>
      </c>
      <c r="D195" s="192" t="s">
        <v>223</v>
      </c>
      <c r="E195" s="193" t="s">
        <v>1247</v>
      </c>
      <c r="F195" s="194" t="s">
        <v>1248</v>
      </c>
      <c r="G195" s="195" t="s">
        <v>259</v>
      </c>
      <c r="H195" s="196">
        <v>5</v>
      </c>
      <c r="I195" s="197"/>
      <c r="J195" s="198">
        <f>ROUND(I195*H195,2)</f>
        <v>0</v>
      </c>
      <c r="K195" s="194" t="s">
        <v>227</v>
      </c>
      <c r="L195" s="40"/>
      <c r="M195" s="199" t="s">
        <v>1</v>
      </c>
      <c r="N195" s="200" t="s">
        <v>46</v>
      </c>
      <c r="O195" s="72"/>
      <c r="P195" s="201">
        <f>O195*H195</f>
        <v>0</v>
      </c>
      <c r="Q195" s="201">
        <v>7.5000000000000002E-4</v>
      </c>
      <c r="R195" s="201">
        <f>Q195*H195</f>
        <v>3.7499999999999999E-3</v>
      </c>
      <c r="S195" s="201">
        <v>0</v>
      </c>
      <c r="T195" s="202">
        <f>S195*H195</f>
        <v>0</v>
      </c>
      <c r="U195" s="35"/>
      <c r="V195" s="35"/>
      <c r="W195" s="35"/>
      <c r="X195" s="35"/>
      <c r="Y195" s="35"/>
      <c r="Z195" s="35"/>
      <c r="AA195" s="35"/>
      <c r="AB195" s="35"/>
      <c r="AC195" s="35"/>
      <c r="AD195" s="35"/>
      <c r="AE195" s="35"/>
      <c r="AR195" s="203" t="s">
        <v>317</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1249</v>
      </c>
    </row>
    <row r="196" spans="1:65" s="2" customFormat="1" ht="11.25">
      <c r="A196" s="35"/>
      <c r="B196" s="36"/>
      <c r="C196" s="37"/>
      <c r="D196" s="205" t="s">
        <v>230</v>
      </c>
      <c r="E196" s="37"/>
      <c r="F196" s="206" t="s">
        <v>1250</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14" customFormat="1" ht="11.25">
      <c r="B197" s="220"/>
      <c r="C197" s="221"/>
      <c r="D197" s="205" t="s">
        <v>232</v>
      </c>
      <c r="E197" s="222" t="s">
        <v>1</v>
      </c>
      <c r="F197" s="223" t="s">
        <v>256</v>
      </c>
      <c r="G197" s="221"/>
      <c r="H197" s="224">
        <v>5</v>
      </c>
      <c r="I197" s="225"/>
      <c r="J197" s="221"/>
      <c r="K197" s="221"/>
      <c r="L197" s="226"/>
      <c r="M197" s="227"/>
      <c r="N197" s="228"/>
      <c r="O197" s="228"/>
      <c r="P197" s="228"/>
      <c r="Q197" s="228"/>
      <c r="R197" s="228"/>
      <c r="S197" s="228"/>
      <c r="T197" s="229"/>
      <c r="AT197" s="230" t="s">
        <v>232</v>
      </c>
      <c r="AU197" s="230" t="s">
        <v>93</v>
      </c>
      <c r="AV197" s="14" t="s">
        <v>93</v>
      </c>
      <c r="AW197" s="14" t="s">
        <v>35</v>
      </c>
      <c r="AX197" s="14" t="s">
        <v>80</v>
      </c>
      <c r="AY197" s="230" t="s">
        <v>220</v>
      </c>
    </row>
    <row r="198" spans="1:65" s="15" customFormat="1" ht="11.25">
      <c r="B198" s="231"/>
      <c r="C198" s="232"/>
      <c r="D198" s="205" t="s">
        <v>232</v>
      </c>
      <c r="E198" s="233" t="s">
        <v>1</v>
      </c>
      <c r="F198" s="234" t="s">
        <v>236</v>
      </c>
      <c r="G198" s="232"/>
      <c r="H198" s="235">
        <v>5</v>
      </c>
      <c r="I198" s="236"/>
      <c r="J198" s="232"/>
      <c r="K198" s="232"/>
      <c r="L198" s="237"/>
      <c r="M198" s="238"/>
      <c r="N198" s="239"/>
      <c r="O198" s="239"/>
      <c r="P198" s="239"/>
      <c r="Q198" s="239"/>
      <c r="R198" s="239"/>
      <c r="S198" s="239"/>
      <c r="T198" s="240"/>
      <c r="AT198" s="241" t="s">
        <v>232</v>
      </c>
      <c r="AU198" s="241" t="s">
        <v>93</v>
      </c>
      <c r="AV198" s="15" t="s">
        <v>228</v>
      </c>
      <c r="AW198" s="15" t="s">
        <v>35</v>
      </c>
      <c r="AX198" s="15" t="s">
        <v>87</v>
      </c>
      <c r="AY198" s="241" t="s">
        <v>220</v>
      </c>
    </row>
    <row r="199" spans="1:65" s="2" customFormat="1" ht="14.45" customHeight="1">
      <c r="A199" s="35"/>
      <c r="B199" s="36"/>
      <c r="C199" s="192" t="s">
        <v>343</v>
      </c>
      <c r="D199" s="192" t="s">
        <v>223</v>
      </c>
      <c r="E199" s="193" t="s">
        <v>1987</v>
      </c>
      <c r="F199" s="194" t="s">
        <v>1988</v>
      </c>
      <c r="G199" s="195" t="s">
        <v>259</v>
      </c>
      <c r="H199" s="196">
        <v>1</v>
      </c>
      <c r="I199" s="197"/>
      <c r="J199" s="198">
        <f>ROUND(I199*H199,2)</f>
        <v>0</v>
      </c>
      <c r="K199" s="194" t="s">
        <v>227</v>
      </c>
      <c r="L199" s="40"/>
      <c r="M199" s="199" t="s">
        <v>1</v>
      </c>
      <c r="N199" s="200" t="s">
        <v>46</v>
      </c>
      <c r="O199" s="72"/>
      <c r="P199" s="201">
        <f>O199*H199</f>
        <v>0</v>
      </c>
      <c r="Q199" s="201">
        <v>9.7000000000000005E-4</v>
      </c>
      <c r="R199" s="201">
        <f>Q199*H199</f>
        <v>9.7000000000000005E-4</v>
      </c>
      <c r="S199" s="201">
        <v>0</v>
      </c>
      <c r="T199" s="202">
        <f>S199*H199</f>
        <v>0</v>
      </c>
      <c r="U199" s="35"/>
      <c r="V199" s="35"/>
      <c r="W199" s="35"/>
      <c r="X199" s="35"/>
      <c r="Y199" s="35"/>
      <c r="Z199" s="35"/>
      <c r="AA199" s="35"/>
      <c r="AB199" s="35"/>
      <c r="AC199" s="35"/>
      <c r="AD199" s="35"/>
      <c r="AE199" s="35"/>
      <c r="AR199" s="203" t="s">
        <v>317</v>
      </c>
      <c r="AT199" s="203" t="s">
        <v>223</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1989</v>
      </c>
    </row>
    <row r="200" spans="1:65" s="2" customFormat="1" ht="11.25">
      <c r="A200" s="35"/>
      <c r="B200" s="36"/>
      <c r="C200" s="37"/>
      <c r="D200" s="205" t="s">
        <v>230</v>
      </c>
      <c r="E200" s="37"/>
      <c r="F200" s="206" t="s">
        <v>1990</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14" customFormat="1" ht="11.25">
      <c r="B201" s="220"/>
      <c r="C201" s="221"/>
      <c r="D201" s="205" t="s">
        <v>232</v>
      </c>
      <c r="E201" s="222" t="s">
        <v>1</v>
      </c>
      <c r="F201" s="223" t="s">
        <v>87</v>
      </c>
      <c r="G201" s="221"/>
      <c r="H201" s="224">
        <v>1</v>
      </c>
      <c r="I201" s="225"/>
      <c r="J201" s="221"/>
      <c r="K201" s="221"/>
      <c r="L201" s="226"/>
      <c r="M201" s="227"/>
      <c r="N201" s="228"/>
      <c r="O201" s="228"/>
      <c r="P201" s="228"/>
      <c r="Q201" s="228"/>
      <c r="R201" s="228"/>
      <c r="S201" s="228"/>
      <c r="T201" s="229"/>
      <c r="AT201" s="230" t="s">
        <v>232</v>
      </c>
      <c r="AU201" s="230" t="s">
        <v>93</v>
      </c>
      <c r="AV201" s="14" t="s">
        <v>93</v>
      </c>
      <c r="AW201" s="14" t="s">
        <v>35</v>
      </c>
      <c r="AX201" s="14" t="s">
        <v>80</v>
      </c>
      <c r="AY201" s="230" t="s">
        <v>220</v>
      </c>
    </row>
    <row r="202" spans="1:65" s="15" customFormat="1" ht="11.25">
      <c r="B202" s="231"/>
      <c r="C202" s="232"/>
      <c r="D202" s="205" t="s">
        <v>232</v>
      </c>
      <c r="E202" s="233" t="s">
        <v>1</v>
      </c>
      <c r="F202" s="234" t="s">
        <v>236</v>
      </c>
      <c r="G202" s="232"/>
      <c r="H202" s="235">
        <v>1</v>
      </c>
      <c r="I202" s="236"/>
      <c r="J202" s="232"/>
      <c r="K202" s="232"/>
      <c r="L202" s="237"/>
      <c r="M202" s="238"/>
      <c r="N202" s="239"/>
      <c r="O202" s="239"/>
      <c r="P202" s="239"/>
      <c r="Q202" s="239"/>
      <c r="R202" s="239"/>
      <c r="S202" s="239"/>
      <c r="T202" s="240"/>
      <c r="AT202" s="241" t="s">
        <v>232</v>
      </c>
      <c r="AU202" s="241" t="s">
        <v>93</v>
      </c>
      <c r="AV202" s="15" t="s">
        <v>228</v>
      </c>
      <c r="AW202" s="15" t="s">
        <v>35</v>
      </c>
      <c r="AX202" s="15" t="s">
        <v>87</v>
      </c>
      <c r="AY202" s="241" t="s">
        <v>220</v>
      </c>
    </row>
    <row r="203" spans="1:65" s="2" customFormat="1" ht="14.45" customHeight="1">
      <c r="A203" s="35"/>
      <c r="B203" s="36"/>
      <c r="C203" s="192" t="s">
        <v>7</v>
      </c>
      <c r="D203" s="192" t="s">
        <v>223</v>
      </c>
      <c r="E203" s="193" t="s">
        <v>1251</v>
      </c>
      <c r="F203" s="194" t="s">
        <v>1252</v>
      </c>
      <c r="G203" s="195" t="s">
        <v>259</v>
      </c>
      <c r="H203" s="196">
        <v>4</v>
      </c>
      <c r="I203" s="197"/>
      <c r="J203" s="198">
        <f>ROUND(I203*H203,2)</f>
        <v>0</v>
      </c>
      <c r="K203" s="194" t="s">
        <v>227</v>
      </c>
      <c r="L203" s="40"/>
      <c r="M203" s="199" t="s">
        <v>1</v>
      </c>
      <c r="N203" s="200" t="s">
        <v>46</v>
      </c>
      <c r="O203" s="72"/>
      <c r="P203" s="201">
        <f>O203*H203</f>
        <v>0</v>
      </c>
      <c r="Q203" s="201">
        <v>1.25E-3</v>
      </c>
      <c r="R203" s="201">
        <f>Q203*H203</f>
        <v>5.0000000000000001E-3</v>
      </c>
      <c r="S203" s="201">
        <v>0</v>
      </c>
      <c r="T203" s="202">
        <f>S203*H203</f>
        <v>0</v>
      </c>
      <c r="U203" s="35"/>
      <c r="V203" s="35"/>
      <c r="W203" s="35"/>
      <c r="X203" s="35"/>
      <c r="Y203" s="35"/>
      <c r="Z203" s="35"/>
      <c r="AA203" s="35"/>
      <c r="AB203" s="35"/>
      <c r="AC203" s="35"/>
      <c r="AD203" s="35"/>
      <c r="AE203" s="35"/>
      <c r="AR203" s="203" t="s">
        <v>317</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317</v>
      </c>
      <c r="BM203" s="203" t="s">
        <v>1253</v>
      </c>
    </row>
    <row r="204" spans="1:65" s="2" customFormat="1" ht="11.25">
      <c r="A204" s="35"/>
      <c r="B204" s="36"/>
      <c r="C204" s="37"/>
      <c r="D204" s="205" t="s">
        <v>230</v>
      </c>
      <c r="E204" s="37"/>
      <c r="F204" s="206" t="s">
        <v>1254</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192" t="s">
        <v>358</v>
      </c>
      <c r="D205" s="192" t="s">
        <v>223</v>
      </c>
      <c r="E205" s="193" t="s">
        <v>1255</v>
      </c>
      <c r="F205" s="194" t="s">
        <v>1256</v>
      </c>
      <c r="G205" s="195" t="s">
        <v>353</v>
      </c>
      <c r="H205" s="196">
        <v>59.5</v>
      </c>
      <c r="I205" s="197"/>
      <c r="J205" s="198">
        <f>ROUND(I205*H205,2)</f>
        <v>0</v>
      </c>
      <c r="K205" s="194" t="s">
        <v>227</v>
      </c>
      <c r="L205" s="40"/>
      <c r="M205" s="199" t="s">
        <v>1</v>
      </c>
      <c r="N205" s="200" t="s">
        <v>46</v>
      </c>
      <c r="O205" s="72"/>
      <c r="P205" s="201">
        <f>O205*H205</f>
        <v>0</v>
      </c>
      <c r="Q205" s="201">
        <v>1.9000000000000001E-4</v>
      </c>
      <c r="R205" s="201">
        <f>Q205*H205</f>
        <v>1.1305000000000001E-2</v>
      </c>
      <c r="S205" s="201">
        <v>0</v>
      </c>
      <c r="T205" s="202">
        <f>S205*H205</f>
        <v>0</v>
      </c>
      <c r="U205" s="35"/>
      <c r="V205" s="35"/>
      <c r="W205" s="35"/>
      <c r="X205" s="35"/>
      <c r="Y205" s="35"/>
      <c r="Z205" s="35"/>
      <c r="AA205" s="35"/>
      <c r="AB205" s="35"/>
      <c r="AC205" s="35"/>
      <c r="AD205" s="35"/>
      <c r="AE205" s="35"/>
      <c r="AR205" s="203" t="s">
        <v>317</v>
      </c>
      <c r="AT205" s="203" t="s">
        <v>223</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1257</v>
      </c>
    </row>
    <row r="206" spans="1:65" s="2" customFormat="1" ht="11.25">
      <c r="A206" s="35"/>
      <c r="B206" s="36"/>
      <c r="C206" s="37"/>
      <c r="D206" s="205" t="s">
        <v>230</v>
      </c>
      <c r="E206" s="37"/>
      <c r="F206" s="206" t="s">
        <v>1258</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14" customFormat="1" ht="11.25">
      <c r="B207" s="220"/>
      <c r="C207" s="221"/>
      <c r="D207" s="205" t="s">
        <v>232</v>
      </c>
      <c r="E207" s="222" t="s">
        <v>1</v>
      </c>
      <c r="F207" s="223" t="s">
        <v>1991</v>
      </c>
      <c r="G207" s="221"/>
      <c r="H207" s="224">
        <v>59.5</v>
      </c>
      <c r="I207" s="225"/>
      <c r="J207" s="221"/>
      <c r="K207" s="221"/>
      <c r="L207" s="226"/>
      <c r="M207" s="227"/>
      <c r="N207" s="228"/>
      <c r="O207" s="228"/>
      <c r="P207" s="228"/>
      <c r="Q207" s="228"/>
      <c r="R207" s="228"/>
      <c r="S207" s="228"/>
      <c r="T207" s="229"/>
      <c r="AT207" s="230" t="s">
        <v>232</v>
      </c>
      <c r="AU207" s="230" t="s">
        <v>93</v>
      </c>
      <c r="AV207" s="14" t="s">
        <v>93</v>
      </c>
      <c r="AW207" s="14" t="s">
        <v>35</v>
      </c>
      <c r="AX207" s="14" t="s">
        <v>80</v>
      </c>
      <c r="AY207" s="230" t="s">
        <v>220</v>
      </c>
    </row>
    <row r="208" spans="1:65" s="15" customFormat="1" ht="11.25">
      <c r="B208" s="231"/>
      <c r="C208" s="232"/>
      <c r="D208" s="205" t="s">
        <v>232</v>
      </c>
      <c r="E208" s="233" t="s">
        <v>1</v>
      </c>
      <c r="F208" s="234" t="s">
        <v>236</v>
      </c>
      <c r="G208" s="232"/>
      <c r="H208" s="235">
        <v>59.5</v>
      </c>
      <c r="I208" s="236"/>
      <c r="J208" s="232"/>
      <c r="K208" s="232"/>
      <c r="L208" s="237"/>
      <c r="M208" s="238"/>
      <c r="N208" s="239"/>
      <c r="O208" s="239"/>
      <c r="P208" s="239"/>
      <c r="Q208" s="239"/>
      <c r="R208" s="239"/>
      <c r="S208" s="239"/>
      <c r="T208" s="240"/>
      <c r="AT208" s="241" t="s">
        <v>232</v>
      </c>
      <c r="AU208" s="241" t="s">
        <v>93</v>
      </c>
      <c r="AV208" s="15" t="s">
        <v>228</v>
      </c>
      <c r="AW208" s="15" t="s">
        <v>35</v>
      </c>
      <c r="AX208" s="15" t="s">
        <v>87</v>
      </c>
      <c r="AY208" s="241" t="s">
        <v>220</v>
      </c>
    </row>
    <row r="209" spans="1:65" s="2" customFormat="1" ht="14.45" customHeight="1">
      <c r="A209" s="35"/>
      <c r="B209" s="36"/>
      <c r="C209" s="192" t="s">
        <v>364</v>
      </c>
      <c r="D209" s="192" t="s">
        <v>223</v>
      </c>
      <c r="E209" s="193" t="s">
        <v>1259</v>
      </c>
      <c r="F209" s="194" t="s">
        <v>1260</v>
      </c>
      <c r="G209" s="195" t="s">
        <v>353</v>
      </c>
      <c r="H209" s="196">
        <v>59.5</v>
      </c>
      <c r="I209" s="197"/>
      <c r="J209" s="198">
        <f>ROUND(I209*H209,2)</f>
        <v>0</v>
      </c>
      <c r="K209" s="194" t="s">
        <v>227</v>
      </c>
      <c r="L209" s="40"/>
      <c r="M209" s="199" t="s">
        <v>1</v>
      </c>
      <c r="N209" s="200" t="s">
        <v>46</v>
      </c>
      <c r="O209" s="72"/>
      <c r="P209" s="201">
        <f>O209*H209</f>
        <v>0</v>
      </c>
      <c r="Q209" s="201">
        <v>1.0000000000000001E-5</v>
      </c>
      <c r="R209" s="201">
        <f>Q209*H209</f>
        <v>5.9500000000000004E-4</v>
      </c>
      <c r="S209" s="201">
        <v>0</v>
      </c>
      <c r="T209" s="202">
        <f>S209*H209</f>
        <v>0</v>
      </c>
      <c r="U209" s="35"/>
      <c r="V209" s="35"/>
      <c r="W209" s="35"/>
      <c r="X209" s="35"/>
      <c r="Y209" s="35"/>
      <c r="Z209" s="35"/>
      <c r="AA209" s="35"/>
      <c r="AB209" s="35"/>
      <c r="AC209" s="35"/>
      <c r="AD209" s="35"/>
      <c r="AE209" s="35"/>
      <c r="AR209" s="203" t="s">
        <v>317</v>
      </c>
      <c r="AT209" s="203" t="s">
        <v>223</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93</v>
      </c>
      <c r="BK209" s="204">
        <f>ROUND(I209*H209,2)</f>
        <v>0</v>
      </c>
      <c r="BL209" s="18" t="s">
        <v>317</v>
      </c>
      <c r="BM209" s="203" t="s">
        <v>1261</v>
      </c>
    </row>
    <row r="210" spans="1:65" s="2" customFormat="1" ht="11.25">
      <c r="A210" s="35"/>
      <c r="B210" s="36"/>
      <c r="C210" s="37"/>
      <c r="D210" s="205" t="s">
        <v>230</v>
      </c>
      <c r="E210" s="37"/>
      <c r="F210" s="206" t="s">
        <v>1262</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14" customFormat="1" ht="11.25">
      <c r="B211" s="220"/>
      <c r="C211" s="221"/>
      <c r="D211" s="205" t="s">
        <v>232</v>
      </c>
      <c r="E211" s="222" t="s">
        <v>1</v>
      </c>
      <c r="F211" s="223" t="s">
        <v>1991</v>
      </c>
      <c r="G211" s="221"/>
      <c r="H211" s="224">
        <v>59.5</v>
      </c>
      <c r="I211" s="225"/>
      <c r="J211" s="221"/>
      <c r="K211" s="221"/>
      <c r="L211" s="226"/>
      <c r="M211" s="227"/>
      <c r="N211" s="228"/>
      <c r="O211" s="228"/>
      <c r="P211" s="228"/>
      <c r="Q211" s="228"/>
      <c r="R211" s="228"/>
      <c r="S211" s="228"/>
      <c r="T211" s="229"/>
      <c r="AT211" s="230" t="s">
        <v>232</v>
      </c>
      <c r="AU211" s="230" t="s">
        <v>93</v>
      </c>
      <c r="AV211" s="14" t="s">
        <v>93</v>
      </c>
      <c r="AW211" s="14" t="s">
        <v>35</v>
      </c>
      <c r="AX211" s="14" t="s">
        <v>80</v>
      </c>
      <c r="AY211" s="230" t="s">
        <v>220</v>
      </c>
    </row>
    <row r="212" spans="1:65" s="15" customFormat="1" ht="11.25">
      <c r="B212" s="231"/>
      <c r="C212" s="232"/>
      <c r="D212" s="205" t="s">
        <v>232</v>
      </c>
      <c r="E212" s="233" t="s">
        <v>1</v>
      </c>
      <c r="F212" s="234" t="s">
        <v>236</v>
      </c>
      <c r="G212" s="232"/>
      <c r="H212" s="235">
        <v>59.5</v>
      </c>
      <c r="I212" s="236"/>
      <c r="J212" s="232"/>
      <c r="K212" s="232"/>
      <c r="L212" s="237"/>
      <c r="M212" s="238"/>
      <c r="N212" s="239"/>
      <c r="O212" s="239"/>
      <c r="P212" s="239"/>
      <c r="Q212" s="239"/>
      <c r="R212" s="239"/>
      <c r="S212" s="239"/>
      <c r="T212" s="240"/>
      <c r="AT212" s="241" t="s">
        <v>232</v>
      </c>
      <c r="AU212" s="241" t="s">
        <v>93</v>
      </c>
      <c r="AV212" s="15" t="s">
        <v>228</v>
      </c>
      <c r="AW212" s="15" t="s">
        <v>35</v>
      </c>
      <c r="AX212" s="15" t="s">
        <v>87</v>
      </c>
      <c r="AY212" s="241" t="s">
        <v>220</v>
      </c>
    </row>
    <row r="213" spans="1:65" s="2" customFormat="1" ht="14.45" customHeight="1">
      <c r="A213" s="35"/>
      <c r="B213" s="36"/>
      <c r="C213" s="192" t="s">
        <v>371</v>
      </c>
      <c r="D213" s="192" t="s">
        <v>223</v>
      </c>
      <c r="E213" s="193" t="s">
        <v>1263</v>
      </c>
      <c r="F213" s="194" t="s">
        <v>1264</v>
      </c>
      <c r="G213" s="195" t="s">
        <v>320</v>
      </c>
      <c r="H213" s="196">
        <v>0.111</v>
      </c>
      <c r="I213" s="197"/>
      <c r="J213" s="198">
        <f>ROUND(I213*H213,2)</f>
        <v>0</v>
      </c>
      <c r="K213" s="194" t="s">
        <v>227</v>
      </c>
      <c r="L213" s="40"/>
      <c r="M213" s="199" t="s">
        <v>1</v>
      </c>
      <c r="N213" s="200" t="s">
        <v>46</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317</v>
      </c>
      <c r="AT213" s="203" t="s">
        <v>223</v>
      </c>
      <c r="AU213" s="203" t="s">
        <v>93</v>
      </c>
      <c r="AY213" s="18" t="s">
        <v>220</v>
      </c>
      <c r="BE213" s="204">
        <f>IF(N213="základní",J213,0)</f>
        <v>0</v>
      </c>
      <c r="BF213" s="204">
        <f>IF(N213="snížená",J213,0)</f>
        <v>0</v>
      </c>
      <c r="BG213" s="204">
        <f>IF(N213="zákl. přenesená",J213,0)</f>
        <v>0</v>
      </c>
      <c r="BH213" s="204">
        <f>IF(N213="sníž. přenesená",J213,0)</f>
        <v>0</v>
      </c>
      <c r="BI213" s="204">
        <f>IF(N213="nulová",J213,0)</f>
        <v>0</v>
      </c>
      <c r="BJ213" s="18" t="s">
        <v>93</v>
      </c>
      <c r="BK213" s="204">
        <f>ROUND(I213*H213,2)</f>
        <v>0</v>
      </c>
      <c r="BL213" s="18" t="s">
        <v>317</v>
      </c>
      <c r="BM213" s="203" t="s">
        <v>1265</v>
      </c>
    </row>
    <row r="214" spans="1:65" s="2" customFormat="1" ht="19.5">
      <c r="A214" s="35"/>
      <c r="B214" s="36"/>
      <c r="C214" s="37"/>
      <c r="D214" s="205" t="s">
        <v>230</v>
      </c>
      <c r="E214" s="37"/>
      <c r="F214" s="206" t="s">
        <v>1266</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93</v>
      </c>
    </row>
    <row r="215" spans="1:65" s="2" customFormat="1" ht="14.45" customHeight="1">
      <c r="A215" s="35"/>
      <c r="B215" s="36"/>
      <c r="C215" s="192" t="s">
        <v>378</v>
      </c>
      <c r="D215" s="192" t="s">
        <v>223</v>
      </c>
      <c r="E215" s="193" t="s">
        <v>1267</v>
      </c>
      <c r="F215" s="194" t="s">
        <v>1268</v>
      </c>
      <c r="G215" s="195" t="s">
        <v>320</v>
      </c>
      <c r="H215" s="196">
        <v>0.111</v>
      </c>
      <c r="I215" s="197"/>
      <c r="J215" s="198">
        <f>ROUND(I215*H215,2)</f>
        <v>0</v>
      </c>
      <c r="K215" s="194" t="s">
        <v>227</v>
      </c>
      <c r="L215" s="40"/>
      <c r="M215" s="199" t="s">
        <v>1</v>
      </c>
      <c r="N215" s="200" t="s">
        <v>46</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1269</v>
      </c>
    </row>
    <row r="216" spans="1:65" s="2" customFormat="1" ht="19.5">
      <c r="A216" s="35"/>
      <c r="B216" s="36"/>
      <c r="C216" s="37"/>
      <c r="D216" s="205" t="s">
        <v>230</v>
      </c>
      <c r="E216" s="37"/>
      <c r="F216" s="206" t="s">
        <v>1270</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12" customFormat="1" ht="22.9" customHeight="1">
      <c r="B217" s="176"/>
      <c r="C217" s="177"/>
      <c r="D217" s="178" t="s">
        <v>79</v>
      </c>
      <c r="E217" s="190" t="s">
        <v>1135</v>
      </c>
      <c r="F217" s="190" t="s">
        <v>1136</v>
      </c>
      <c r="G217" s="177"/>
      <c r="H217" s="177"/>
      <c r="I217" s="180"/>
      <c r="J217" s="191">
        <f>BK217</f>
        <v>0</v>
      </c>
      <c r="K217" s="177"/>
      <c r="L217" s="182"/>
      <c r="M217" s="183"/>
      <c r="N217" s="184"/>
      <c r="O217" s="184"/>
      <c r="P217" s="185">
        <f>SUM(P218:P245)</f>
        <v>0</v>
      </c>
      <c r="Q217" s="184"/>
      <c r="R217" s="185">
        <f>SUM(R218:R245)</f>
        <v>3.5160000000000004E-2</v>
      </c>
      <c r="S217" s="184"/>
      <c r="T217" s="186">
        <f>SUM(T218:T245)</f>
        <v>0</v>
      </c>
      <c r="AR217" s="187" t="s">
        <v>93</v>
      </c>
      <c r="AT217" s="188" t="s">
        <v>79</v>
      </c>
      <c r="AU217" s="188" t="s">
        <v>87</v>
      </c>
      <c r="AY217" s="187" t="s">
        <v>220</v>
      </c>
      <c r="BK217" s="189">
        <f>SUM(BK218:BK245)</f>
        <v>0</v>
      </c>
    </row>
    <row r="218" spans="1:65" s="2" customFormat="1" ht="14.45" customHeight="1">
      <c r="A218" s="35"/>
      <c r="B218" s="36"/>
      <c r="C218" s="192" t="s">
        <v>383</v>
      </c>
      <c r="D218" s="192" t="s">
        <v>223</v>
      </c>
      <c r="E218" s="193" t="s">
        <v>1992</v>
      </c>
      <c r="F218" s="194" t="s">
        <v>1993</v>
      </c>
      <c r="G218" s="195" t="s">
        <v>1142</v>
      </c>
      <c r="H218" s="196">
        <v>2</v>
      </c>
      <c r="I218" s="197"/>
      <c r="J218" s="198">
        <f>ROUND(I218*H218,2)</f>
        <v>0</v>
      </c>
      <c r="K218" s="194" t="s">
        <v>227</v>
      </c>
      <c r="L218" s="40"/>
      <c r="M218" s="199" t="s">
        <v>1</v>
      </c>
      <c r="N218" s="200" t="s">
        <v>46</v>
      </c>
      <c r="O218" s="72"/>
      <c r="P218" s="201">
        <f>O218*H218</f>
        <v>0</v>
      </c>
      <c r="Q218" s="201">
        <v>1.0659999999999999E-2</v>
      </c>
      <c r="R218" s="201">
        <f>Q218*H218</f>
        <v>2.1319999999999999E-2</v>
      </c>
      <c r="S218" s="201">
        <v>0</v>
      </c>
      <c r="T218" s="202">
        <f>S218*H218</f>
        <v>0</v>
      </c>
      <c r="U218" s="35"/>
      <c r="V218" s="35"/>
      <c r="W218" s="35"/>
      <c r="X218" s="35"/>
      <c r="Y218" s="35"/>
      <c r="Z218" s="35"/>
      <c r="AA218" s="35"/>
      <c r="AB218" s="35"/>
      <c r="AC218" s="35"/>
      <c r="AD218" s="35"/>
      <c r="AE218" s="35"/>
      <c r="AR218" s="203" t="s">
        <v>317</v>
      </c>
      <c r="AT218" s="203" t="s">
        <v>223</v>
      </c>
      <c r="AU218" s="203" t="s">
        <v>93</v>
      </c>
      <c r="AY218" s="18" t="s">
        <v>220</v>
      </c>
      <c r="BE218" s="204">
        <f>IF(N218="základní",J218,0)</f>
        <v>0</v>
      </c>
      <c r="BF218" s="204">
        <f>IF(N218="snížená",J218,0)</f>
        <v>0</v>
      </c>
      <c r="BG218" s="204">
        <f>IF(N218="zákl. přenesená",J218,0)</f>
        <v>0</v>
      </c>
      <c r="BH218" s="204">
        <f>IF(N218="sníž. přenesená",J218,0)</f>
        <v>0</v>
      </c>
      <c r="BI218" s="204">
        <f>IF(N218="nulová",J218,0)</f>
        <v>0</v>
      </c>
      <c r="BJ218" s="18" t="s">
        <v>93</v>
      </c>
      <c r="BK218" s="204">
        <f>ROUND(I218*H218,2)</f>
        <v>0</v>
      </c>
      <c r="BL218" s="18" t="s">
        <v>317</v>
      </c>
      <c r="BM218" s="203" t="s">
        <v>1994</v>
      </c>
    </row>
    <row r="219" spans="1:65" s="2" customFormat="1" ht="19.5">
      <c r="A219" s="35"/>
      <c r="B219" s="36"/>
      <c r="C219" s="37"/>
      <c r="D219" s="205" t="s">
        <v>230</v>
      </c>
      <c r="E219" s="37"/>
      <c r="F219" s="206" t="s">
        <v>1995</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230</v>
      </c>
      <c r="AU219" s="18" t="s">
        <v>93</v>
      </c>
    </row>
    <row r="220" spans="1:65" s="14" customFormat="1" ht="11.25">
      <c r="B220" s="220"/>
      <c r="C220" s="221"/>
      <c r="D220" s="205" t="s">
        <v>232</v>
      </c>
      <c r="E220" s="222" t="s">
        <v>1</v>
      </c>
      <c r="F220" s="223" t="s">
        <v>93</v>
      </c>
      <c r="G220" s="221"/>
      <c r="H220" s="224">
        <v>2</v>
      </c>
      <c r="I220" s="225"/>
      <c r="J220" s="221"/>
      <c r="K220" s="221"/>
      <c r="L220" s="226"/>
      <c r="M220" s="227"/>
      <c r="N220" s="228"/>
      <c r="O220" s="228"/>
      <c r="P220" s="228"/>
      <c r="Q220" s="228"/>
      <c r="R220" s="228"/>
      <c r="S220" s="228"/>
      <c r="T220" s="229"/>
      <c r="AT220" s="230" t="s">
        <v>232</v>
      </c>
      <c r="AU220" s="230" t="s">
        <v>93</v>
      </c>
      <c r="AV220" s="14" t="s">
        <v>93</v>
      </c>
      <c r="AW220" s="14" t="s">
        <v>35</v>
      </c>
      <c r="AX220" s="14" t="s">
        <v>80</v>
      </c>
      <c r="AY220" s="230" t="s">
        <v>220</v>
      </c>
    </row>
    <row r="221" spans="1:65" s="15" customFormat="1" ht="11.25">
      <c r="B221" s="231"/>
      <c r="C221" s="232"/>
      <c r="D221" s="205" t="s">
        <v>232</v>
      </c>
      <c r="E221" s="233" t="s">
        <v>1</v>
      </c>
      <c r="F221" s="234" t="s">
        <v>236</v>
      </c>
      <c r="G221" s="232"/>
      <c r="H221" s="235">
        <v>2</v>
      </c>
      <c r="I221" s="236"/>
      <c r="J221" s="232"/>
      <c r="K221" s="232"/>
      <c r="L221" s="237"/>
      <c r="M221" s="238"/>
      <c r="N221" s="239"/>
      <c r="O221" s="239"/>
      <c r="P221" s="239"/>
      <c r="Q221" s="239"/>
      <c r="R221" s="239"/>
      <c r="S221" s="239"/>
      <c r="T221" s="240"/>
      <c r="AT221" s="241" t="s">
        <v>232</v>
      </c>
      <c r="AU221" s="241" t="s">
        <v>93</v>
      </c>
      <c r="AV221" s="15" t="s">
        <v>228</v>
      </c>
      <c r="AW221" s="15" t="s">
        <v>35</v>
      </c>
      <c r="AX221" s="15" t="s">
        <v>87</v>
      </c>
      <c r="AY221" s="241" t="s">
        <v>220</v>
      </c>
    </row>
    <row r="222" spans="1:65" s="2" customFormat="1" ht="14.45" customHeight="1">
      <c r="A222" s="35"/>
      <c r="B222" s="36"/>
      <c r="C222" s="192" t="s">
        <v>391</v>
      </c>
      <c r="D222" s="192" t="s">
        <v>223</v>
      </c>
      <c r="E222" s="193" t="s">
        <v>1760</v>
      </c>
      <c r="F222" s="194" t="s">
        <v>1761</v>
      </c>
      <c r="G222" s="195" t="s">
        <v>1142</v>
      </c>
      <c r="H222" s="196">
        <v>2</v>
      </c>
      <c r="I222" s="197"/>
      <c r="J222" s="198">
        <f>ROUND(I222*H222,2)</f>
        <v>0</v>
      </c>
      <c r="K222" s="194" t="s">
        <v>227</v>
      </c>
      <c r="L222" s="40"/>
      <c r="M222" s="199" t="s">
        <v>1</v>
      </c>
      <c r="N222" s="200" t="s">
        <v>46</v>
      </c>
      <c r="O222" s="72"/>
      <c r="P222" s="201">
        <f>O222*H222</f>
        <v>0</v>
      </c>
      <c r="Q222" s="201">
        <v>9.5E-4</v>
      </c>
      <c r="R222" s="201">
        <f>Q222*H222</f>
        <v>1.9E-3</v>
      </c>
      <c r="S222" s="201">
        <v>0</v>
      </c>
      <c r="T222" s="202">
        <f>S222*H222</f>
        <v>0</v>
      </c>
      <c r="U222" s="35"/>
      <c r="V222" s="35"/>
      <c r="W222" s="35"/>
      <c r="X222" s="35"/>
      <c r="Y222" s="35"/>
      <c r="Z222" s="35"/>
      <c r="AA222" s="35"/>
      <c r="AB222" s="35"/>
      <c r="AC222" s="35"/>
      <c r="AD222" s="35"/>
      <c r="AE222" s="35"/>
      <c r="AR222" s="203" t="s">
        <v>317</v>
      </c>
      <c r="AT222" s="203" t="s">
        <v>223</v>
      </c>
      <c r="AU222" s="203" t="s">
        <v>93</v>
      </c>
      <c r="AY222" s="18" t="s">
        <v>220</v>
      </c>
      <c r="BE222" s="204">
        <f>IF(N222="základní",J222,0)</f>
        <v>0</v>
      </c>
      <c r="BF222" s="204">
        <f>IF(N222="snížená",J222,0)</f>
        <v>0</v>
      </c>
      <c r="BG222" s="204">
        <f>IF(N222="zákl. přenesená",J222,0)</f>
        <v>0</v>
      </c>
      <c r="BH222" s="204">
        <f>IF(N222="sníž. přenesená",J222,0)</f>
        <v>0</v>
      </c>
      <c r="BI222" s="204">
        <f>IF(N222="nulová",J222,0)</f>
        <v>0</v>
      </c>
      <c r="BJ222" s="18" t="s">
        <v>93</v>
      </c>
      <c r="BK222" s="204">
        <f>ROUND(I222*H222,2)</f>
        <v>0</v>
      </c>
      <c r="BL222" s="18" t="s">
        <v>317</v>
      </c>
      <c r="BM222" s="203" t="s">
        <v>1996</v>
      </c>
    </row>
    <row r="223" spans="1:65" s="2" customFormat="1" ht="11.25">
      <c r="A223" s="35"/>
      <c r="B223" s="36"/>
      <c r="C223" s="37"/>
      <c r="D223" s="205" t="s">
        <v>230</v>
      </c>
      <c r="E223" s="37"/>
      <c r="F223" s="206" t="s">
        <v>1763</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230</v>
      </c>
      <c r="AU223" s="18" t="s">
        <v>93</v>
      </c>
    </row>
    <row r="224" spans="1:65" s="14" customFormat="1" ht="11.25">
      <c r="B224" s="220"/>
      <c r="C224" s="221"/>
      <c r="D224" s="205" t="s">
        <v>232</v>
      </c>
      <c r="E224" s="222" t="s">
        <v>1</v>
      </c>
      <c r="F224" s="223" t="s">
        <v>93</v>
      </c>
      <c r="G224" s="221"/>
      <c r="H224" s="224">
        <v>2</v>
      </c>
      <c r="I224" s="225"/>
      <c r="J224" s="221"/>
      <c r="K224" s="221"/>
      <c r="L224" s="226"/>
      <c r="M224" s="227"/>
      <c r="N224" s="228"/>
      <c r="O224" s="228"/>
      <c r="P224" s="228"/>
      <c r="Q224" s="228"/>
      <c r="R224" s="228"/>
      <c r="S224" s="228"/>
      <c r="T224" s="229"/>
      <c r="AT224" s="230" t="s">
        <v>232</v>
      </c>
      <c r="AU224" s="230" t="s">
        <v>93</v>
      </c>
      <c r="AV224" s="14" t="s">
        <v>93</v>
      </c>
      <c r="AW224" s="14" t="s">
        <v>35</v>
      </c>
      <c r="AX224" s="14" t="s">
        <v>80</v>
      </c>
      <c r="AY224" s="230" t="s">
        <v>220</v>
      </c>
    </row>
    <row r="225" spans="1:65" s="15" customFormat="1" ht="11.25">
      <c r="B225" s="231"/>
      <c r="C225" s="232"/>
      <c r="D225" s="205" t="s">
        <v>232</v>
      </c>
      <c r="E225" s="233" t="s">
        <v>1</v>
      </c>
      <c r="F225" s="234" t="s">
        <v>236</v>
      </c>
      <c r="G225" s="232"/>
      <c r="H225" s="235">
        <v>2</v>
      </c>
      <c r="I225" s="236"/>
      <c r="J225" s="232"/>
      <c r="K225" s="232"/>
      <c r="L225" s="237"/>
      <c r="M225" s="238"/>
      <c r="N225" s="239"/>
      <c r="O225" s="239"/>
      <c r="P225" s="239"/>
      <c r="Q225" s="239"/>
      <c r="R225" s="239"/>
      <c r="S225" s="239"/>
      <c r="T225" s="240"/>
      <c r="AT225" s="241" t="s">
        <v>232</v>
      </c>
      <c r="AU225" s="241" t="s">
        <v>93</v>
      </c>
      <c r="AV225" s="15" t="s">
        <v>228</v>
      </c>
      <c r="AW225" s="15" t="s">
        <v>35</v>
      </c>
      <c r="AX225" s="15" t="s">
        <v>87</v>
      </c>
      <c r="AY225" s="241" t="s">
        <v>220</v>
      </c>
    </row>
    <row r="226" spans="1:65" s="2" customFormat="1" ht="14.45" customHeight="1">
      <c r="A226" s="35"/>
      <c r="B226" s="36"/>
      <c r="C226" s="192" t="s">
        <v>396</v>
      </c>
      <c r="D226" s="192" t="s">
        <v>223</v>
      </c>
      <c r="E226" s="193" t="s">
        <v>1271</v>
      </c>
      <c r="F226" s="194" t="s">
        <v>1272</v>
      </c>
      <c r="G226" s="195" t="s">
        <v>1142</v>
      </c>
      <c r="H226" s="196">
        <v>2</v>
      </c>
      <c r="I226" s="197"/>
      <c r="J226" s="198">
        <f>ROUND(I226*H226,2)</f>
        <v>0</v>
      </c>
      <c r="K226" s="194" t="s">
        <v>1</v>
      </c>
      <c r="L226" s="40"/>
      <c r="M226" s="199" t="s">
        <v>1</v>
      </c>
      <c r="N226" s="200" t="s">
        <v>46</v>
      </c>
      <c r="O226" s="72"/>
      <c r="P226" s="201">
        <f>O226*H226</f>
        <v>0</v>
      </c>
      <c r="Q226" s="201">
        <v>1E-3</v>
      </c>
      <c r="R226" s="201">
        <f>Q226*H226</f>
        <v>2E-3</v>
      </c>
      <c r="S226" s="201">
        <v>0</v>
      </c>
      <c r="T226" s="202">
        <f>S226*H226</f>
        <v>0</v>
      </c>
      <c r="U226" s="35"/>
      <c r="V226" s="35"/>
      <c r="W226" s="35"/>
      <c r="X226" s="35"/>
      <c r="Y226" s="35"/>
      <c r="Z226" s="35"/>
      <c r="AA226" s="35"/>
      <c r="AB226" s="35"/>
      <c r="AC226" s="35"/>
      <c r="AD226" s="35"/>
      <c r="AE226" s="35"/>
      <c r="AR226" s="203" t="s">
        <v>317</v>
      </c>
      <c r="AT226" s="203" t="s">
        <v>223</v>
      </c>
      <c r="AU226" s="203" t="s">
        <v>93</v>
      </c>
      <c r="AY226" s="18" t="s">
        <v>220</v>
      </c>
      <c r="BE226" s="204">
        <f>IF(N226="základní",J226,0)</f>
        <v>0</v>
      </c>
      <c r="BF226" s="204">
        <f>IF(N226="snížená",J226,0)</f>
        <v>0</v>
      </c>
      <c r="BG226" s="204">
        <f>IF(N226="zákl. přenesená",J226,0)</f>
        <v>0</v>
      </c>
      <c r="BH226" s="204">
        <f>IF(N226="sníž. přenesená",J226,0)</f>
        <v>0</v>
      </c>
      <c r="BI226" s="204">
        <f>IF(N226="nulová",J226,0)</f>
        <v>0</v>
      </c>
      <c r="BJ226" s="18" t="s">
        <v>93</v>
      </c>
      <c r="BK226" s="204">
        <f>ROUND(I226*H226,2)</f>
        <v>0</v>
      </c>
      <c r="BL226" s="18" t="s">
        <v>317</v>
      </c>
      <c r="BM226" s="203" t="s">
        <v>1273</v>
      </c>
    </row>
    <row r="227" spans="1:65" s="2" customFormat="1" ht="11.25">
      <c r="A227" s="35"/>
      <c r="B227" s="36"/>
      <c r="C227" s="37"/>
      <c r="D227" s="205" t="s">
        <v>230</v>
      </c>
      <c r="E227" s="37"/>
      <c r="F227" s="206" t="s">
        <v>1272</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230</v>
      </c>
      <c r="AU227" s="18" t="s">
        <v>93</v>
      </c>
    </row>
    <row r="228" spans="1:65" s="14" customFormat="1" ht="11.25">
      <c r="B228" s="220"/>
      <c r="C228" s="221"/>
      <c r="D228" s="205" t="s">
        <v>232</v>
      </c>
      <c r="E228" s="222" t="s">
        <v>1</v>
      </c>
      <c r="F228" s="223" t="s">
        <v>93</v>
      </c>
      <c r="G228" s="221"/>
      <c r="H228" s="224">
        <v>2</v>
      </c>
      <c r="I228" s="225"/>
      <c r="J228" s="221"/>
      <c r="K228" s="221"/>
      <c r="L228" s="226"/>
      <c r="M228" s="227"/>
      <c r="N228" s="228"/>
      <c r="O228" s="228"/>
      <c r="P228" s="228"/>
      <c r="Q228" s="228"/>
      <c r="R228" s="228"/>
      <c r="S228" s="228"/>
      <c r="T228" s="229"/>
      <c r="AT228" s="230" t="s">
        <v>232</v>
      </c>
      <c r="AU228" s="230" t="s">
        <v>93</v>
      </c>
      <c r="AV228" s="14" t="s">
        <v>93</v>
      </c>
      <c r="AW228" s="14" t="s">
        <v>35</v>
      </c>
      <c r="AX228" s="14" t="s">
        <v>80</v>
      </c>
      <c r="AY228" s="230" t="s">
        <v>220</v>
      </c>
    </row>
    <row r="229" spans="1:65" s="15" customFormat="1" ht="11.25">
      <c r="B229" s="231"/>
      <c r="C229" s="232"/>
      <c r="D229" s="205" t="s">
        <v>232</v>
      </c>
      <c r="E229" s="233" t="s">
        <v>1</v>
      </c>
      <c r="F229" s="234" t="s">
        <v>236</v>
      </c>
      <c r="G229" s="232"/>
      <c r="H229" s="235">
        <v>2</v>
      </c>
      <c r="I229" s="236"/>
      <c r="J229" s="232"/>
      <c r="K229" s="232"/>
      <c r="L229" s="237"/>
      <c r="M229" s="238"/>
      <c r="N229" s="239"/>
      <c r="O229" s="239"/>
      <c r="P229" s="239"/>
      <c r="Q229" s="239"/>
      <c r="R229" s="239"/>
      <c r="S229" s="239"/>
      <c r="T229" s="240"/>
      <c r="AT229" s="241" t="s">
        <v>232</v>
      </c>
      <c r="AU229" s="241" t="s">
        <v>93</v>
      </c>
      <c r="AV229" s="15" t="s">
        <v>228</v>
      </c>
      <c r="AW229" s="15" t="s">
        <v>35</v>
      </c>
      <c r="AX229" s="15" t="s">
        <v>87</v>
      </c>
      <c r="AY229" s="241" t="s">
        <v>220</v>
      </c>
    </row>
    <row r="230" spans="1:65" s="2" customFormat="1" ht="14.45" customHeight="1">
      <c r="A230" s="35"/>
      <c r="B230" s="36"/>
      <c r="C230" s="192" t="s">
        <v>403</v>
      </c>
      <c r="D230" s="192" t="s">
        <v>223</v>
      </c>
      <c r="E230" s="193" t="s">
        <v>1274</v>
      </c>
      <c r="F230" s="194" t="s">
        <v>1275</v>
      </c>
      <c r="G230" s="195" t="s">
        <v>1142</v>
      </c>
      <c r="H230" s="196">
        <v>3</v>
      </c>
      <c r="I230" s="197"/>
      <c r="J230" s="198">
        <f>ROUND(I230*H230,2)</f>
        <v>0</v>
      </c>
      <c r="K230" s="194" t="s">
        <v>227</v>
      </c>
      <c r="L230" s="40"/>
      <c r="M230" s="199" t="s">
        <v>1</v>
      </c>
      <c r="N230" s="200" t="s">
        <v>46</v>
      </c>
      <c r="O230" s="72"/>
      <c r="P230" s="201">
        <f>O230*H230</f>
        <v>0</v>
      </c>
      <c r="Q230" s="201">
        <v>1.8E-3</v>
      </c>
      <c r="R230" s="201">
        <f>Q230*H230</f>
        <v>5.4000000000000003E-3</v>
      </c>
      <c r="S230" s="201">
        <v>0</v>
      </c>
      <c r="T230" s="202">
        <f>S230*H230</f>
        <v>0</v>
      </c>
      <c r="U230" s="35"/>
      <c r="V230" s="35"/>
      <c r="W230" s="35"/>
      <c r="X230" s="35"/>
      <c r="Y230" s="35"/>
      <c r="Z230" s="35"/>
      <c r="AA230" s="35"/>
      <c r="AB230" s="35"/>
      <c r="AC230" s="35"/>
      <c r="AD230" s="35"/>
      <c r="AE230" s="35"/>
      <c r="AR230" s="203" t="s">
        <v>317</v>
      </c>
      <c r="AT230" s="203" t="s">
        <v>223</v>
      </c>
      <c r="AU230" s="203" t="s">
        <v>93</v>
      </c>
      <c r="AY230" s="18" t="s">
        <v>220</v>
      </c>
      <c r="BE230" s="204">
        <f>IF(N230="základní",J230,0)</f>
        <v>0</v>
      </c>
      <c r="BF230" s="204">
        <f>IF(N230="snížená",J230,0)</f>
        <v>0</v>
      </c>
      <c r="BG230" s="204">
        <f>IF(N230="zákl. přenesená",J230,0)</f>
        <v>0</v>
      </c>
      <c r="BH230" s="204">
        <f>IF(N230="sníž. přenesená",J230,0)</f>
        <v>0</v>
      </c>
      <c r="BI230" s="204">
        <f>IF(N230="nulová",J230,0)</f>
        <v>0</v>
      </c>
      <c r="BJ230" s="18" t="s">
        <v>93</v>
      </c>
      <c r="BK230" s="204">
        <f>ROUND(I230*H230,2)</f>
        <v>0</v>
      </c>
      <c r="BL230" s="18" t="s">
        <v>317</v>
      </c>
      <c r="BM230" s="203" t="s">
        <v>1276</v>
      </c>
    </row>
    <row r="231" spans="1:65" s="2" customFormat="1" ht="11.25">
      <c r="A231" s="35"/>
      <c r="B231" s="36"/>
      <c r="C231" s="37"/>
      <c r="D231" s="205" t="s">
        <v>230</v>
      </c>
      <c r="E231" s="37"/>
      <c r="F231" s="206" t="s">
        <v>1277</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230</v>
      </c>
      <c r="AU231" s="18" t="s">
        <v>93</v>
      </c>
    </row>
    <row r="232" spans="1:65" s="14" customFormat="1" ht="11.25">
      <c r="B232" s="220"/>
      <c r="C232" s="221"/>
      <c r="D232" s="205" t="s">
        <v>232</v>
      </c>
      <c r="E232" s="222" t="s">
        <v>1</v>
      </c>
      <c r="F232" s="223" t="s">
        <v>106</v>
      </c>
      <c r="G232" s="221"/>
      <c r="H232" s="224">
        <v>3</v>
      </c>
      <c r="I232" s="225"/>
      <c r="J232" s="221"/>
      <c r="K232" s="221"/>
      <c r="L232" s="226"/>
      <c r="M232" s="227"/>
      <c r="N232" s="228"/>
      <c r="O232" s="228"/>
      <c r="P232" s="228"/>
      <c r="Q232" s="228"/>
      <c r="R232" s="228"/>
      <c r="S232" s="228"/>
      <c r="T232" s="229"/>
      <c r="AT232" s="230" t="s">
        <v>232</v>
      </c>
      <c r="AU232" s="230" t="s">
        <v>93</v>
      </c>
      <c r="AV232" s="14" t="s">
        <v>93</v>
      </c>
      <c r="AW232" s="14" t="s">
        <v>35</v>
      </c>
      <c r="AX232" s="14" t="s">
        <v>80</v>
      </c>
      <c r="AY232" s="230" t="s">
        <v>220</v>
      </c>
    </row>
    <row r="233" spans="1:65" s="15" customFormat="1" ht="11.25">
      <c r="B233" s="231"/>
      <c r="C233" s="232"/>
      <c r="D233" s="205" t="s">
        <v>232</v>
      </c>
      <c r="E233" s="233" t="s">
        <v>1</v>
      </c>
      <c r="F233" s="234" t="s">
        <v>236</v>
      </c>
      <c r="G233" s="232"/>
      <c r="H233" s="235">
        <v>3</v>
      </c>
      <c r="I233" s="236"/>
      <c r="J233" s="232"/>
      <c r="K233" s="232"/>
      <c r="L233" s="237"/>
      <c r="M233" s="238"/>
      <c r="N233" s="239"/>
      <c r="O233" s="239"/>
      <c r="P233" s="239"/>
      <c r="Q233" s="239"/>
      <c r="R233" s="239"/>
      <c r="S233" s="239"/>
      <c r="T233" s="240"/>
      <c r="AT233" s="241" t="s">
        <v>232</v>
      </c>
      <c r="AU233" s="241" t="s">
        <v>93</v>
      </c>
      <c r="AV233" s="15" t="s">
        <v>228</v>
      </c>
      <c r="AW233" s="15" t="s">
        <v>35</v>
      </c>
      <c r="AX233" s="15" t="s">
        <v>87</v>
      </c>
      <c r="AY233" s="241" t="s">
        <v>220</v>
      </c>
    </row>
    <row r="234" spans="1:65" s="2" customFormat="1" ht="14.45" customHeight="1">
      <c r="A234" s="35"/>
      <c r="B234" s="36"/>
      <c r="C234" s="192" t="s">
        <v>408</v>
      </c>
      <c r="D234" s="192" t="s">
        <v>223</v>
      </c>
      <c r="E234" s="193" t="s">
        <v>1278</v>
      </c>
      <c r="F234" s="194" t="s">
        <v>1279</v>
      </c>
      <c r="G234" s="195" t="s">
        <v>1142</v>
      </c>
      <c r="H234" s="196">
        <v>2</v>
      </c>
      <c r="I234" s="197"/>
      <c r="J234" s="198">
        <f>ROUND(I234*H234,2)</f>
        <v>0</v>
      </c>
      <c r="K234" s="194" t="s">
        <v>227</v>
      </c>
      <c r="L234" s="40"/>
      <c r="M234" s="199" t="s">
        <v>1</v>
      </c>
      <c r="N234" s="200" t="s">
        <v>46</v>
      </c>
      <c r="O234" s="72"/>
      <c r="P234" s="201">
        <f>O234*H234</f>
        <v>0</v>
      </c>
      <c r="Q234" s="201">
        <v>1.9599999999999999E-3</v>
      </c>
      <c r="R234" s="201">
        <f>Q234*H234</f>
        <v>3.9199999999999999E-3</v>
      </c>
      <c r="S234" s="201">
        <v>0</v>
      </c>
      <c r="T234" s="202">
        <f>S234*H234</f>
        <v>0</v>
      </c>
      <c r="U234" s="35"/>
      <c r="V234" s="35"/>
      <c r="W234" s="35"/>
      <c r="X234" s="35"/>
      <c r="Y234" s="35"/>
      <c r="Z234" s="35"/>
      <c r="AA234" s="35"/>
      <c r="AB234" s="35"/>
      <c r="AC234" s="35"/>
      <c r="AD234" s="35"/>
      <c r="AE234" s="35"/>
      <c r="AR234" s="203" t="s">
        <v>317</v>
      </c>
      <c r="AT234" s="203" t="s">
        <v>223</v>
      </c>
      <c r="AU234" s="203" t="s">
        <v>93</v>
      </c>
      <c r="AY234" s="18" t="s">
        <v>220</v>
      </c>
      <c r="BE234" s="204">
        <f>IF(N234="základní",J234,0)</f>
        <v>0</v>
      </c>
      <c r="BF234" s="204">
        <f>IF(N234="snížená",J234,0)</f>
        <v>0</v>
      </c>
      <c r="BG234" s="204">
        <f>IF(N234="zákl. přenesená",J234,0)</f>
        <v>0</v>
      </c>
      <c r="BH234" s="204">
        <f>IF(N234="sníž. přenesená",J234,0)</f>
        <v>0</v>
      </c>
      <c r="BI234" s="204">
        <f>IF(N234="nulová",J234,0)</f>
        <v>0</v>
      </c>
      <c r="BJ234" s="18" t="s">
        <v>93</v>
      </c>
      <c r="BK234" s="204">
        <f>ROUND(I234*H234,2)</f>
        <v>0</v>
      </c>
      <c r="BL234" s="18" t="s">
        <v>317</v>
      </c>
      <c r="BM234" s="203" t="s">
        <v>1280</v>
      </c>
    </row>
    <row r="235" spans="1:65" s="2" customFormat="1" ht="11.25">
      <c r="A235" s="35"/>
      <c r="B235" s="36"/>
      <c r="C235" s="37"/>
      <c r="D235" s="205" t="s">
        <v>230</v>
      </c>
      <c r="E235" s="37"/>
      <c r="F235" s="206" t="s">
        <v>1281</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230</v>
      </c>
      <c r="AU235" s="18" t="s">
        <v>93</v>
      </c>
    </row>
    <row r="236" spans="1:65" s="14" customFormat="1" ht="11.25">
      <c r="B236" s="220"/>
      <c r="C236" s="221"/>
      <c r="D236" s="205" t="s">
        <v>232</v>
      </c>
      <c r="E236" s="222" t="s">
        <v>1</v>
      </c>
      <c r="F236" s="223" t="s">
        <v>93</v>
      </c>
      <c r="G236" s="221"/>
      <c r="H236" s="224">
        <v>2</v>
      </c>
      <c r="I236" s="225"/>
      <c r="J236" s="221"/>
      <c r="K236" s="221"/>
      <c r="L236" s="226"/>
      <c r="M236" s="227"/>
      <c r="N236" s="228"/>
      <c r="O236" s="228"/>
      <c r="P236" s="228"/>
      <c r="Q236" s="228"/>
      <c r="R236" s="228"/>
      <c r="S236" s="228"/>
      <c r="T236" s="229"/>
      <c r="AT236" s="230" t="s">
        <v>232</v>
      </c>
      <c r="AU236" s="230" t="s">
        <v>93</v>
      </c>
      <c r="AV236" s="14" t="s">
        <v>93</v>
      </c>
      <c r="AW236" s="14" t="s">
        <v>35</v>
      </c>
      <c r="AX236" s="14" t="s">
        <v>80</v>
      </c>
      <c r="AY236" s="230" t="s">
        <v>220</v>
      </c>
    </row>
    <row r="237" spans="1:65" s="15" customFormat="1" ht="11.25">
      <c r="B237" s="231"/>
      <c r="C237" s="232"/>
      <c r="D237" s="205" t="s">
        <v>232</v>
      </c>
      <c r="E237" s="233" t="s">
        <v>1</v>
      </c>
      <c r="F237" s="234" t="s">
        <v>236</v>
      </c>
      <c r="G237" s="232"/>
      <c r="H237" s="235">
        <v>2</v>
      </c>
      <c r="I237" s="236"/>
      <c r="J237" s="232"/>
      <c r="K237" s="232"/>
      <c r="L237" s="237"/>
      <c r="M237" s="238"/>
      <c r="N237" s="239"/>
      <c r="O237" s="239"/>
      <c r="P237" s="239"/>
      <c r="Q237" s="239"/>
      <c r="R237" s="239"/>
      <c r="S237" s="239"/>
      <c r="T237" s="240"/>
      <c r="AT237" s="241" t="s">
        <v>232</v>
      </c>
      <c r="AU237" s="241" t="s">
        <v>93</v>
      </c>
      <c r="AV237" s="15" t="s">
        <v>228</v>
      </c>
      <c r="AW237" s="15" t="s">
        <v>35</v>
      </c>
      <c r="AX237" s="15" t="s">
        <v>87</v>
      </c>
      <c r="AY237" s="241" t="s">
        <v>220</v>
      </c>
    </row>
    <row r="238" spans="1:65" s="2" customFormat="1" ht="14.45" customHeight="1">
      <c r="A238" s="35"/>
      <c r="B238" s="36"/>
      <c r="C238" s="192" t="s">
        <v>413</v>
      </c>
      <c r="D238" s="192" t="s">
        <v>223</v>
      </c>
      <c r="E238" s="193" t="s">
        <v>1282</v>
      </c>
      <c r="F238" s="194" t="s">
        <v>1283</v>
      </c>
      <c r="G238" s="195" t="s">
        <v>259</v>
      </c>
      <c r="H238" s="196">
        <v>2</v>
      </c>
      <c r="I238" s="197"/>
      <c r="J238" s="198">
        <f>ROUND(I238*H238,2)</f>
        <v>0</v>
      </c>
      <c r="K238" s="194" t="s">
        <v>227</v>
      </c>
      <c r="L238" s="40"/>
      <c r="M238" s="199" t="s">
        <v>1</v>
      </c>
      <c r="N238" s="200" t="s">
        <v>46</v>
      </c>
      <c r="O238" s="72"/>
      <c r="P238" s="201">
        <f>O238*H238</f>
        <v>0</v>
      </c>
      <c r="Q238" s="201">
        <v>3.1E-4</v>
      </c>
      <c r="R238" s="201">
        <f>Q238*H238</f>
        <v>6.2E-4</v>
      </c>
      <c r="S238" s="201">
        <v>0</v>
      </c>
      <c r="T238" s="202">
        <f>S238*H238</f>
        <v>0</v>
      </c>
      <c r="U238" s="35"/>
      <c r="V238" s="35"/>
      <c r="W238" s="35"/>
      <c r="X238" s="35"/>
      <c r="Y238" s="35"/>
      <c r="Z238" s="35"/>
      <c r="AA238" s="35"/>
      <c r="AB238" s="35"/>
      <c r="AC238" s="35"/>
      <c r="AD238" s="35"/>
      <c r="AE238" s="35"/>
      <c r="AR238" s="203" t="s">
        <v>317</v>
      </c>
      <c r="AT238" s="203" t="s">
        <v>223</v>
      </c>
      <c r="AU238" s="203" t="s">
        <v>93</v>
      </c>
      <c r="AY238" s="18" t="s">
        <v>220</v>
      </c>
      <c r="BE238" s="204">
        <f>IF(N238="základní",J238,0)</f>
        <v>0</v>
      </c>
      <c r="BF238" s="204">
        <f>IF(N238="snížená",J238,0)</f>
        <v>0</v>
      </c>
      <c r="BG238" s="204">
        <f>IF(N238="zákl. přenesená",J238,0)</f>
        <v>0</v>
      </c>
      <c r="BH238" s="204">
        <f>IF(N238="sníž. přenesená",J238,0)</f>
        <v>0</v>
      </c>
      <c r="BI238" s="204">
        <f>IF(N238="nulová",J238,0)</f>
        <v>0</v>
      </c>
      <c r="BJ238" s="18" t="s">
        <v>93</v>
      </c>
      <c r="BK238" s="204">
        <f>ROUND(I238*H238,2)</f>
        <v>0</v>
      </c>
      <c r="BL238" s="18" t="s">
        <v>317</v>
      </c>
      <c r="BM238" s="203" t="s">
        <v>1284</v>
      </c>
    </row>
    <row r="239" spans="1:65" s="2" customFormat="1" ht="11.25">
      <c r="A239" s="35"/>
      <c r="B239" s="36"/>
      <c r="C239" s="37"/>
      <c r="D239" s="205" t="s">
        <v>230</v>
      </c>
      <c r="E239" s="37"/>
      <c r="F239" s="206" t="s">
        <v>1285</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230</v>
      </c>
      <c r="AU239" s="18" t="s">
        <v>93</v>
      </c>
    </row>
    <row r="240" spans="1:65" s="14" customFormat="1" ht="11.25">
      <c r="B240" s="220"/>
      <c r="C240" s="221"/>
      <c r="D240" s="205" t="s">
        <v>232</v>
      </c>
      <c r="E240" s="222" t="s">
        <v>1</v>
      </c>
      <c r="F240" s="223" t="s">
        <v>93</v>
      </c>
      <c r="G240" s="221"/>
      <c r="H240" s="224">
        <v>2</v>
      </c>
      <c r="I240" s="225"/>
      <c r="J240" s="221"/>
      <c r="K240" s="221"/>
      <c r="L240" s="226"/>
      <c r="M240" s="227"/>
      <c r="N240" s="228"/>
      <c r="O240" s="228"/>
      <c r="P240" s="228"/>
      <c r="Q240" s="228"/>
      <c r="R240" s="228"/>
      <c r="S240" s="228"/>
      <c r="T240" s="229"/>
      <c r="AT240" s="230" t="s">
        <v>232</v>
      </c>
      <c r="AU240" s="230" t="s">
        <v>93</v>
      </c>
      <c r="AV240" s="14" t="s">
        <v>93</v>
      </c>
      <c r="AW240" s="14" t="s">
        <v>35</v>
      </c>
      <c r="AX240" s="14" t="s">
        <v>80</v>
      </c>
      <c r="AY240" s="230" t="s">
        <v>220</v>
      </c>
    </row>
    <row r="241" spans="1:65" s="15" customFormat="1" ht="11.25">
      <c r="B241" s="231"/>
      <c r="C241" s="232"/>
      <c r="D241" s="205" t="s">
        <v>232</v>
      </c>
      <c r="E241" s="233" t="s">
        <v>1</v>
      </c>
      <c r="F241" s="234" t="s">
        <v>236</v>
      </c>
      <c r="G241" s="232"/>
      <c r="H241" s="235">
        <v>2</v>
      </c>
      <c r="I241" s="236"/>
      <c r="J241" s="232"/>
      <c r="K241" s="232"/>
      <c r="L241" s="237"/>
      <c r="M241" s="238"/>
      <c r="N241" s="239"/>
      <c r="O241" s="239"/>
      <c r="P241" s="239"/>
      <c r="Q241" s="239"/>
      <c r="R241" s="239"/>
      <c r="S241" s="239"/>
      <c r="T241" s="240"/>
      <c r="AT241" s="241" t="s">
        <v>232</v>
      </c>
      <c r="AU241" s="241" t="s">
        <v>93</v>
      </c>
      <c r="AV241" s="15" t="s">
        <v>228</v>
      </c>
      <c r="AW241" s="15" t="s">
        <v>35</v>
      </c>
      <c r="AX241" s="15" t="s">
        <v>87</v>
      </c>
      <c r="AY241" s="241" t="s">
        <v>220</v>
      </c>
    </row>
    <row r="242" spans="1:65" s="2" customFormat="1" ht="14.45" customHeight="1">
      <c r="A242" s="35"/>
      <c r="B242" s="36"/>
      <c r="C242" s="192" t="s">
        <v>362</v>
      </c>
      <c r="D242" s="192" t="s">
        <v>223</v>
      </c>
      <c r="E242" s="193" t="s">
        <v>1173</v>
      </c>
      <c r="F242" s="194" t="s">
        <v>1174</v>
      </c>
      <c r="G242" s="195" t="s">
        <v>320</v>
      </c>
      <c r="H242" s="196">
        <v>3.5000000000000003E-2</v>
      </c>
      <c r="I242" s="197"/>
      <c r="J242" s="198">
        <f>ROUND(I242*H242,2)</f>
        <v>0</v>
      </c>
      <c r="K242" s="194" t="s">
        <v>227</v>
      </c>
      <c r="L242" s="40"/>
      <c r="M242" s="199" t="s">
        <v>1</v>
      </c>
      <c r="N242" s="200" t="s">
        <v>46</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317</v>
      </c>
      <c r="AT242" s="203" t="s">
        <v>223</v>
      </c>
      <c r="AU242" s="203" t="s">
        <v>93</v>
      </c>
      <c r="AY242" s="18" t="s">
        <v>220</v>
      </c>
      <c r="BE242" s="204">
        <f>IF(N242="základní",J242,0)</f>
        <v>0</v>
      </c>
      <c r="BF242" s="204">
        <f>IF(N242="snížená",J242,0)</f>
        <v>0</v>
      </c>
      <c r="BG242" s="204">
        <f>IF(N242="zákl. přenesená",J242,0)</f>
        <v>0</v>
      </c>
      <c r="BH242" s="204">
        <f>IF(N242="sníž. přenesená",J242,0)</f>
        <v>0</v>
      </c>
      <c r="BI242" s="204">
        <f>IF(N242="nulová",J242,0)</f>
        <v>0</v>
      </c>
      <c r="BJ242" s="18" t="s">
        <v>93</v>
      </c>
      <c r="BK242" s="204">
        <f>ROUND(I242*H242,2)</f>
        <v>0</v>
      </c>
      <c r="BL242" s="18" t="s">
        <v>317</v>
      </c>
      <c r="BM242" s="203" t="s">
        <v>1286</v>
      </c>
    </row>
    <row r="243" spans="1:65" s="2" customFormat="1" ht="19.5">
      <c r="A243" s="35"/>
      <c r="B243" s="36"/>
      <c r="C243" s="37"/>
      <c r="D243" s="205" t="s">
        <v>230</v>
      </c>
      <c r="E243" s="37"/>
      <c r="F243" s="206" t="s">
        <v>1176</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230</v>
      </c>
      <c r="AU243" s="18" t="s">
        <v>93</v>
      </c>
    </row>
    <row r="244" spans="1:65" s="2" customFormat="1" ht="14.45" customHeight="1">
      <c r="A244" s="35"/>
      <c r="B244" s="36"/>
      <c r="C244" s="192" t="s">
        <v>420</v>
      </c>
      <c r="D244" s="192" t="s">
        <v>223</v>
      </c>
      <c r="E244" s="193" t="s">
        <v>1177</v>
      </c>
      <c r="F244" s="194" t="s">
        <v>1178</v>
      </c>
      <c r="G244" s="195" t="s">
        <v>320</v>
      </c>
      <c r="H244" s="196">
        <v>3.5000000000000003E-2</v>
      </c>
      <c r="I244" s="197"/>
      <c r="J244" s="198">
        <f>ROUND(I244*H244,2)</f>
        <v>0</v>
      </c>
      <c r="K244" s="194" t="s">
        <v>227</v>
      </c>
      <c r="L244" s="40"/>
      <c r="M244" s="199" t="s">
        <v>1</v>
      </c>
      <c r="N244" s="200" t="s">
        <v>46</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317</v>
      </c>
      <c r="AT244" s="203" t="s">
        <v>223</v>
      </c>
      <c r="AU244" s="203" t="s">
        <v>93</v>
      </c>
      <c r="AY244" s="18" t="s">
        <v>220</v>
      </c>
      <c r="BE244" s="204">
        <f>IF(N244="základní",J244,0)</f>
        <v>0</v>
      </c>
      <c r="BF244" s="204">
        <f>IF(N244="snížená",J244,0)</f>
        <v>0</v>
      </c>
      <c r="BG244" s="204">
        <f>IF(N244="zákl. přenesená",J244,0)</f>
        <v>0</v>
      </c>
      <c r="BH244" s="204">
        <f>IF(N244="sníž. přenesená",J244,0)</f>
        <v>0</v>
      </c>
      <c r="BI244" s="204">
        <f>IF(N244="nulová",J244,0)</f>
        <v>0</v>
      </c>
      <c r="BJ244" s="18" t="s">
        <v>93</v>
      </c>
      <c r="BK244" s="204">
        <f>ROUND(I244*H244,2)</f>
        <v>0</v>
      </c>
      <c r="BL244" s="18" t="s">
        <v>317</v>
      </c>
      <c r="BM244" s="203" t="s">
        <v>1287</v>
      </c>
    </row>
    <row r="245" spans="1:65" s="2" customFormat="1" ht="19.5">
      <c r="A245" s="35"/>
      <c r="B245" s="36"/>
      <c r="C245" s="37"/>
      <c r="D245" s="205" t="s">
        <v>230</v>
      </c>
      <c r="E245" s="37"/>
      <c r="F245" s="206" t="s">
        <v>1180</v>
      </c>
      <c r="G245" s="37"/>
      <c r="H245" s="37"/>
      <c r="I245" s="207"/>
      <c r="J245" s="37"/>
      <c r="K245" s="37"/>
      <c r="L245" s="40"/>
      <c r="M245" s="257"/>
      <c r="N245" s="258"/>
      <c r="O245" s="259"/>
      <c r="P245" s="259"/>
      <c r="Q245" s="259"/>
      <c r="R245" s="259"/>
      <c r="S245" s="259"/>
      <c r="T245" s="260"/>
      <c r="U245" s="35"/>
      <c r="V245" s="35"/>
      <c r="W245" s="35"/>
      <c r="X245" s="35"/>
      <c r="Y245" s="35"/>
      <c r="Z245" s="35"/>
      <c r="AA245" s="35"/>
      <c r="AB245" s="35"/>
      <c r="AC245" s="35"/>
      <c r="AD245" s="35"/>
      <c r="AE245" s="35"/>
      <c r="AT245" s="18" t="s">
        <v>230</v>
      </c>
      <c r="AU245" s="18" t="s">
        <v>93</v>
      </c>
    </row>
    <row r="246" spans="1:65" s="2" customFormat="1" ht="6.95" customHeight="1">
      <c r="A246" s="35"/>
      <c r="B246" s="55"/>
      <c r="C246" s="56"/>
      <c r="D246" s="56"/>
      <c r="E246" s="56"/>
      <c r="F246" s="56"/>
      <c r="G246" s="56"/>
      <c r="H246" s="56"/>
      <c r="I246" s="56"/>
      <c r="J246" s="56"/>
      <c r="K246" s="56"/>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38kRhf4laHww4351y5pGiofV5YxIIByPkjt1w6IXMCu+BH1cdD+na9hdvazcRqsCu77vXPFp56BGDx5zM05aBg==" saltValue="QGg6dZDQSoq+vaxRAy3+59V+v4q0NoUMNWLp1THQwfe5ofagSkZXGi8TFP6HgrG9Gsf5NYnK3C8FPskL4Mykcw==" spinCount="100000" sheet="1" objects="1" scenarios="1" formatColumns="0" formatRows="0" autoFilter="0"/>
  <autoFilter ref="C125:K245" xr:uid="{00000000-0009-0000-0000-000013000000}"/>
  <mergeCells count="15">
    <mergeCell ref="E112:H112"/>
    <mergeCell ref="E116:H116"/>
    <mergeCell ref="E114:H114"/>
    <mergeCell ref="E118:H118"/>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146</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1288</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ROUND((SUM(BE122:BE302)),  2)</f>
        <v>0</v>
      </c>
      <c r="G35" s="35"/>
      <c r="H35" s="35"/>
      <c r="I35" s="131">
        <v>0.21</v>
      </c>
      <c r="J35" s="130">
        <f>ROUND(((SUM(BE122:BE302))*I35),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ROUND((SUM(BF122:BF302)),  2)</f>
        <v>0</v>
      </c>
      <c r="G36" s="35"/>
      <c r="H36" s="35"/>
      <c r="I36" s="131">
        <v>0.15</v>
      </c>
      <c r="J36" s="130">
        <f>ROUND(((SUM(BF122:BF302))*I36),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ROUND((SUM(BG122:BG302)),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ROUND((SUM(BH122:BH302)),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ROUND((SUM(BI122:BI302)),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D.1.4.e - Elektroinstalace</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193</v>
      </c>
      <c r="E99" s="157"/>
      <c r="F99" s="157"/>
      <c r="G99" s="157"/>
      <c r="H99" s="157"/>
      <c r="I99" s="157"/>
      <c r="J99" s="158">
        <f>J123</f>
        <v>0</v>
      </c>
      <c r="K99" s="155"/>
      <c r="L99" s="159"/>
    </row>
    <row r="100" spans="1:47" s="10" customFormat="1" ht="19.899999999999999" customHeight="1">
      <c r="B100" s="160"/>
      <c r="C100" s="105"/>
      <c r="D100" s="161" t="s">
        <v>1289</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205</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7" t="str">
        <f>E7</f>
        <v>Podkrovní byty Táborská 378/44, 372/36, 375/38, 377/42, 376/40 Praha 4, k.ú. Nusle</v>
      </c>
      <c r="F110" s="328"/>
      <c r="G110" s="328"/>
      <c r="H110" s="328"/>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179</v>
      </c>
      <c r="D111" s="23"/>
      <c r="E111" s="23"/>
      <c r="F111" s="23"/>
      <c r="G111" s="23"/>
      <c r="H111" s="23"/>
      <c r="I111" s="23"/>
      <c r="J111" s="23"/>
      <c r="K111" s="23"/>
      <c r="L111" s="21"/>
    </row>
    <row r="112" spans="1:47" s="2" customFormat="1" ht="16.5" customHeight="1">
      <c r="A112" s="35"/>
      <c r="B112" s="36"/>
      <c r="C112" s="37"/>
      <c r="D112" s="37"/>
      <c r="E112" s="327" t="s">
        <v>1800</v>
      </c>
      <c r="F112" s="329"/>
      <c r="G112" s="329"/>
      <c r="H112" s="329"/>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181</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0" t="str">
        <f>E11</f>
        <v>D.1.4.e - Elektroinstalace</v>
      </c>
      <c r="F114" s="329"/>
      <c r="G114" s="329"/>
      <c r="H114" s="329"/>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19. 5. 2020</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25.7" customHeight="1">
      <c r="A118" s="35"/>
      <c r="B118" s="36"/>
      <c r="C118" s="30" t="s">
        <v>24</v>
      </c>
      <c r="D118" s="37"/>
      <c r="E118" s="37"/>
      <c r="F118" s="28" t="str">
        <f>E17</f>
        <v>Městská část Praha 4, Anatala Staška 2059/80b</v>
      </c>
      <c r="G118" s="37"/>
      <c r="H118" s="37"/>
      <c r="I118" s="30" t="s">
        <v>31</v>
      </c>
      <c r="J118" s="33" t="str">
        <f>E23</f>
        <v>SUNCAD, s.r.o., Špotzova 6, Praha 6</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29</v>
      </c>
      <c r="D119" s="37"/>
      <c r="E119" s="37"/>
      <c r="F119" s="28" t="str">
        <f>IF(E20="","",E20)</f>
        <v>Vyplň údaj</v>
      </c>
      <c r="G119" s="37"/>
      <c r="H119" s="37"/>
      <c r="I119" s="30" t="s">
        <v>36</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206</v>
      </c>
      <c r="D121" s="168" t="s">
        <v>65</v>
      </c>
      <c r="E121" s="168" t="s">
        <v>61</v>
      </c>
      <c r="F121" s="168" t="s">
        <v>62</v>
      </c>
      <c r="G121" s="168" t="s">
        <v>207</v>
      </c>
      <c r="H121" s="168" t="s">
        <v>208</v>
      </c>
      <c r="I121" s="168" t="s">
        <v>209</v>
      </c>
      <c r="J121" s="168" t="s">
        <v>185</v>
      </c>
      <c r="K121" s="169" t="s">
        <v>210</v>
      </c>
      <c r="L121" s="170"/>
      <c r="M121" s="76" t="s">
        <v>1</v>
      </c>
      <c r="N121" s="77" t="s">
        <v>44</v>
      </c>
      <c r="O121" s="77" t="s">
        <v>211</v>
      </c>
      <c r="P121" s="77" t="s">
        <v>212</v>
      </c>
      <c r="Q121" s="77" t="s">
        <v>213</v>
      </c>
      <c r="R121" s="77" t="s">
        <v>214</v>
      </c>
      <c r="S121" s="77" t="s">
        <v>215</v>
      </c>
      <c r="T121" s="78" t="s">
        <v>216</v>
      </c>
      <c r="U121" s="165"/>
      <c r="V121" s="165"/>
      <c r="W121" s="165"/>
      <c r="X121" s="165"/>
      <c r="Y121" s="165"/>
      <c r="Z121" s="165"/>
      <c r="AA121" s="165"/>
      <c r="AB121" s="165"/>
      <c r="AC121" s="165"/>
      <c r="AD121" s="165"/>
      <c r="AE121" s="165"/>
    </row>
    <row r="122" spans="1:65" s="2" customFormat="1" ht="22.9" customHeight="1">
      <c r="A122" s="35"/>
      <c r="B122" s="36"/>
      <c r="C122" s="83" t="s">
        <v>217</v>
      </c>
      <c r="D122" s="37"/>
      <c r="E122" s="37"/>
      <c r="F122" s="37"/>
      <c r="G122" s="37"/>
      <c r="H122" s="37"/>
      <c r="I122" s="37"/>
      <c r="J122" s="171">
        <f>BK122</f>
        <v>0</v>
      </c>
      <c r="K122" s="37"/>
      <c r="L122" s="40"/>
      <c r="M122" s="79"/>
      <c r="N122" s="172"/>
      <c r="O122" s="80"/>
      <c r="P122" s="173">
        <f>P123</f>
        <v>0</v>
      </c>
      <c r="Q122" s="80"/>
      <c r="R122" s="173">
        <f>R123</f>
        <v>0</v>
      </c>
      <c r="S122" s="80"/>
      <c r="T122" s="174">
        <f>T123</f>
        <v>0</v>
      </c>
      <c r="U122" s="35"/>
      <c r="V122" s="35"/>
      <c r="W122" s="35"/>
      <c r="X122" s="35"/>
      <c r="Y122" s="35"/>
      <c r="Z122" s="35"/>
      <c r="AA122" s="35"/>
      <c r="AB122" s="35"/>
      <c r="AC122" s="35"/>
      <c r="AD122" s="35"/>
      <c r="AE122" s="35"/>
      <c r="AT122" s="18" t="s">
        <v>79</v>
      </c>
      <c r="AU122" s="18" t="s">
        <v>187</v>
      </c>
      <c r="BK122" s="175">
        <f>BK123</f>
        <v>0</v>
      </c>
    </row>
    <row r="123" spans="1:65" s="12" customFormat="1" ht="25.9" customHeight="1">
      <c r="B123" s="176"/>
      <c r="C123" s="177"/>
      <c r="D123" s="178" t="s">
        <v>79</v>
      </c>
      <c r="E123" s="179" t="s">
        <v>339</v>
      </c>
      <c r="F123" s="179" t="s">
        <v>340</v>
      </c>
      <c r="G123" s="177"/>
      <c r="H123" s="177"/>
      <c r="I123" s="180"/>
      <c r="J123" s="181">
        <f>BK123</f>
        <v>0</v>
      </c>
      <c r="K123" s="177"/>
      <c r="L123" s="182"/>
      <c r="M123" s="183"/>
      <c r="N123" s="184"/>
      <c r="O123" s="184"/>
      <c r="P123" s="185">
        <f>P124</f>
        <v>0</v>
      </c>
      <c r="Q123" s="184"/>
      <c r="R123" s="185">
        <f>R124</f>
        <v>0</v>
      </c>
      <c r="S123" s="184"/>
      <c r="T123" s="186">
        <f>T124</f>
        <v>0</v>
      </c>
      <c r="AR123" s="187" t="s">
        <v>93</v>
      </c>
      <c r="AT123" s="188" t="s">
        <v>79</v>
      </c>
      <c r="AU123" s="188" t="s">
        <v>80</v>
      </c>
      <c r="AY123" s="187" t="s">
        <v>220</v>
      </c>
      <c r="BK123" s="189">
        <f>BK124</f>
        <v>0</v>
      </c>
    </row>
    <row r="124" spans="1:65" s="12" customFormat="1" ht="22.9" customHeight="1">
      <c r="B124" s="176"/>
      <c r="C124" s="177"/>
      <c r="D124" s="178" t="s">
        <v>79</v>
      </c>
      <c r="E124" s="190" t="s">
        <v>1290</v>
      </c>
      <c r="F124" s="190" t="s">
        <v>1291</v>
      </c>
      <c r="G124" s="177"/>
      <c r="H124" s="177"/>
      <c r="I124" s="180"/>
      <c r="J124" s="191">
        <f>BK124</f>
        <v>0</v>
      </c>
      <c r="K124" s="177"/>
      <c r="L124" s="182"/>
      <c r="M124" s="183"/>
      <c r="N124" s="184"/>
      <c r="O124" s="184"/>
      <c r="P124" s="185">
        <f>SUM(P125:P302)</f>
        <v>0</v>
      </c>
      <c r="Q124" s="184"/>
      <c r="R124" s="185">
        <f>SUM(R125:R302)</f>
        <v>0</v>
      </c>
      <c r="S124" s="184"/>
      <c r="T124" s="186">
        <f>SUM(T125:T302)</f>
        <v>0</v>
      </c>
      <c r="AR124" s="187" t="s">
        <v>93</v>
      </c>
      <c r="AT124" s="188" t="s">
        <v>79</v>
      </c>
      <c r="AU124" s="188" t="s">
        <v>87</v>
      </c>
      <c r="AY124" s="187" t="s">
        <v>220</v>
      </c>
      <c r="BK124" s="189">
        <f>SUM(BK125:BK302)</f>
        <v>0</v>
      </c>
    </row>
    <row r="125" spans="1:65" s="2" customFormat="1" ht="14.45" customHeight="1">
      <c r="A125" s="35"/>
      <c r="B125" s="36"/>
      <c r="C125" s="192" t="s">
        <v>87</v>
      </c>
      <c r="D125" s="192" t="s">
        <v>223</v>
      </c>
      <c r="E125" s="193" t="s">
        <v>1392</v>
      </c>
      <c r="F125" s="194" t="s">
        <v>1393</v>
      </c>
      <c r="G125" s="195" t="s">
        <v>1025</v>
      </c>
      <c r="H125" s="196">
        <v>6</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93</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1393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93</v>
      </c>
    </row>
    <row r="127" spans="1:65" s="2" customFormat="1" ht="14.45" customHeight="1">
      <c r="A127" s="35"/>
      <c r="B127" s="36"/>
      <c r="C127" s="243" t="s">
        <v>93</v>
      </c>
      <c r="D127" s="243" t="s">
        <v>359</v>
      </c>
      <c r="E127" s="244" t="s">
        <v>1395</v>
      </c>
      <c r="F127" s="245" t="s">
        <v>1396</v>
      </c>
      <c r="G127" s="246" t="s">
        <v>1025</v>
      </c>
      <c r="H127" s="247">
        <v>6</v>
      </c>
      <c r="I127" s="248"/>
      <c r="J127" s="249">
        <f>ROUND(I127*H127,2)</f>
        <v>0</v>
      </c>
      <c r="K127" s="245" t="s">
        <v>1</v>
      </c>
      <c r="L127" s="250"/>
      <c r="M127" s="251" t="s">
        <v>1</v>
      </c>
      <c r="N127" s="252" t="s">
        <v>46</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362</v>
      </c>
      <c r="AT127" s="203" t="s">
        <v>359</v>
      </c>
      <c r="AU127" s="203" t="s">
        <v>93</v>
      </c>
      <c r="AY127" s="18" t="s">
        <v>220</v>
      </c>
      <c r="BE127" s="204">
        <f>IF(N127="základní",J127,0)</f>
        <v>0</v>
      </c>
      <c r="BF127" s="204">
        <f>IF(N127="snížená",J127,0)</f>
        <v>0</v>
      </c>
      <c r="BG127" s="204">
        <f>IF(N127="zákl. přenesená",J127,0)</f>
        <v>0</v>
      </c>
      <c r="BH127" s="204">
        <f>IF(N127="sníž. přenesená",J127,0)</f>
        <v>0</v>
      </c>
      <c r="BI127" s="204">
        <f>IF(N127="nulová",J127,0)</f>
        <v>0</v>
      </c>
      <c r="BJ127" s="18" t="s">
        <v>93</v>
      </c>
      <c r="BK127" s="204">
        <f>ROUND(I127*H127,2)</f>
        <v>0</v>
      </c>
      <c r="BL127" s="18" t="s">
        <v>317</v>
      </c>
      <c r="BM127" s="203" t="s">
        <v>228</v>
      </c>
    </row>
    <row r="128" spans="1:65" s="2" customFormat="1" ht="11.25">
      <c r="A128" s="35"/>
      <c r="B128" s="36"/>
      <c r="C128" s="37"/>
      <c r="D128" s="205" t="s">
        <v>230</v>
      </c>
      <c r="E128" s="37"/>
      <c r="F128" s="206" t="s">
        <v>1396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93</v>
      </c>
    </row>
    <row r="129" spans="1:65" s="2" customFormat="1" ht="14.45" customHeight="1">
      <c r="A129" s="35"/>
      <c r="B129" s="36"/>
      <c r="C129" s="243" t="s">
        <v>106</v>
      </c>
      <c r="D129" s="243" t="s">
        <v>359</v>
      </c>
      <c r="E129" s="244" t="s">
        <v>1398</v>
      </c>
      <c r="F129" s="245" t="s">
        <v>1399</v>
      </c>
      <c r="G129" s="246" t="s">
        <v>1025</v>
      </c>
      <c r="H129" s="247">
        <v>6</v>
      </c>
      <c r="I129" s="248"/>
      <c r="J129" s="249">
        <f>ROUND(I129*H129,2)</f>
        <v>0</v>
      </c>
      <c r="K129" s="245" t="s">
        <v>1</v>
      </c>
      <c r="L129" s="250"/>
      <c r="M129" s="251" t="s">
        <v>1</v>
      </c>
      <c r="N129" s="252" t="s">
        <v>46</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362</v>
      </c>
      <c r="AT129" s="203" t="s">
        <v>359</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221</v>
      </c>
    </row>
    <row r="130" spans="1:65" s="2" customFormat="1" ht="11.25">
      <c r="A130" s="35"/>
      <c r="B130" s="36"/>
      <c r="C130" s="37"/>
      <c r="D130" s="205" t="s">
        <v>230</v>
      </c>
      <c r="E130" s="37"/>
      <c r="F130" s="206" t="s">
        <v>1399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2" customFormat="1" ht="14.45" customHeight="1">
      <c r="A131" s="35"/>
      <c r="B131" s="36"/>
      <c r="C131" s="192" t="s">
        <v>228</v>
      </c>
      <c r="D131" s="192" t="s">
        <v>223</v>
      </c>
      <c r="E131" s="193" t="s">
        <v>1421</v>
      </c>
      <c r="F131" s="194" t="s">
        <v>1422</v>
      </c>
      <c r="G131" s="195" t="s">
        <v>1025</v>
      </c>
      <c r="H131" s="196">
        <v>22</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93</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276</v>
      </c>
    </row>
    <row r="132" spans="1:65" s="2" customFormat="1" ht="11.25">
      <c r="A132" s="35"/>
      <c r="B132" s="36"/>
      <c r="C132" s="37"/>
      <c r="D132" s="205" t="s">
        <v>230</v>
      </c>
      <c r="E132" s="37"/>
      <c r="F132" s="206" t="s">
        <v>1422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93</v>
      </c>
    </row>
    <row r="133" spans="1:65" s="2" customFormat="1" ht="14.45" customHeight="1">
      <c r="A133" s="35"/>
      <c r="B133" s="36"/>
      <c r="C133" s="243" t="s">
        <v>256</v>
      </c>
      <c r="D133" s="243" t="s">
        <v>359</v>
      </c>
      <c r="E133" s="244" t="s">
        <v>1424</v>
      </c>
      <c r="F133" s="245" t="s">
        <v>1425</v>
      </c>
      <c r="G133" s="246" t="s">
        <v>1025</v>
      </c>
      <c r="H133" s="247">
        <v>22</v>
      </c>
      <c r="I133" s="248"/>
      <c r="J133" s="249">
        <f>ROUND(I133*H133,2)</f>
        <v>0</v>
      </c>
      <c r="K133" s="245" t="s">
        <v>1</v>
      </c>
      <c r="L133" s="250"/>
      <c r="M133" s="251" t="s">
        <v>1</v>
      </c>
      <c r="N133" s="252"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362</v>
      </c>
      <c r="AT133" s="203" t="s">
        <v>359</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286</v>
      </c>
    </row>
    <row r="134" spans="1:65" s="2" customFormat="1" ht="11.25">
      <c r="A134" s="35"/>
      <c r="B134" s="36"/>
      <c r="C134" s="37"/>
      <c r="D134" s="205" t="s">
        <v>230</v>
      </c>
      <c r="E134" s="37"/>
      <c r="F134" s="206" t="s">
        <v>1425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2" customFormat="1" ht="14.45" customHeight="1">
      <c r="A135" s="35"/>
      <c r="B135" s="36"/>
      <c r="C135" s="243" t="s">
        <v>221</v>
      </c>
      <c r="D135" s="243" t="s">
        <v>359</v>
      </c>
      <c r="E135" s="244" t="s">
        <v>1407</v>
      </c>
      <c r="F135" s="245" t="s">
        <v>1408</v>
      </c>
      <c r="G135" s="246" t="s">
        <v>1025</v>
      </c>
      <c r="H135" s="247">
        <v>22</v>
      </c>
      <c r="I135" s="248"/>
      <c r="J135" s="249">
        <f>ROUND(I135*H135,2)</f>
        <v>0</v>
      </c>
      <c r="K135" s="245" t="s">
        <v>1</v>
      </c>
      <c r="L135" s="250"/>
      <c r="M135" s="251" t="s">
        <v>1</v>
      </c>
      <c r="N135" s="252"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362</v>
      </c>
      <c r="AT135" s="203" t="s">
        <v>359</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298</v>
      </c>
    </row>
    <row r="136" spans="1:65" s="2" customFormat="1" ht="11.25">
      <c r="A136" s="35"/>
      <c r="B136" s="36"/>
      <c r="C136" s="37"/>
      <c r="D136" s="205" t="s">
        <v>230</v>
      </c>
      <c r="E136" s="37"/>
      <c r="F136" s="206" t="s">
        <v>1408</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2" customFormat="1" ht="14.45" customHeight="1">
      <c r="A137" s="35"/>
      <c r="B137" s="36"/>
      <c r="C137" s="192" t="s">
        <v>266</v>
      </c>
      <c r="D137" s="192" t="s">
        <v>223</v>
      </c>
      <c r="E137" s="193" t="s">
        <v>1428</v>
      </c>
      <c r="F137" s="194" t="s">
        <v>1429</v>
      </c>
      <c r="G137" s="195" t="s">
        <v>1025</v>
      </c>
      <c r="H137" s="196">
        <v>1</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308</v>
      </c>
    </row>
    <row r="138" spans="1:65" s="2" customFormat="1" ht="11.25">
      <c r="A138" s="35"/>
      <c r="B138" s="36"/>
      <c r="C138" s="37"/>
      <c r="D138" s="205" t="s">
        <v>230</v>
      </c>
      <c r="E138" s="37"/>
      <c r="F138" s="206" t="s">
        <v>1429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2" customFormat="1" ht="14.45" customHeight="1">
      <c r="A139" s="35"/>
      <c r="B139" s="36"/>
      <c r="C139" s="243" t="s">
        <v>276</v>
      </c>
      <c r="D139" s="243" t="s">
        <v>359</v>
      </c>
      <c r="E139" s="244" t="s">
        <v>1431</v>
      </c>
      <c r="F139" s="245" t="s">
        <v>1432</v>
      </c>
      <c r="G139" s="246" t="s">
        <v>1025</v>
      </c>
      <c r="H139" s="247">
        <v>1</v>
      </c>
      <c r="I139" s="248"/>
      <c r="J139" s="249">
        <f>ROUND(I139*H139,2)</f>
        <v>0</v>
      </c>
      <c r="K139" s="245" t="s">
        <v>1</v>
      </c>
      <c r="L139" s="250"/>
      <c r="M139" s="251" t="s">
        <v>1</v>
      </c>
      <c r="N139" s="252"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362</v>
      </c>
      <c r="AT139" s="203" t="s">
        <v>359</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317</v>
      </c>
    </row>
    <row r="140" spans="1:65" s="2" customFormat="1" ht="11.25">
      <c r="A140" s="35"/>
      <c r="B140" s="36"/>
      <c r="C140" s="37"/>
      <c r="D140" s="205" t="s">
        <v>230</v>
      </c>
      <c r="E140" s="37"/>
      <c r="F140" s="206" t="s">
        <v>1432</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2" customFormat="1" ht="14.45" customHeight="1">
      <c r="A141" s="35"/>
      <c r="B141" s="36"/>
      <c r="C141" s="243" t="s">
        <v>274</v>
      </c>
      <c r="D141" s="243" t="s">
        <v>359</v>
      </c>
      <c r="E141" s="244" t="s">
        <v>1407</v>
      </c>
      <c r="F141" s="245" t="s">
        <v>1408</v>
      </c>
      <c r="G141" s="246" t="s">
        <v>1025</v>
      </c>
      <c r="H141" s="247">
        <v>1</v>
      </c>
      <c r="I141" s="248"/>
      <c r="J141" s="249">
        <f>ROUND(I141*H141,2)</f>
        <v>0</v>
      </c>
      <c r="K141" s="245" t="s">
        <v>1</v>
      </c>
      <c r="L141" s="250"/>
      <c r="M141" s="251" t="s">
        <v>1</v>
      </c>
      <c r="N141" s="252"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362</v>
      </c>
      <c r="AT141" s="203" t="s">
        <v>359</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327</v>
      </c>
    </row>
    <row r="142" spans="1:65" s="2" customFormat="1" ht="11.25">
      <c r="A142" s="35"/>
      <c r="B142" s="36"/>
      <c r="C142" s="37"/>
      <c r="D142" s="205" t="s">
        <v>230</v>
      </c>
      <c r="E142" s="37"/>
      <c r="F142" s="206" t="s">
        <v>1408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2" customFormat="1" ht="14.45" customHeight="1">
      <c r="A143" s="35"/>
      <c r="B143" s="36"/>
      <c r="C143" s="192" t="s">
        <v>286</v>
      </c>
      <c r="D143" s="192" t="s">
        <v>223</v>
      </c>
      <c r="E143" s="193" t="s">
        <v>1414</v>
      </c>
      <c r="F143" s="194" t="s">
        <v>1415</v>
      </c>
      <c r="G143" s="195" t="s">
        <v>1025</v>
      </c>
      <c r="H143" s="196">
        <v>1</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343</v>
      </c>
    </row>
    <row r="144" spans="1:65" s="2" customFormat="1" ht="11.25">
      <c r="A144" s="35"/>
      <c r="B144" s="36"/>
      <c r="C144" s="37"/>
      <c r="D144" s="205" t="s">
        <v>230</v>
      </c>
      <c r="E144" s="37"/>
      <c r="F144" s="206" t="s">
        <v>1415</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2" customFormat="1" ht="14.45" customHeight="1">
      <c r="A145" s="35"/>
      <c r="B145" s="36"/>
      <c r="C145" s="243" t="s">
        <v>293</v>
      </c>
      <c r="D145" s="243" t="s">
        <v>359</v>
      </c>
      <c r="E145" s="244" t="s">
        <v>1417</v>
      </c>
      <c r="F145" s="245" t="s">
        <v>1418</v>
      </c>
      <c r="G145" s="246" t="s">
        <v>1025</v>
      </c>
      <c r="H145" s="247">
        <v>1</v>
      </c>
      <c r="I145" s="248"/>
      <c r="J145" s="249">
        <f>ROUND(I145*H145,2)</f>
        <v>0</v>
      </c>
      <c r="K145" s="245" t="s">
        <v>1</v>
      </c>
      <c r="L145" s="250"/>
      <c r="M145" s="251" t="s">
        <v>1</v>
      </c>
      <c r="N145" s="252"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362</v>
      </c>
      <c r="AT145" s="203" t="s">
        <v>359</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358</v>
      </c>
    </row>
    <row r="146" spans="1:65" s="2" customFormat="1" ht="11.25">
      <c r="A146" s="35"/>
      <c r="B146" s="36"/>
      <c r="C146" s="37"/>
      <c r="D146" s="205" t="s">
        <v>230</v>
      </c>
      <c r="E146" s="37"/>
      <c r="F146" s="206" t="s">
        <v>1418</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2" customFormat="1" ht="14.45" customHeight="1">
      <c r="A147" s="35"/>
      <c r="B147" s="36"/>
      <c r="C147" s="243" t="s">
        <v>298</v>
      </c>
      <c r="D147" s="243" t="s">
        <v>359</v>
      </c>
      <c r="E147" s="244" t="s">
        <v>1407</v>
      </c>
      <c r="F147" s="245" t="s">
        <v>1408</v>
      </c>
      <c r="G147" s="246" t="s">
        <v>1025</v>
      </c>
      <c r="H147" s="247">
        <v>1</v>
      </c>
      <c r="I147" s="248"/>
      <c r="J147" s="249">
        <f>ROUND(I147*H147,2)</f>
        <v>0</v>
      </c>
      <c r="K147" s="245" t="s">
        <v>1</v>
      </c>
      <c r="L147" s="250"/>
      <c r="M147" s="251" t="s">
        <v>1</v>
      </c>
      <c r="N147" s="252"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362</v>
      </c>
      <c r="AT147" s="203" t="s">
        <v>359</v>
      </c>
      <c r="AU147" s="203" t="s">
        <v>93</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371</v>
      </c>
    </row>
    <row r="148" spans="1:65" s="2" customFormat="1" ht="11.25">
      <c r="A148" s="35"/>
      <c r="B148" s="36"/>
      <c r="C148" s="37"/>
      <c r="D148" s="205" t="s">
        <v>230</v>
      </c>
      <c r="E148" s="37"/>
      <c r="F148" s="206" t="s">
        <v>1408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93</v>
      </c>
    </row>
    <row r="149" spans="1:65" s="2" customFormat="1" ht="14.45" customHeight="1">
      <c r="A149" s="35"/>
      <c r="B149" s="36"/>
      <c r="C149" s="192" t="s">
        <v>304</v>
      </c>
      <c r="D149" s="192" t="s">
        <v>223</v>
      </c>
      <c r="E149" s="193" t="s">
        <v>1401</v>
      </c>
      <c r="F149" s="194" t="s">
        <v>1402</v>
      </c>
      <c r="G149" s="195" t="s">
        <v>1025</v>
      </c>
      <c r="H149" s="196">
        <v>6</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383</v>
      </c>
    </row>
    <row r="150" spans="1:65" s="2" customFormat="1" ht="11.25">
      <c r="A150" s="35"/>
      <c r="B150" s="36"/>
      <c r="C150" s="37"/>
      <c r="D150" s="205" t="s">
        <v>230</v>
      </c>
      <c r="E150" s="37"/>
      <c r="F150" s="206" t="s">
        <v>1402</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2" customFormat="1" ht="14.45" customHeight="1">
      <c r="A151" s="35"/>
      <c r="B151" s="36"/>
      <c r="C151" s="243" t="s">
        <v>308</v>
      </c>
      <c r="D151" s="243" t="s">
        <v>359</v>
      </c>
      <c r="E151" s="244" t="s">
        <v>1404</v>
      </c>
      <c r="F151" s="245" t="s">
        <v>1405</v>
      </c>
      <c r="G151" s="246" t="s">
        <v>1025</v>
      </c>
      <c r="H151" s="247">
        <v>4</v>
      </c>
      <c r="I151" s="248"/>
      <c r="J151" s="249">
        <f>ROUND(I151*H151,2)</f>
        <v>0</v>
      </c>
      <c r="K151" s="245" t="s">
        <v>1</v>
      </c>
      <c r="L151" s="250"/>
      <c r="M151" s="251" t="s">
        <v>1</v>
      </c>
      <c r="N151" s="252"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362</v>
      </c>
      <c r="AT151" s="203" t="s">
        <v>359</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396</v>
      </c>
    </row>
    <row r="152" spans="1:65" s="2" customFormat="1" ht="11.25">
      <c r="A152" s="35"/>
      <c r="B152" s="36"/>
      <c r="C152" s="37"/>
      <c r="D152" s="205" t="s">
        <v>230</v>
      </c>
      <c r="E152" s="37"/>
      <c r="F152" s="206" t="s">
        <v>1405</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2" customFormat="1" ht="14.45" customHeight="1">
      <c r="A153" s="35"/>
      <c r="B153" s="36"/>
      <c r="C153" s="243" t="s">
        <v>8</v>
      </c>
      <c r="D153" s="243" t="s">
        <v>359</v>
      </c>
      <c r="E153" s="244" t="s">
        <v>1407</v>
      </c>
      <c r="F153" s="245" t="s">
        <v>1408</v>
      </c>
      <c r="G153" s="246" t="s">
        <v>1025</v>
      </c>
      <c r="H153" s="247">
        <v>4</v>
      </c>
      <c r="I153" s="248"/>
      <c r="J153" s="249">
        <f>ROUND(I153*H153,2)</f>
        <v>0</v>
      </c>
      <c r="K153" s="245" t="s">
        <v>1</v>
      </c>
      <c r="L153" s="250"/>
      <c r="M153" s="251" t="s">
        <v>1</v>
      </c>
      <c r="N153" s="252"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362</v>
      </c>
      <c r="AT153" s="203" t="s">
        <v>359</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408</v>
      </c>
    </row>
    <row r="154" spans="1:65" s="2" customFormat="1" ht="11.25">
      <c r="A154" s="35"/>
      <c r="B154" s="36"/>
      <c r="C154" s="37"/>
      <c r="D154" s="205" t="s">
        <v>230</v>
      </c>
      <c r="E154" s="37"/>
      <c r="F154" s="206" t="s">
        <v>1408</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2" customFormat="1" ht="14.45" customHeight="1">
      <c r="A155" s="35"/>
      <c r="B155" s="36"/>
      <c r="C155" s="243" t="s">
        <v>317</v>
      </c>
      <c r="D155" s="243" t="s">
        <v>359</v>
      </c>
      <c r="E155" s="244" t="s">
        <v>1410</v>
      </c>
      <c r="F155" s="245" t="s">
        <v>1411</v>
      </c>
      <c r="G155" s="246" t="s">
        <v>1025</v>
      </c>
      <c r="H155" s="247">
        <v>2</v>
      </c>
      <c r="I155" s="248"/>
      <c r="J155" s="249">
        <f>ROUND(I155*H155,2)</f>
        <v>0</v>
      </c>
      <c r="K155" s="245" t="s">
        <v>1</v>
      </c>
      <c r="L155" s="250"/>
      <c r="M155" s="251" t="s">
        <v>1</v>
      </c>
      <c r="N155" s="252"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362</v>
      </c>
      <c r="AT155" s="203" t="s">
        <v>359</v>
      </c>
      <c r="AU155" s="203" t="s">
        <v>93</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362</v>
      </c>
    </row>
    <row r="156" spans="1:65" s="2" customFormat="1" ht="11.25">
      <c r="A156" s="35"/>
      <c r="B156" s="36"/>
      <c r="C156" s="37"/>
      <c r="D156" s="205" t="s">
        <v>230</v>
      </c>
      <c r="E156" s="37"/>
      <c r="F156" s="206" t="s">
        <v>1411</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93</v>
      </c>
    </row>
    <row r="157" spans="1:65" s="2" customFormat="1" ht="14.45" customHeight="1">
      <c r="A157" s="35"/>
      <c r="B157" s="36"/>
      <c r="C157" s="243" t="s">
        <v>323</v>
      </c>
      <c r="D157" s="243" t="s">
        <v>359</v>
      </c>
      <c r="E157" s="244" t="s">
        <v>1407</v>
      </c>
      <c r="F157" s="245" t="s">
        <v>1408</v>
      </c>
      <c r="G157" s="246" t="s">
        <v>1025</v>
      </c>
      <c r="H157" s="247">
        <v>2</v>
      </c>
      <c r="I157" s="248"/>
      <c r="J157" s="249">
        <f>ROUND(I157*H157,2)</f>
        <v>0</v>
      </c>
      <c r="K157" s="245" t="s">
        <v>1</v>
      </c>
      <c r="L157" s="250"/>
      <c r="M157" s="251" t="s">
        <v>1</v>
      </c>
      <c r="N157" s="252"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362</v>
      </c>
      <c r="AT157" s="203" t="s">
        <v>359</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426</v>
      </c>
    </row>
    <row r="158" spans="1:65" s="2" customFormat="1" ht="11.25">
      <c r="A158" s="35"/>
      <c r="B158" s="36"/>
      <c r="C158" s="37"/>
      <c r="D158" s="205" t="s">
        <v>230</v>
      </c>
      <c r="E158" s="37"/>
      <c r="F158" s="206" t="s">
        <v>1408</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2" customFormat="1" ht="14.45" customHeight="1">
      <c r="A159" s="35"/>
      <c r="B159" s="36"/>
      <c r="C159" s="192" t="s">
        <v>327</v>
      </c>
      <c r="D159" s="192" t="s">
        <v>223</v>
      </c>
      <c r="E159" s="193" t="s">
        <v>1476</v>
      </c>
      <c r="F159" s="194" t="s">
        <v>1477</v>
      </c>
      <c r="G159" s="195" t="s">
        <v>1025</v>
      </c>
      <c r="H159" s="196">
        <v>2</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435</v>
      </c>
    </row>
    <row r="160" spans="1:65" s="2" customFormat="1" ht="11.25">
      <c r="A160" s="35"/>
      <c r="B160" s="36"/>
      <c r="C160" s="37"/>
      <c r="D160" s="205" t="s">
        <v>230</v>
      </c>
      <c r="E160" s="37"/>
      <c r="F160" s="206" t="s">
        <v>1477</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243" t="s">
        <v>334</v>
      </c>
      <c r="D161" s="243" t="s">
        <v>359</v>
      </c>
      <c r="E161" s="244" t="s">
        <v>1479</v>
      </c>
      <c r="F161" s="245" t="s">
        <v>1480</v>
      </c>
      <c r="G161" s="246" t="s">
        <v>1025</v>
      </c>
      <c r="H161" s="247">
        <v>2</v>
      </c>
      <c r="I161" s="248"/>
      <c r="J161" s="249">
        <f>ROUND(I161*H161,2)</f>
        <v>0</v>
      </c>
      <c r="K161" s="245" t="s">
        <v>1</v>
      </c>
      <c r="L161" s="250"/>
      <c r="M161" s="251" t="s">
        <v>1</v>
      </c>
      <c r="N161" s="252"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362</v>
      </c>
      <c r="AT161" s="203" t="s">
        <v>359</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449</v>
      </c>
    </row>
    <row r="162" spans="1:65" s="2" customFormat="1" ht="11.25">
      <c r="A162" s="35"/>
      <c r="B162" s="36"/>
      <c r="C162" s="37"/>
      <c r="D162" s="205" t="s">
        <v>230</v>
      </c>
      <c r="E162" s="37"/>
      <c r="F162" s="206" t="s">
        <v>1480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343</v>
      </c>
      <c r="D163" s="192" t="s">
        <v>223</v>
      </c>
      <c r="E163" s="193" t="s">
        <v>1470</v>
      </c>
      <c r="F163" s="194" t="s">
        <v>1471</v>
      </c>
      <c r="G163" s="195" t="s">
        <v>1025</v>
      </c>
      <c r="H163" s="196">
        <v>2</v>
      </c>
      <c r="I163" s="197"/>
      <c r="J163" s="198">
        <f>ROUND(I163*H163,2)</f>
        <v>0</v>
      </c>
      <c r="K163" s="194" t="s">
        <v>1</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462</v>
      </c>
    </row>
    <row r="164" spans="1:65" s="2" customFormat="1" ht="11.25">
      <c r="A164" s="35"/>
      <c r="B164" s="36"/>
      <c r="C164" s="37"/>
      <c r="D164" s="205" t="s">
        <v>230</v>
      </c>
      <c r="E164" s="37"/>
      <c r="F164" s="206" t="s">
        <v>1471</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2" customFormat="1" ht="14.45" customHeight="1">
      <c r="A165" s="35"/>
      <c r="B165" s="36"/>
      <c r="C165" s="243" t="s">
        <v>7</v>
      </c>
      <c r="D165" s="243" t="s">
        <v>359</v>
      </c>
      <c r="E165" s="244" t="s">
        <v>1473</v>
      </c>
      <c r="F165" s="245" t="s">
        <v>1474</v>
      </c>
      <c r="G165" s="246" t="s">
        <v>1025</v>
      </c>
      <c r="H165" s="247">
        <v>2</v>
      </c>
      <c r="I165" s="248"/>
      <c r="J165" s="249">
        <f>ROUND(I165*H165,2)</f>
        <v>0</v>
      </c>
      <c r="K165" s="245" t="s">
        <v>1</v>
      </c>
      <c r="L165" s="250"/>
      <c r="M165" s="251" t="s">
        <v>1</v>
      </c>
      <c r="N165" s="252"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362</v>
      </c>
      <c r="AT165" s="203" t="s">
        <v>359</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478</v>
      </c>
    </row>
    <row r="166" spans="1:65" s="2" customFormat="1" ht="11.25">
      <c r="A166" s="35"/>
      <c r="B166" s="36"/>
      <c r="C166" s="37"/>
      <c r="D166" s="205" t="s">
        <v>230</v>
      </c>
      <c r="E166" s="37"/>
      <c r="F166" s="206" t="s">
        <v>1474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2" customFormat="1" ht="14.45" customHeight="1">
      <c r="A167" s="35"/>
      <c r="B167" s="36"/>
      <c r="C167" s="192" t="s">
        <v>358</v>
      </c>
      <c r="D167" s="192" t="s">
        <v>223</v>
      </c>
      <c r="E167" s="193" t="s">
        <v>1452</v>
      </c>
      <c r="F167" s="194" t="s">
        <v>1453</v>
      </c>
      <c r="G167" s="195" t="s">
        <v>1025</v>
      </c>
      <c r="H167" s="196">
        <v>2</v>
      </c>
      <c r="I167" s="197"/>
      <c r="J167" s="198">
        <f>ROUND(I167*H167,2)</f>
        <v>0</v>
      </c>
      <c r="K167" s="194" t="s">
        <v>1</v>
      </c>
      <c r="L167" s="40"/>
      <c r="M167" s="199" t="s">
        <v>1</v>
      </c>
      <c r="N167" s="200" t="s">
        <v>46</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317</v>
      </c>
      <c r="AT167" s="203" t="s">
        <v>223</v>
      </c>
      <c r="AU167" s="203" t="s">
        <v>93</v>
      </c>
      <c r="AY167" s="18" t="s">
        <v>220</v>
      </c>
      <c r="BE167" s="204">
        <f>IF(N167="základní",J167,0)</f>
        <v>0</v>
      </c>
      <c r="BF167" s="204">
        <f>IF(N167="snížená",J167,0)</f>
        <v>0</v>
      </c>
      <c r="BG167" s="204">
        <f>IF(N167="zákl. přenesená",J167,0)</f>
        <v>0</v>
      </c>
      <c r="BH167" s="204">
        <f>IF(N167="sníž. přenesená",J167,0)</f>
        <v>0</v>
      </c>
      <c r="BI167" s="204">
        <f>IF(N167="nulová",J167,0)</f>
        <v>0</v>
      </c>
      <c r="BJ167" s="18" t="s">
        <v>93</v>
      </c>
      <c r="BK167" s="204">
        <f>ROUND(I167*H167,2)</f>
        <v>0</v>
      </c>
      <c r="BL167" s="18" t="s">
        <v>317</v>
      </c>
      <c r="BM167" s="203" t="s">
        <v>490</v>
      </c>
    </row>
    <row r="168" spans="1:65" s="2" customFormat="1" ht="11.25">
      <c r="A168" s="35"/>
      <c r="B168" s="36"/>
      <c r="C168" s="37"/>
      <c r="D168" s="205" t="s">
        <v>230</v>
      </c>
      <c r="E168" s="37"/>
      <c r="F168" s="206" t="s">
        <v>1453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93</v>
      </c>
    </row>
    <row r="169" spans="1:65" s="2" customFormat="1" ht="14.45" customHeight="1">
      <c r="A169" s="35"/>
      <c r="B169" s="36"/>
      <c r="C169" s="243" t="s">
        <v>364</v>
      </c>
      <c r="D169" s="243" t="s">
        <v>359</v>
      </c>
      <c r="E169" s="244" t="s">
        <v>1455</v>
      </c>
      <c r="F169" s="245" t="s">
        <v>1456</v>
      </c>
      <c r="G169" s="246" t="s">
        <v>1025</v>
      </c>
      <c r="H169" s="247">
        <v>2</v>
      </c>
      <c r="I169" s="248"/>
      <c r="J169" s="249">
        <f>ROUND(I169*H169,2)</f>
        <v>0</v>
      </c>
      <c r="K169" s="245" t="s">
        <v>1</v>
      </c>
      <c r="L169" s="250"/>
      <c r="M169" s="251" t="s">
        <v>1</v>
      </c>
      <c r="N169" s="252" t="s">
        <v>46</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362</v>
      </c>
      <c r="AT169" s="203" t="s">
        <v>359</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501</v>
      </c>
    </row>
    <row r="170" spans="1:65" s="2" customFormat="1" ht="11.25">
      <c r="A170" s="35"/>
      <c r="B170" s="36"/>
      <c r="C170" s="37"/>
      <c r="D170" s="205" t="s">
        <v>230</v>
      </c>
      <c r="E170" s="37"/>
      <c r="F170" s="206" t="s">
        <v>1456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2" customFormat="1" ht="14.45" customHeight="1">
      <c r="A171" s="35"/>
      <c r="B171" s="36"/>
      <c r="C171" s="243" t="s">
        <v>371</v>
      </c>
      <c r="D171" s="243" t="s">
        <v>359</v>
      </c>
      <c r="E171" s="244" t="s">
        <v>1458</v>
      </c>
      <c r="F171" s="245" t="s">
        <v>1459</v>
      </c>
      <c r="G171" s="246" t="s">
        <v>1025</v>
      </c>
      <c r="H171" s="247">
        <v>2</v>
      </c>
      <c r="I171" s="248"/>
      <c r="J171" s="249">
        <f>ROUND(I171*H171,2)</f>
        <v>0</v>
      </c>
      <c r="K171" s="245" t="s">
        <v>1</v>
      </c>
      <c r="L171" s="250"/>
      <c r="M171" s="251" t="s">
        <v>1</v>
      </c>
      <c r="N171" s="252" t="s">
        <v>46</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362</v>
      </c>
      <c r="AT171" s="203" t="s">
        <v>359</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317</v>
      </c>
      <c r="BM171" s="203" t="s">
        <v>517</v>
      </c>
    </row>
    <row r="172" spans="1:65" s="2" customFormat="1" ht="11.25">
      <c r="A172" s="35"/>
      <c r="B172" s="36"/>
      <c r="C172" s="37"/>
      <c r="D172" s="205" t="s">
        <v>230</v>
      </c>
      <c r="E172" s="37"/>
      <c r="F172" s="206" t="s">
        <v>1459</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2" customFormat="1" ht="14.45" customHeight="1">
      <c r="A173" s="35"/>
      <c r="B173" s="36"/>
      <c r="C173" s="192" t="s">
        <v>378</v>
      </c>
      <c r="D173" s="192" t="s">
        <v>223</v>
      </c>
      <c r="E173" s="193" t="s">
        <v>1514</v>
      </c>
      <c r="F173" s="194" t="s">
        <v>1515</v>
      </c>
      <c r="G173" s="195" t="s">
        <v>1025</v>
      </c>
      <c r="H173" s="196">
        <v>2</v>
      </c>
      <c r="I173" s="197"/>
      <c r="J173" s="198">
        <f>ROUND(I173*H173,2)</f>
        <v>0</v>
      </c>
      <c r="K173" s="194" t="s">
        <v>1</v>
      </c>
      <c r="L173" s="40"/>
      <c r="M173" s="199" t="s">
        <v>1</v>
      </c>
      <c r="N173" s="200" t="s">
        <v>46</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317</v>
      </c>
      <c r="AT173" s="203" t="s">
        <v>223</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93</v>
      </c>
      <c r="BK173" s="204">
        <f>ROUND(I173*H173,2)</f>
        <v>0</v>
      </c>
      <c r="BL173" s="18" t="s">
        <v>317</v>
      </c>
      <c r="BM173" s="203" t="s">
        <v>528</v>
      </c>
    </row>
    <row r="174" spans="1:65" s="2" customFormat="1" ht="11.25">
      <c r="A174" s="35"/>
      <c r="B174" s="36"/>
      <c r="C174" s="37"/>
      <c r="D174" s="205" t="s">
        <v>230</v>
      </c>
      <c r="E174" s="37"/>
      <c r="F174" s="206" t="s">
        <v>1515</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2" customFormat="1" ht="14.45" customHeight="1">
      <c r="A175" s="35"/>
      <c r="B175" s="36"/>
      <c r="C175" s="192" t="s">
        <v>383</v>
      </c>
      <c r="D175" s="192" t="s">
        <v>223</v>
      </c>
      <c r="E175" s="193" t="s">
        <v>1517</v>
      </c>
      <c r="F175" s="194" t="s">
        <v>1518</v>
      </c>
      <c r="G175" s="195" t="s">
        <v>1025</v>
      </c>
      <c r="H175" s="196">
        <v>2</v>
      </c>
      <c r="I175" s="197"/>
      <c r="J175" s="198">
        <f>ROUND(I175*H175,2)</f>
        <v>0</v>
      </c>
      <c r="K175" s="194" t="s">
        <v>1</v>
      </c>
      <c r="L175" s="40"/>
      <c r="M175" s="199" t="s">
        <v>1</v>
      </c>
      <c r="N175" s="200" t="s">
        <v>46</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317</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317</v>
      </c>
      <c r="BM175" s="203" t="s">
        <v>540</v>
      </c>
    </row>
    <row r="176" spans="1:65" s="2" customFormat="1" ht="11.25">
      <c r="A176" s="35"/>
      <c r="B176" s="36"/>
      <c r="C176" s="37"/>
      <c r="D176" s="205" t="s">
        <v>230</v>
      </c>
      <c r="E176" s="37"/>
      <c r="F176" s="206" t="s">
        <v>1518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2" customFormat="1" ht="14.45" customHeight="1">
      <c r="A177" s="35"/>
      <c r="B177" s="36"/>
      <c r="C177" s="192" t="s">
        <v>391</v>
      </c>
      <c r="D177" s="192" t="s">
        <v>223</v>
      </c>
      <c r="E177" s="193" t="s">
        <v>1377</v>
      </c>
      <c r="F177" s="194" t="s">
        <v>1378</v>
      </c>
      <c r="G177" s="195" t="s">
        <v>1025</v>
      </c>
      <c r="H177" s="196">
        <v>2</v>
      </c>
      <c r="I177" s="197"/>
      <c r="J177" s="198">
        <f>ROUND(I177*H177,2)</f>
        <v>0</v>
      </c>
      <c r="K177" s="194" t="s">
        <v>1</v>
      </c>
      <c r="L177" s="40"/>
      <c r="M177" s="199" t="s">
        <v>1</v>
      </c>
      <c r="N177" s="200" t="s">
        <v>46</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317</v>
      </c>
      <c r="AT177" s="203" t="s">
        <v>223</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93</v>
      </c>
      <c r="BK177" s="204">
        <f>ROUND(I177*H177,2)</f>
        <v>0</v>
      </c>
      <c r="BL177" s="18" t="s">
        <v>317</v>
      </c>
      <c r="BM177" s="203" t="s">
        <v>550</v>
      </c>
    </row>
    <row r="178" spans="1:65" s="2" customFormat="1" ht="11.25">
      <c r="A178" s="35"/>
      <c r="B178" s="36"/>
      <c r="C178" s="37"/>
      <c r="D178" s="205" t="s">
        <v>230</v>
      </c>
      <c r="E178" s="37"/>
      <c r="F178" s="206" t="s">
        <v>1378</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2" customFormat="1" ht="14.45" customHeight="1">
      <c r="A179" s="35"/>
      <c r="B179" s="36"/>
      <c r="C179" s="243" t="s">
        <v>396</v>
      </c>
      <c r="D179" s="243" t="s">
        <v>359</v>
      </c>
      <c r="E179" s="244" t="s">
        <v>1380</v>
      </c>
      <c r="F179" s="245" t="s">
        <v>1381</v>
      </c>
      <c r="G179" s="246" t="s">
        <v>1025</v>
      </c>
      <c r="H179" s="247">
        <v>2</v>
      </c>
      <c r="I179" s="248"/>
      <c r="J179" s="249">
        <f>ROUND(I179*H179,2)</f>
        <v>0</v>
      </c>
      <c r="K179" s="245" t="s">
        <v>1</v>
      </c>
      <c r="L179" s="250"/>
      <c r="M179" s="251" t="s">
        <v>1</v>
      </c>
      <c r="N179" s="252" t="s">
        <v>46</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362</v>
      </c>
      <c r="AT179" s="203" t="s">
        <v>359</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559</v>
      </c>
    </row>
    <row r="180" spans="1:65" s="2" customFormat="1" ht="11.25">
      <c r="A180" s="35"/>
      <c r="B180" s="36"/>
      <c r="C180" s="37"/>
      <c r="D180" s="205" t="s">
        <v>230</v>
      </c>
      <c r="E180" s="37"/>
      <c r="F180" s="206" t="s">
        <v>1381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2" customFormat="1" ht="14.45" customHeight="1">
      <c r="A181" s="35"/>
      <c r="B181" s="36"/>
      <c r="C181" s="192" t="s">
        <v>403</v>
      </c>
      <c r="D181" s="192" t="s">
        <v>223</v>
      </c>
      <c r="E181" s="193" t="s">
        <v>1435</v>
      </c>
      <c r="F181" s="194" t="s">
        <v>1436</v>
      </c>
      <c r="G181" s="195" t="s">
        <v>1025</v>
      </c>
      <c r="H181" s="196">
        <v>43</v>
      </c>
      <c r="I181" s="197"/>
      <c r="J181" s="198">
        <f>ROUND(I181*H181,2)</f>
        <v>0</v>
      </c>
      <c r="K181" s="194" t="s">
        <v>1</v>
      </c>
      <c r="L181" s="40"/>
      <c r="M181" s="199" t="s">
        <v>1</v>
      </c>
      <c r="N181" s="200" t="s">
        <v>46</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317</v>
      </c>
      <c r="AT181" s="203" t="s">
        <v>223</v>
      </c>
      <c r="AU181" s="203" t="s">
        <v>93</v>
      </c>
      <c r="AY181" s="18" t="s">
        <v>220</v>
      </c>
      <c r="BE181" s="204">
        <f>IF(N181="základní",J181,0)</f>
        <v>0</v>
      </c>
      <c r="BF181" s="204">
        <f>IF(N181="snížená",J181,0)</f>
        <v>0</v>
      </c>
      <c r="BG181" s="204">
        <f>IF(N181="zákl. přenesená",J181,0)</f>
        <v>0</v>
      </c>
      <c r="BH181" s="204">
        <f>IF(N181="sníž. přenesená",J181,0)</f>
        <v>0</v>
      </c>
      <c r="BI181" s="204">
        <f>IF(N181="nulová",J181,0)</f>
        <v>0</v>
      </c>
      <c r="BJ181" s="18" t="s">
        <v>93</v>
      </c>
      <c r="BK181" s="204">
        <f>ROUND(I181*H181,2)</f>
        <v>0</v>
      </c>
      <c r="BL181" s="18" t="s">
        <v>317</v>
      </c>
      <c r="BM181" s="203" t="s">
        <v>567</v>
      </c>
    </row>
    <row r="182" spans="1:65" s="2" customFormat="1" ht="11.25">
      <c r="A182" s="35"/>
      <c r="B182" s="36"/>
      <c r="C182" s="37"/>
      <c r="D182" s="205" t="s">
        <v>230</v>
      </c>
      <c r="E182" s="37"/>
      <c r="F182" s="206" t="s">
        <v>1436</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93</v>
      </c>
    </row>
    <row r="183" spans="1:65" s="2" customFormat="1" ht="14.45" customHeight="1">
      <c r="A183" s="35"/>
      <c r="B183" s="36"/>
      <c r="C183" s="243" t="s">
        <v>408</v>
      </c>
      <c r="D183" s="243" t="s">
        <v>359</v>
      </c>
      <c r="E183" s="244" t="s">
        <v>1438</v>
      </c>
      <c r="F183" s="245" t="s">
        <v>1439</v>
      </c>
      <c r="G183" s="246" t="s">
        <v>1025</v>
      </c>
      <c r="H183" s="247">
        <v>43</v>
      </c>
      <c r="I183" s="248"/>
      <c r="J183" s="249">
        <f>ROUND(I183*H183,2)</f>
        <v>0</v>
      </c>
      <c r="K183" s="245" t="s">
        <v>1</v>
      </c>
      <c r="L183" s="250"/>
      <c r="M183" s="251" t="s">
        <v>1</v>
      </c>
      <c r="N183" s="252" t="s">
        <v>46</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362</v>
      </c>
      <c r="AT183" s="203" t="s">
        <v>359</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317</v>
      </c>
      <c r="BM183" s="203" t="s">
        <v>574</v>
      </c>
    </row>
    <row r="184" spans="1:65" s="2" customFormat="1" ht="11.25">
      <c r="A184" s="35"/>
      <c r="B184" s="36"/>
      <c r="C184" s="37"/>
      <c r="D184" s="205" t="s">
        <v>230</v>
      </c>
      <c r="E184" s="37"/>
      <c r="F184" s="206" t="s">
        <v>1439</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2" customFormat="1" ht="14.45" customHeight="1">
      <c r="A185" s="35"/>
      <c r="B185" s="36"/>
      <c r="C185" s="243" t="s">
        <v>413</v>
      </c>
      <c r="D185" s="243" t="s">
        <v>359</v>
      </c>
      <c r="E185" s="244" t="s">
        <v>1407</v>
      </c>
      <c r="F185" s="245" t="s">
        <v>1408</v>
      </c>
      <c r="G185" s="246" t="s">
        <v>1025</v>
      </c>
      <c r="H185" s="247">
        <v>43</v>
      </c>
      <c r="I185" s="248"/>
      <c r="J185" s="249">
        <f>ROUND(I185*H185,2)</f>
        <v>0</v>
      </c>
      <c r="K185" s="245" t="s">
        <v>1</v>
      </c>
      <c r="L185" s="250"/>
      <c r="M185" s="251" t="s">
        <v>1</v>
      </c>
      <c r="N185" s="252" t="s">
        <v>46</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362</v>
      </c>
      <c r="AT185" s="203" t="s">
        <v>359</v>
      </c>
      <c r="AU185" s="203" t="s">
        <v>93</v>
      </c>
      <c r="AY185" s="18" t="s">
        <v>220</v>
      </c>
      <c r="BE185" s="204">
        <f>IF(N185="základní",J185,0)</f>
        <v>0</v>
      </c>
      <c r="BF185" s="204">
        <f>IF(N185="snížená",J185,0)</f>
        <v>0</v>
      </c>
      <c r="BG185" s="204">
        <f>IF(N185="zákl. přenesená",J185,0)</f>
        <v>0</v>
      </c>
      <c r="BH185" s="204">
        <f>IF(N185="sníž. přenesená",J185,0)</f>
        <v>0</v>
      </c>
      <c r="BI185" s="204">
        <f>IF(N185="nulová",J185,0)</f>
        <v>0</v>
      </c>
      <c r="BJ185" s="18" t="s">
        <v>93</v>
      </c>
      <c r="BK185" s="204">
        <f>ROUND(I185*H185,2)</f>
        <v>0</v>
      </c>
      <c r="BL185" s="18" t="s">
        <v>317</v>
      </c>
      <c r="BM185" s="203" t="s">
        <v>583</v>
      </c>
    </row>
    <row r="186" spans="1:65" s="2" customFormat="1" ht="11.25">
      <c r="A186" s="35"/>
      <c r="B186" s="36"/>
      <c r="C186" s="37"/>
      <c r="D186" s="205" t="s">
        <v>230</v>
      </c>
      <c r="E186" s="37"/>
      <c r="F186" s="206" t="s">
        <v>1408</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93</v>
      </c>
    </row>
    <row r="187" spans="1:65" s="2" customFormat="1" ht="14.45" customHeight="1">
      <c r="A187" s="35"/>
      <c r="B187" s="36"/>
      <c r="C187" s="192" t="s">
        <v>362</v>
      </c>
      <c r="D187" s="192" t="s">
        <v>223</v>
      </c>
      <c r="E187" s="193" t="s">
        <v>1435</v>
      </c>
      <c r="F187" s="194" t="s">
        <v>1436</v>
      </c>
      <c r="G187" s="195" t="s">
        <v>1025</v>
      </c>
      <c r="H187" s="196">
        <v>17</v>
      </c>
      <c r="I187" s="197"/>
      <c r="J187" s="198">
        <f>ROUND(I187*H187,2)</f>
        <v>0</v>
      </c>
      <c r="K187" s="194" t="s">
        <v>1</v>
      </c>
      <c r="L187" s="40"/>
      <c r="M187" s="199" t="s">
        <v>1</v>
      </c>
      <c r="N187" s="200" t="s">
        <v>46</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317</v>
      </c>
      <c r="AT187" s="203" t="s">
        <v>223</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596</v>
      </c>
    </row>
    <row r="188" spans="1:65" s="2" customFormat="1" ht="11.25">
      <c r="A188" s="35"/>
      <c r="B188" s="36"/>
      <c r="C188" s="37"/>
      <c r="D188" s="205" t="s">
        <v>230</v>
      </c>
      <c r="E188" s="37"/>
      <c r="F188" s="206" t="s">
        <v>1436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2" customFormat="1" ht="14.45" customHeight="1">
      <c r="A189" s="35"/>
      <c r="B189" s="36"/>
      <c r="C189" s="243" t="s">
        <v>420</v>
      </c>
      <c r="D189" s="243" t="s">
        <v>359</v>
      </c>
      <c r="E189" s="244" t="s">
        <v>1443</v>
      </c>
      <c r="F189" s="245" t="s">
        <v>1444</v>
      </c>
      <c r="G189" s="246" t="s">
        <v>1025</v>
      </c>
      <c r="H189" s="247">
        <v>17</v>
      </c>
      <c r="I189" s="248"/>
      <c r="J189" s="249">
        <f>ROUND(I189*H189,2)</f>
        <v>0</v>
      </c>
      <c r="K189" s="245" t="s">
        <v>1</v>
      </c>
      <c r="L189" s="250"/>
      <c r="M189" s="251" t="s">
        <v>1</v>
      </c>
      <c r="N189" s="252"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362</v>
      </c>
      <c r="AT189" s="203" t="s">
        <v>359</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317</v>
      </c>
      <c r="BM189" s="203" t="s">
        <v>607</v>
      </c>
    </row>
    <row r="190" spans="1:65" s="2" customFormat="1" ht="11.25">
      <c r="A190" s="35"/>
      <c r="B190" s="36"/>
      <c r="C190" s="37"/>
      <c r="D190" s="205" t="s">
        <v>230</v>
      </c>
      <c r="E190" s="37"/>
      <c r="F190" s="206" t="s">
        <v>1444</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2" customFormat="1" ht="14.45" customHeight="1">
      <c r="A191" s="35"/>
      <c r="B191" s="36"/>
      <c r="C191" s="192" t="s">
        <v>426</v>
      </c>
      <c r="D191" s="192" t="s">
        <v>223</v>
      </c>
      <c r="E191" s="193" t="s">
        <v>1482</v>
      </c>
      <c r="F191" s="194" t="s">
        <v>1483</v>
      </c>
      <c r="G191" s="195" t="s">
        <v>1025</v>
      </c>
      <c r="H191" s="196">
        <v>5</v>
      </c>
      <c r="I191" s="197"/>
      <c r="J191" s="198">
        <f>ROUND(I191*H191,2)</f>
        <v>0</v>
      </c>
      <c r="K191" s="194" t="s">
        <v>1</v>
      </c>
      <c r="L191" s="40"/>
      <c r="M191" s="199" t="s">
        <v>1</v>
      </c>
      <c r="N191" s="200" t="s">
        <v>46</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616</v>
      </c>
    </row>
    <row r="192" spans="1:65" s="2" customFormat="1" ht="11.25">
      <c r="A192" s="35"/>
      <c r="B192" s="36"/>
      <c r="C192" s="37"/>
      <c r="D192" s="205" t="s">
        <v>230</v>
      </c>
      <c r="E192" s="37"/>
      <c r="F192" s="206" t="s">
        <v>1483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2" customFormat="1" ht="14.45" customHeight="1">
      <c r="A193" s="35"/>
      <c r="B193" s="36"/>
      <c r="C193" s="243" t="s">
        <v>431</v>
      </c>
      <c r="D193" s="243" t="s">
        <v>359</v>
      </c>
      <c r="E193" s="244" t="s">
        <v>1485</v>
      </c>
      <c r="F193" s="245" t="s">
        <v>1486</v>
      </c>
      <c r="G193" s="246" t="s">
        <v>1025</v>
      </c>
      <c r="H193" s="247">
        <v>5</v>
      </c>
      <c r="I193" s="248"/>
      <c r="J193" s="249">
        <f>ROUND(I193*H193,2)</f>
        <v>0</v>
      </c>
      <c r="K193" s="245" t="s">
        <v>1</v>
      </c>
      <c r="L193" s="250"/>
      <c r="M193" s="251" t="s">
        <v>1</v>
      </c>
      <c r="N193" s="252" t="s">
        <v>46</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362</v>
      </c>
      <c r="AT193" s="203" t="s">
        <v>359</v>
      </c>
      <c r="AU193" s="203" t="s">
        <v>93</v>
      </c>
      <c r="AY193" s="18" t="s">
        <v>220</v>
      </c>
      <c r="BE193" s="204">
        <f>IF(N193="základní",J193,0)</f>
        <v>0</v>
      </c>
      <c r="BF193" s="204">
        <f>IF(N193="snížená",J193,0)</f>
        <v>0</v>
      </c>
      <c r="BG193" s="204">
        <f>IF(N193="zákl. přenesená",J193,0)</f>
        <v>0</v>
      </c>
      <c r="BH193" s="204">
        <f>IF(N193="sníž. přenesená",J193,0)</f>
        <v>0</v>
      </c>
      <c r="BI193" s="204">
        <f>IF(N193="nulová",J193,0)</f>
        <v>0</v>
      </c>
      <c r="BJ193" s="18" t="s">
        <v>93</v>
      </c>
      <c r="BK193" s="204">
        <f>ROUND(I193*H193,2)</f>
        <v>0</v>
      </c>
      <c r="BL193" s="18" t="s">
        <v>317</v>
      </c>
      <c r="BM193" s="203" t="s">
        <v>629</v>
      </c>
    </row>
    <row r="194" spans="1:65" s="2" customFormat="1" ht="11.25">
      <c r="A194" s="35"/>
      <c r="B194" s="36"/>
      <c r="C194" s="37"/>
      <c r="D194" s="205" t="s">
        <v>230</v>
      </c>
      <c r="E194" s="37"/>
      <c r="F194" s="206" t="s">
        <v>1486</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93</v>
      </c>
    </row>
    <row r="195" spans="1:65" s="2" customFormat="1" ht="14.45" customHeight="1">
      <c r="A195" s="35"/>
      <c r="B195" s="36"/>
      <c r="C195" s="243" t="s">
        <v>435</v>
      </c>
      <c r="D195" s="243" t="s">
        <v>359</v>
      </c>
      <c r="E195" s="244" t="s">
        <v>1407</v>
      </c>
      <c r="F195" s="245" t="s">
        <v>1408</v>
      </c>
      <c r="G195" s="246" t="s">
        <v>1025</v>
      </c>
      <c r="H195" s="247">
        <v>5</v>
      </c>
      <c r="I195" s="248"/>
      <c r="J195" s="249">
        <f>ROUND(I195*H195,2)</f>
        <v>0</v>
      </c>
      <c r="K195" s="245" t="s">
        <v>1</v>
      </c>
      <c r="L195" s="250"/>
      <c r="M195" s="251" t="s">
        <v>1</v>
      </c>
      <c r="N195" s="252"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362</v>
      </c>
      <c r="AT195" s="203" t="s">
        <v>359</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637</v>
      </c>
    </row>
    <row r="196" spans="1:65" s="2" customFormat="1" ht="11.25">
      <c r="A196" s="35"/>
      <c r="B196" s="36"/>
      <c r="C196" s="37"/>
      <c r="D196" s="205" t="s">
        <v>230</v>
      </c>
      <c r="E196" s="37"/>
      <c r="F196" s="206" t="s">
        <v>1408</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14.45" customHeight="1">
      <c r="A197" s="35"/>
      <c r="B197" s="36"/>
      <c r="C197" s="192" t="s">
        <v>442</v>
      </c>
      <c r="D197" s="192" t="s">
        <v>223</v>
      </c>
      <c r="E197" s="193" t="s">
        <v>1489</v>
      </c>
      <c r="F197" s="194" t="s">
        <v>1490</v>
      </c>
      <c r="G197" s="195" t="s">
        <v>1025</v>
      </c>
      <c r="H197" s="196">
        <v>5</v>
      </c>
      <c r="I197" s="197"/>
      <c r="J197" s="198">
        <f>ROUND(I197*H197,2)</f>
        <v>0</v>
      </c>
      <c r="K197" s="194" t="s">
        <v>1</v>
      </c>
      <c r="L197" s="40"/>
      <c r="M197" s="199" t="s">
        <v>1</v>
      </c>
      <c r="N197" s="200" t="s">
        <v>46</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317</v>
      </c>
      <c r="BM197" s="203" t="s">
        <v>648</v>
      </c>
    </row>
    <row r="198" spans="1:65" s="2" customFormat="1" ht="11.25">
      <c r="A198" s="35"/>
      <c r="B198" s="36"/>
      <c r="C198" s="37"/>
      <c r="D198" s="205" t="s">
        <v>230</v>
      </c>
      <c r="E198" s="37"/>
      <c r="F198" s="206" t="s">
        <v>1490</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2" customFormat="1" ht="14.45" customHeight="1">
      <c r="A199" s="35"/>
      <c r="B199" s="36"/>
      <c r="C199" s="243" t="s">
        <v>449</v>
      </c>
      <c r="D199" s="243" t="s">
        <v>359</v>
      </c>
      <c r="E199" s="244" t="s">
        <v>1492</v>
      </c>
      <c r="F199" s="245" t="s">
        <v>1493</v>
      </c>
      <c r="G199" s="246" t="s">
        <v>1025</v>
      </c>
      <c r="H199" s="247">
        <v>5</v>
      </c>
      <c r="I199" s="248"/>
      <c r="J199" s="249">
        <f>ROUND(I199*H199,2)</f>
        <v>0</v>
      </c>
      <c r="K199" s="245" t="s">
        <v>1</v>
      </c>
      <c r="L199" s="250"/>
      <c r="M199" s="251" t="s">
        <v>1</v>
      </c>
      <c r="N199" s="252" t="s">
        <v>46</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362</v>
      </c>
      <c r="AT199" s="203" t="s">
        <v>359</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658</v>
      </c>
    </row>
    <row r="200" spans="1:65" s="2" customFormat="1" ht="11.25">
      <c r="A200" s="35"/>
      <c r="B200" s="36"/>
      <c r="C200" s="37"/>
      <c r="D200" s="205" t="s">
        <v>230</v>
      </c>
      <c r="E200" s="37"/>
      <c r="F200" s="206" t="s">
        <v>1493</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243" t="s">
        <v>456</v>
      </c>
      <c r="D201" s="243" t="s">
        <v>359</v>
      </c>
      <c r="E201" s="244" t="s">
        <v>1407</v>
      </c>
      <c r="F201" s="245" t="s">
        <v>1408</v>
      </c>
      <c r="G201" s="246" t="s">
        <v>1025</v>
      </c>
      <c r="H201" s="247">
        <v>5</v>
      </c>
      <c r="I201" s="248"/>
      <c r="J201" s="249">
        <f>ROUND(I201*H201,2)</f>
        <v>0</v>
      </c>
      <c r="K201" s="245" t="s">
        <v>1</v>
      </c>
      <c r="L201" s="250"/>
      <c r="M201" s="251" t="s">
        <v>1</v>
      </c>
      <c r="N201" s="252" t="s">
        <v>46</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362</v>
      </c>
      <c r="AT201" s="203" t="s">
        <v>359</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667</v>
      </c>
    </row>
    <row r="202" spans="1:65" s="2" customFormat="1" ht="11.25">
      <c r="A202" s="35"/>
      <c r="B202" s="36"/>
      <c r="C202" s="37"/>
      <c r="D202" s="205" t="s">
        <v>230</v>
      </c>
      <c r="E202" s="37"/>
      <c r="F202" s="206" t="s">
        <v>1408</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2" customFormat="1" ht="14.45" customHeight="1">
      <c r="A203" s="35"/>
      <c r="B203" s="36"/>
      <c r="C203" s="192" t="s">
        <v>462</v>
      </c>
      <c r="D203" s="192" t="s">
        <v>223</v>
      </c>
      <c r="E203" s="193" t="s">
        <v>1332</v>
      </c>
      <c r="F203" s="194" t="s">
        <v>1333</v>
      </c>
      <c r="G203" s="195" t="s">
        <v>1025</v>
      </c>
      <c r="H203" s="196">
        <v>108</v>
      </c>
      <c r="I203" s="197"/>
      <c r="J203" s="198">
        <f>ROUND(I203*H203,2)</f>
        <v>0</v>
      </c>
      <c r="K203" s="194" t="s">
        <v>1</v>
      </c>
      <c r="L203" s="40"/>
      <c r="M203" s="199" t="s">
        <v>1</v>
      </c>
      <c r="N203" s="200" t="s">
        <v>46</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317</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317</v>
      </c>
      <c r="BM203" s="203" t="s">
        <v>680</v>
      </c>
    </row>
    <row r="204" spans="1:65" s="2" customFormat="1" ht="11.25">
      <c r="A204" s="35"/>
      <c r="B204" s="36"/>
      <c r="C204" s="37"/>
      <c r="D204" s="205" t="s">
        <v>230</v>
      </c>
      <c r="E204" s="37"/>
      <c r="F204" s="206" t="s">
        <v>1333</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243" t="s">
        <v>473</v>
      </c>
      <c r="D205" s="243" t="s">
        <v>359</v>
      </c>
      <c r="E205" s="244" t="s">
        <v>1335</v>
      </c>
      <c r="F205" s="245" t="s">
        <v>1336</v>
      </c>
      <c r="G205" s="246" t="s">
        <v>1025</v>
      </c>
      <c r="H205" s="247">
        <v>108</v>
      </c>
      <c r="I205" s="248"/>
      <c r="J205" s="249">
        <f>ROUND(I205*H205,2)</f>
        <v>0</v>
      </c>
      <c r="K205" s="245" t="s">
        <v>1</v>
      </c>
      <c r="L205" s="250"/>
      <c r="M205" s="251" t="s">
        <v>1</v>
      </c>
      <c r="N205" s="252"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362</v>
      </c>
      <c r="AT205" s="203" t="s">
        <v>359</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688</v>
      </c>
    </row>
    <row r="206" spans="1:65" s="2" customFormat="1" ht="11.25">
      <c r="A206" s="35"/>
      <c r="B206" s="36"/>
      <c r="C206" s="37"/>
      <c r="D206" s="205" t="s">
        <v>230</v>
      </c>
      <c r="E206" s="37"/>
      <c r="F206" s="206" t="s">
        <v>1336</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14.45" customHeight="1">
      <c r="A207" s="35"/>
      <c r="B207" s="36"/>
      <c r="C207" s="192" t="s">
        <v>478</v>
      </c>
      <c r="D207" s="192" t="s">
        <v>223</v>
      </c>
      <c r="E207" s="193" t="s">
        <v>1326</v>
      </c>
      <c r="F207" s="194" t="s">
        <v>1327</v>
      </c>
      <c r="G207" s="195" t="s">
        <v>1025</v>
      </c>
      <c r="H207" s="196">
        <v>30</v>
      </c>
      <c r="I207" s="197"/>
      <c r="J207" s="198">
        <f>ROUND(I207*H207,2)</f>
        <v>0</v>
      </c>
      <c r="K207" s="194" t="s">
        <v>1</v>
      </c>
      <c r="L207" s="40"/>
      <c r="M207" s="199" t="s">
        <v>1</v>
      </c>
      <c r="N207" s="200"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698</v>
      </c>
    </row>
    <row r="208" spans="1:65" s="2" customFormat="1" ht="11.25">
      <c r="A208" s="35"/>
      <c r="B208" s="36"/>
      <c r="C208" s="37"/>
      <c r="D208" s="205" t="s">
        <v>230</v>
      </c>
      <c r="E208" s="37"/>
      <c r="F208" s="206" t="s">
        <v>1327</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2" customFormat="1" ht="14.45" customHeight="1">
      <c r="A209" s="35"/>
      <c r="B209" s="36"/>
      <c r="C209" s="243" t="s">
        <v>484</v>
      </c>
      <c r="D209" s="243" t="s">
        <v>359</v>
      </c>
      <c r="E209" s="244" t="s">
        <v>1329</v>
      </c>
      <c r="F209" s="245" t="s">
        <v>1330</v>
      </c>
      <c r="G209" s="246" t="s">
        <v>1025</v>
      </c>
      <c r="H209" s="247">
        <v>30</v>
      </c>
      <c r="I209" s="248"/>
      <c r="J209" s="249">
        <f>ROUND(I209*H209,2)</f>
        <v>0</v>
      </c>
      <c r="K209" s="245" t="s">
        <v>1</v>
      </c>
      <c r="L209" s="250"/>
      <c r="M209" s="251" t="s">
        <v>1</v>
      </c>
      <c r="N209" s="252" t="s">
        <v>46</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362</v>
      </c>
      <c r="AT209" s="203" t="s">
        <v>359</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93</v>
      </c>
      <c r="BK209" s="204">
        <f>ROUND(I209*H209,2)</f>
        <v>0</v>
      </c>
      <c r="BL209" s="18" t="s">
        <v>317</v>
      </c>
      <c r="BM209" s="203" t="s">
        <v>706</v>
      </c>
    </row>
    <row r="210" spans="1:65" s="2" customFormat="1" ht="11.25">
      <c r="A210" s="35"/>
      <c r="B210" s="36"/>
      <c r="C210" s="37"/>
      <c r="D210" s="205" t="s">
        <v>230</v>
      </c>
      <c r="E210" s="37"/>
      <c r="F210" s="206" t="s">
        <v>1330</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2" customFormat="1" ht="14.45" customHeight="1">
      <c r="A211" s="35"/>
      <c r="B211" s="36"/>
      <c r="C211" s="192" t="s">
        <v>490</v>
      </c>
      <c r="D211" s="192" t="s">
        <v>223</v>
      </c>
      <c r="E211" s="193" t="s">
        <v>1338</v>
      </c>
      <c r="F211" s="194" t="s">
        <v>1339</v>
      </c>
      <c r="G211" s="195" t="s">
        <v>1025</v>
      </c>
      <c r="H211" s="196">
        <v>62</v>
      </c>
      <c r="I211" s="197"/>
      <c r="J211" s="198">
        <f>ROUND(I211*H211,2)</f>
        <v>0</v>
      </c>
      <c r="K211" s="194" t="s">
        <v>1</v>
      </c>
      <c r="L211" s="40"/>
      <c r="M211" s="199" t="s">
        <v>1</v>
      </c>
      <c r="N211" s="200" t="s">
        <v>46</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317</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317</v>
      </c>
      <c r="BM211" s="203" t="s">
        <v>715</v>
      </c>
    </row>
    <row r="212" spans="1:65" s="2" customFormat="1" ht="11.25">
      <c r="A212" s="35"/>
      <c r="B212" s="36"/>
      <c r="C212" s="37"/>
      <c r="D212" s="205" t="s">
        <v>230</v>
      </c>
      <c r="E212" s="37"/>
      <c r="F212" s="206" t="s">
        <v>1339</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2" customFormat="1" ht="14.45" customHeight="1">
      <c r="A213" s="35"/>
      <c r="B213" s="36"/>
      <c r="C213" s="243" t="s">
        <v>496</v>
      </c>
      <c r="D213" s="243" t="s">
        <v>359</v>
      </c>
      <c r="E213" s="244" t="s">
        <v>1341</v>
      </c>
      <c r="F213" s="245" t="s">
        <v>1342</v>
      </c>
      <c r="G213" s="246" t="s">
        <v>1025</v>
      </c>
      <c r="H213" s="247">
        <v>62</v>
      </c>
      <c r="I213" s="248"/>
      <c r="J213" s="249">
        <f>ROUND(I213*H213,2)</f>
        <v>0</v>
      </c>
      <c r="K213" s="245" t="s">
        <v>1</v>
      </c>
      <c r="L213" s="250"/>
      <c r="M213" s="251" t="s">
        <v>1</v>
      </c>
      <c r="N213" s="252" t="s">
        <v>46</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362</v>
      </c>
      <c r="AT213" s="203" t="s">
        <v>359</v>
      </c>
      <c r="AU213" s="203" t="s">
        <v>93</v>
      </c>
      <c r="AY213" s="18" t="s">
        <v>220</v>
      </c>
      <c r="BE213" s="204">
        <f>IF(N213="základní",J213,0)</f>
        <v>0</v>
      </c>
      <c r="BF213" s="204">
        <f>IF(N213="snížená",J213,0)</f>
        <v>0</v>
      </c>
      <c r="BG213" s="204">
        <f>IF(N213="zákl. přenesená",J213,0)</f>
        <v>0</v>
      </c>
      <c r="BH213" s="204">
        <f>IF(N213="sníž. přenesená",J213,0)</f>
        <v>0</v>
      </c>
      <c r="BI213" s="204">
        <f>IF(N213="nulová",J213,0)</f>
        <v>0</v>
      </c>
      <c r="BJ213" s="18" t="s">
        <v>93</v>
      </c>
      <c r="BK213" s="204">
        <f>ROUND(I213*H213,2)</f>
        <v>0</v>
      </c>
      <c r="BL213" s="18" t="s">
        <v>317</v>
      </c>
      <c r="BM213" s="203" t="s">
        <v>725</v>
      </c>
    </row>
    <row r="214" spans="1:65" s="2" customFormat="1" ht="11.25">
      <c r="A214" s="35"/>
      <c r="B214" s="36"/>
      <c r="C214" s="37"/>
      <c r="D214" s="205" t="s">
        <v>230</v>
      </c>
      <c r="E214" s="37"/>
      <c r="F214" s="206" t="s">
        <v>1342</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93</v>
      </c>
    </row>
    <row r="215" spans="1:65" s="2" customFormat="1" ht="24.2" customHeight="1">
      <c r="A215" s="35"/>
      <c r="B215" s="36"/>
      <c r="C215" s="192" t="s">
        <v>501</v>
      </c>
      <c r="D215" s="192" t="s">
        <v>223</v>
      </c>
      <c r="E215" s="193" t="s">
        <v>1320</v>
      </c>
      <c r="F215" s="194" t="s">
        <v>1321</v>
      </c>
      <c r="G215" s="195" t="s">
        <v>353</v>
      </c>
      <c r="H215" s="196">
        <v>253</v>
      </c>
      <c r="I215" s="197"/>
      <c r="J215" s="198">
        <f>ROUND(I215*H215,2)</f>
        <v>0</v>
      </c>
      <c r="K215" s="194" t="s">
        <v>1</v>
      </c>
      <c r="L215" s="40"/>
      <c r="M215" s="199" t="s">
        <v>1</v>
      </c>
      <c r="N215" s="200" t="s">
        <v>46</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736</v>
      </c>
    </row>
    <row r="216" spans="1:65" s="2" customFormat="1" ht="11.25">
      <c r="A216" s="35"/>
      <c r="B216" s="36"/>
      <c r="C216" s="37"/>
      <c r="D216" s="205" t="s">
        <v>230</v>
      </c>
      <c r="E216" s="37"/>
      <c r="F216" s="206" t="s">
        <v>1321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2" customFormat="1" ht="14.45" customHeight="1">
      <c r="A217" s="35"/>
      <c r="B217" s="36"/>
      <c r="C217" s="243" t="s">
        <v>512</v>
      </c>
      <c r="D217" s="243" t="s">
        <v>359</v>
      </c>
      <c r="E217" s="244" t="s">
        <v>1323</v>
      </c>
      <c r="F217" s="245" t="s">
        <v>1324</v>
      </c>
      <c r="G217" s="246" t="s">
        <v>353</v>
      </c>
      <c r="H217" s="247">
        <v>253</v>
      </c>
      <c r="I217" s="248"/>
      <c r="J217" s="249">
        <f>ROUND(I217*H217,2)</f>
        <v>0</v>
      </c>
      <c r="K217" s="245" t="s">
        <v>1</v>
      </c>
      <c r="L217" s="250"/>
      <c r="M217" s="251" t="s">
        <v>1</v>
      </c>
      <c r="N217" s="252" t="s">
        <v>46</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362</v>
      </c>
      <c r="AT217" s="203" t="s">
        <v>359</v>
      </c>
      <c r="AU217" s="203" t="s">
        <v>93</v>
      </c>
      <c r="AY217" s="18" t="s">
        <v>220</v>
      </c>
      <c r="BE217" s="204">
        <f>IF(N217="základní",J217,0)</f>
        <v>0</v>
      </c>
      <c r="BF217" s="204">
        <f>IF(N217="snížená",J217,0)</f>
        <v>0</v>
      </c>
      <c r="BG217" s="204">
        <f>IF(N217="zákl. přenesená",J217,0)</f>
        <v>0</v>
      </c>
      <c r="BH217" s="204">
        <f>IF(N217="sníž. přenesená",J217,0)</f>
        <v>0</v>
      </c>
      <c r="BI217" s="204">
        <f>IF(N217="nulová",J217,0)</f>
        <v>0</v>
      </c>
      <c r="BJ217" s="18" t="s">
        <v>93</v>
      </c>
      <c r="BK217" s="204">
        <f>ROUND(I217*H217,2)</f>
        <v>0</v>
      </c>
      <c r="BL217" s="18" t="s">
        <v>317</v>
      </c>
      <c r="BM217" s="203" t="s">
        <v>748</v>
      </c>
    </row>
    <row r="218" spans="1:65" s="2" customFormat="1" ht="11.25">
      <c r="A218" s="35"/>
      <c r="B218" s="36"/>
      <c r="C218" s="37"/>
      <c r="D218" s="205" t="s">
        <v>230</v>
      </c>
      <c r="E218" s="37"/>
      <c r="F218" s="206" t="s">
        <v>1324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93</v>
      </c>
    </row>
    <row r="219" spans="1:65" s="2" customFormat="1" ht="14.45" customHeight="1">
      <c r="A219" s="35"/>
      <c r="B219" s="36"/>
      <c r="C219" s="192" t="s">
        <v>517</v>
      </c>
      <c r="D219" s="192" t="s">
        <v>223</v>
      </c>
      <c r="E219" s="193" t="s">
        <v>1496</v>
      </c>
      <c r="F219" s="194" t="s">
        <v>1497</v>
      </c>
      <c r="G219" s="195" t="s">
        <v>353</v>
      </c>
      <c r="H219" s="196">
        <v>145</v>
      </c>
      <c r="I219" s="197"/>
      <c r="J219" s="198">
        <f>ROUND(I219*H219,2)</f>
        <v>0</v>
      </c>
      <c r="K219" s="194" t="s">
        <v>1</v>
      </c>
      <c r="L219" s="40"/>
      <c r="M219" s="199" t="s">
        <v>1</v>
      </c>
      <c r="N219" s="200" t="s">
        <v>46</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317</v>
      </c>
      <c r="AT219" s="203" t="s">
        <v>223</v>
      </c>
      <c r="AU219" s="203" t="s">
        <v>93</v>
      </c>
      <c r="AY219" s="18" t="s">
        <v>220</v>
      </c>
      <c r="BE219" s="204">
        <f>IF(N219="základní",J219,0)</f>
        <v>0</v>
      </c>
      <c r="BF219" s="204">
        <f>IF(N219="snížená",J219,0)</f>
        <v>0</v>
      </c>
      <c r="BG219" s="204">
        <f>IF(N219="zákl. přenesená",J219,0)</f>
        <v>0</v>
      </c>
      <c r="BH219" s="204">
        <f>IF(N219="sníž. přenesená",J219,0)</f>
        <v>0</v>
      </c>
      <c r="BI219" s="204">
        <f>IF(N219="nulová",J219,0)</f>
        <v>0</v>
      </c>
      <c r="BJ219" s="18" t="s">
        <v>93</v>
      </c>
      <c r="BK219" s="204">
        <f>ROUND(I219*H219,2)</f>
        <v>0</v>
      </c>
      <c r="BL219" s="18" t="s">
        <v>317</v>
      </c>
      <c r="BM219" s="203" t="s">
        <v>757</v>
      </c>
    </row>
    <row r="220" spans="1:65" s="2" customFormat="1" ht="11.25">
      <c r="A220" s="35"/>
      <c r="B220" s="36"/>
      <c r="C220" s="37"/>
      <c r="D220" s="205" t="s">
        <v>230</v>
      </c>
      <c r="E220" s="37"/>
      <c r="F220" s="206" t="s">
        <v>1497</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93</v>
      </c>
    </row>
    <row r="221" spans="1:65" s="2" customFormat="1" ht="14.45" customHeight="1">
      <c r="A221" s="35"/>
      <c r="B221" s="36"/>
      <c r="C221" s="243" t="s">
        <v>522</v>
      </c>
      <c r="D221" s="243" t="s">
        <v>359</v>
      </c>
      <c r="E221" s="244" t="s">
        <v>1499</v>
      </c>
      <c r="F221" s="245" t="s">
        <v>1500</v>
      </c>
      <c r="G221" s="246" t="s">
        <v>353</v>
      </c>
      <c r="H221" s="247">
        <v>145</v>
      </c>
      <c r="I221" s="248"/>
      <c r="J221" s="249">
        <f>ROUND(I221*H221,2)</f>
        <v>0</v>
      </c>
      <c r="K221" s="245" t="s">
        <v>1</v>
      </c>
      <c r="L221" s="250"/>
      <c r="M221" s="251" t="s">
        <v>1</v>
      </c>
      <c r="N221" s="252" t="s">
        <v>46</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362</v>
      </c>
      <c r="AT221" s="203" t="s">
        <v>359</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93</v>
      </c>
      <c r="BK221" s="204">
        <f>ROUND(I221*H221,2)</f>
        <v>0</v>
      </c>
      <c r="BL221" s="18" t="s">
        <v>317</v>
      </c>
      <c r="BM221" s="203" t="s">
        <v>767</v>
      </c>
    </row>
    <row r="222" spans="1:65" s="2" customFormat="1" ht="11.25">
      <c r="A222" s="35"/>
      <c r="B222" s="36"/>
      <c r="C222" s="37"/>
      <c r="D222" s="205" t="s">
        <v>230</v>
      </c>
      <c r="E222" s="37"/>
      <c r="F222" s="206" t="s">
        <v>1500</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2" customFormat="1" ht="14.45" customHeight="1">
      <c r="A223" s="35"/>
      <c r="B223" s="36"/>
      <c r="C223" s="192" t="s">
        <v>528</v>
      </c>
      <c r="D223" s="192" t="s">
        <v>223</v>
      </c>
      <c r="E223" s="193" t="s">
        <v>1383</v>
      </c>
      <c r="F223" s="194" t="s">
        <v>1384</v>
      </c>
      <c r="G223" s="195" t="s">
        <v>1025</v>
      </c>
      <c r="H223" s="196">
        <v>2</v>
      </c>
      <c r="I223" s="197"/>
      <c r="J223" s="198">
        <f>ROUND(I223*H223,2)</f>
        <v>0</v>
      </c>
      <c r="K223" s="194" t="s">
        <v>1</v>
      </c>
      <c r="L223" s="40"/>
      <c r="M223" s="199" t="s">
        <v>1</v>
      </c>
      <c r="N223" s="200" t="s">
        <v>46</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317</v>
      </c>
      <c r="AT223" s="203" t="s">
        <v>223</v>
      </c>
      <c r="AU223" s="203" t="s">
        <v>93</v>
      </c>
      <c r="AY223" s="18" t="s">
        <v>220</v>
      </c>
      <c r="BE223" s="204">
        <f>IF(N223="základní",J223,0)</f>
        <v>0</v>
      </c>
      <c r="BF223" s="204">
        <f>IF(N223="snížená",J223,0)</f>
        <v>0</v>
      </c>
      <c r="BG223" s="204">
        <f>IF(N223="zákl. přenesená",J223,0)</f>
        <v>0</v>
      </c>
      <c r="BH223" s="204">
        <f>IF(N223="sníž. přenesená",J223,0)</f>
        <v>0</v>
      </c>
      <c r="BI223" s="204">
        <f>IF(N223="nulová",J223,0)</f>
        <v>0</v>
      </c>
      <c r="BJ223" s="18" t="s">
        <v>93</v>
      </c>
      <c r="BK223" s="204">
        <f>ROUND(I223*H223,2)</f>
        <v>0</v>
      </c>
      <c r="BL223" s="18" t="s">
        <v>317</v>
      </c>
      <c r="BM223" s="203" t="s">
        <v>779</v>
      </c>
    </row>
    <row r="224" spans="1:65" s="2" customFormat="1" ht="11.25">
      <c r="A224" s="35"/>
      <c r="B224" s="36"/>
      <c r="C224" s="37"/>
      <c r="D224" s="205" t="s">
        <v>230</v>
      </c>
      <c r="E224" s="37"/>
      <c r="F224" s="206" t="s">
        <v>1384</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230</v>
      </c>
      <c r="AU224" s="18" t="s">
        <v>93</v>
      </c>
    </row>
    <row r="225" spans="1:65" s="2" customFormat="1" ht="14.45" customHeight="1">
      <c r="A225" s="35"/>
      <c r="B225" s="36"/>
      <c r="C225" s="243" t="s">
        <v>533</v>
      </c>
      <c r="D225" s="243" t="s">
        <v>359</v>
      </c>
      <c r="E225" s="244" t="s">
        <v>1386</v>
      </c>
      <c r="F225" s="245" t="s">
        <v>1387</v>
      </c>
      <c r="G225" s="246" t="s">
        <v>1025</v>
      </c>
      <c r="H225" s="247">
        <v>2</v>
      </c>
      <c r="I225" s="248"/>
      <c r="J225" s="249">
        <f>ROUND(I225*H225,2)</f>
        <v>0</v>
      </c>
      <c r="K225" s="245" t="s">
        <v>1</v>
      </c>
      <c r="L225" s="250"/>
      <c r="M225" s="251" t="s">
        <v>1</v>
      </c>
      <c r="N225" s="252" t="s">
        <v>46</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362</v>
      </c>
      <c r="AT225" s="203" t="s">
        <v>359</v>
      </c>
      <c r="AU225" s="203" t="s">
        <v>93</v>
      </c>
      <c r="AY225" s="18" t="s">
        <v>220</v>
      </c>
      <c r="BE225" s="204">
        <f>IF(N225="základní",J225,0)</f>
        <v>0</v>
      </c>
      <c r="BF225" s="204">
        <f>IF(N225="snížená",J225,0)</f>
        <v>0</v>
      </c>
      <c r="BG225" s="204">
        <f>IF(N225="zákl. přenesená",J225,0)</f>
        <v>0</v>
      </c>
      <c r="BH225" s="204">
        <f>IF(N225="sníž. přenesená",J225,0)</f>
        <v>0</v>
      </c>
      <c r="BI225" s="204">
        <f>IF(N225="nulová",J225,0)</f>
        <v>0</v>
      </c>
      <c r="BJ225" s="18" t="s">
        <v>93</v>
      </c>
      <c r="BK225" s="204">
        <f>ROUND(I225*H225,2)</f>
        <v>0</v>
      </c>
      <c r="BL225" s="18" t="s">
        <v>317</v>
      </c>
      <c r="BM225" s="203" t="s">
        <v>791</v>
      </c>
    </row>
    <row r="226" spans="1:65" s="2" customFormat="1" ht="11.25">
      <c r="A226" s="35"/>
      <c r="B226" s="36"/>
      <c r="C226" s="37"/>
      <c r="D226" s="205" t="s">
        <v>230</v>
      </c>
      <c r="E226" s="37"/>
      <c r="F226" s="206" t="s">
        <v>1387</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230</v>
      </c>
      <c r="AU226" s="18" t="s">
        <v>93</v>
      </c>
    </row>
    <row r="227" spans="1:65" s="2" customFormat="1" ht="14.45" customHeight="1">
      <c r="A227" s="35"/>
      <c r="B227" s="36"/>
      <c r="C227" s="243" t="s">
        <v>540</v>
      </c>
      <c r="D227" s="243" t="s">
        <v>359</v>
      </c>
      <c r="E227" s="244" t="s">
        <v>1389</v>
      </c>
      <c r="F227" s="245" t="s">
        <v>1390</v>
      </c>
      <c r="G227" s="246" t="s">
        <v>1025</v>
      </c>
      <c r="H227" s="247">
        <v>1</v>
      </c>
      <c r="I227" s="248"/>
      <c r="J227" s="249">
        <f>ROUND(I227*H227,2)</f>
        <v>0</v>
      </c>
      <c r="K227" s="245" t="s">
        <v>1</v>
      </c>
      <c r="L227" s="250"/>
      <c r="M227" s="251" t="s">
        <v>1</v>
      </c>
      <c r="N227" s="252" t="s">
        <v>46</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362</v>
      </c>
      <c r="AT227" s="203" t="s">
        <v>359</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93</v>
      </c>
      <c r="BK227" s="204">
        <f>ROUND(I227*H227,2)</f>
        <v>0</v>
      </c>
      <c r="BL227" s="18" t="s">
        <v>317</v>
      </c>
      <c r="BM227" s="203" t="s">
        <v>801</v>
      </c>
    </row>
    <row r="228" spans="1:65" s="2" customFormat="1" ht="11.25">
      <c r="A228" s="35"/>
      <c r="B228" s="36"/>
      <c r="C228" s="37"/>
      <c r="D228" s="205" t="s">
        <v>230</v>
      </c>
      <c r="E228" s="37"/>
      <c r="F228" s="206" t="s">
        <v>1390</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230</v>
      </c>
      <c r="AU228" s="18" t="s">
        <v>93</v>
      </c>
    </row>
    <row r="229" spans="1:65" s="2" customFormat="1" ht="14.45" customHeight="1">
      <c r="A229" s="35"/>
      <c r="B229" s="36"/>
      <c r="C229" s="192" t="s">
        <v>545</v>
      </c>
      <c r="D229" s="192" t="s">
        <v>223</v>
      </c>
      <c r="E229" s="193" t="s">
        <v>1502</v>
      </c>
      <c r="F229" s="194" t="s">
        <v>1503</v>
      </c>
      <c r="G229" s="195" t="s">
        <v>1025</v>
      </c>
      <c r="H229" s="196">
        <v>4</v>
      </c>
      <c r="I229" s="197"/>
      <c r="J229" s="198">
        <f>ROUND(I229*H229,2)</f>
        <v>0</v>
      </c>
      <c r="K229" s="194" t="s">
        <v>1</v>
      </c>
      <c r="L229" s="40"/>
      <c r="M229" s="199" t="s">
        <v>1</v>
      </c>
      <c r="N229" s="200" t="s">
        <v>46</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317</v>
      </c>
      <c r="AT229" s="203" t="s">
        <v>223</v>
      </c>
      <c r="AU229" s="203" t="s">
        <v>93</v>
      </c>
      <c r="AY229" s="18" t="s">
        <v>220</v>
      </c>
      <c r="BE229" s="204">
        <f>IF(N229="základní",J229,0)</f>
        <v>0</v>
      </c>
      <c r="BF229" s="204">
        <f>IF(N229="snížená",J229,0)</f>
        <v>0</v>
      </c>
      <c r="BG229" s="204">
        <f>IF(N229="zákl. přenesená",J229,0)</f>
        <v>0</v>
      </c>
      <c r="BH229" s="204">
        <f>IF(N229="sníž. přenesená",J229,0)</f>
        <v>0</v>
      </c>
      <c r="BI229" s="204">
        <f>IF(N229="nulová",J229,0)</f>
        <v>0</v>
      </c>
      <c r="BJ229" s="18" t="s">
        <v>93</v>
      </c>
      <c r="BK229" s="204">
        <f>ROUND(I229*H229,2)</f>
        <v>0</v>
      </c>
      <c r="BL229" s="18" t="s">
        <v>317</v>
      </c>
      <c r="BM229" s="203" t="s">
        <v>811</v>
      </c>
    </row>
    <row r="230" spans="1:65" s="2" customFormat="1" ht="11.25">
      <c r="A230" s="35"/>
      <c r="B230" s="36"/>
      <c r="C230" s="37"/>
      <c r="D230" s="205" t="s">
        <v>230</v>
      </c>
      <c r="E230" s="37"/>
      <c r="F230" s="206" t="s">
        <v>1503</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230</v>
      </c>
      <c r="AU230" s="18" t="s">
        <v>93</v>
      </c>
    </row>
    <row r="231" spans="1:65" s="2" customFormat="1" ht="14.45" customHeight="1">
      <c r="A231" s="35"/>
      <c r="B231" s="36"/>
      <c r="C231" s="243" t="s">
        <v>550</v>
      </c>
      <c r="D231" s="243" t="s">
        <v>359</v>
      </c>
      <c r="E231" s="244" t="s">
        <v>1505</v>
      </c>
      <c r="F231" s="245" t="s">
        <v>1506</v>
      </c>
      <c r="G231" s="246" t="s">
        <v>1025</v>
      </c>
      <c r="H231" s="247">
        <v>4</v>
      </c>
      <c r="I231" s="248"/>
      <c r="J231" s="249">
        <f>ROUND(I231*H231,2)</f>
        <v>0</v>
      </c>
      <c r="K231" s="245" t="s">
        <v>1</v>
      </c>
      <c r="L231" s="250"/>
      <c r="M231" s="251" t="s">
        <v>1</v>
      </c>
      <c r="N231" s="252" t="s">
        <v>46</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362</v>
      </c>
      <c r="AT231" s="203" t="s">
        <v>359</v>
      </c>
      <c r="AU231" s="203" t="s">
        <v>93</v>
      </c>
      <c r="AY231" s="18" t="s">
        <v>220</v>
      </c>
      <c r="BE231" s="204">
        <f>IF(N231="základní",J231,0)</f>
        <v>0</v>
      </c>
      <c r="BF231" s="204">
        <f>IF(N231="snížená",J231,0)</f>
        <v>0</v>
      </c>
      <c r="BG231" s="204">
        <f>IF(N231="zákl. přenesená",J231,0)</f>
        <v>0</v>
      </c>
      <c r="BH231" s="204">
        <f>IF(N231="sníž. přenesená",J231,0)</f>
        <v>0</v>
      </c>
      <c r="BI231" s="204">
        <f>IF(N231="nulová",J231,0)</f>
        <v>0</v>
      </c>
      <c r="BJ231" s="18" t="s">
        <v>93</v>
      </c>
      <c r="BK231" s="204">
        <f>ROUND(I231*H231,2)</f>
        <v>0</v>
      </c>
      <c r="BL231" s="18" t="s">
        <v>317</v>
      </c>
      <c r="BM231" s="203" t="s">
        <v>826</v>
      </c>
    </row>
    <row r="232" spans="1:65" s="2" customFormat="1" ht="11.25">
      <c r="A232" s="35"/>
      <c r="B232" s="36"/>
      <c r="C232" s="37"/>
      <c r="D232" s="205" t="s">
        <v>230</v>
      </c>
      <c r="E232" s="37"/>
      <c r="F232" s="206" t="s">
        <v>1506</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230</v>
      </c>
      <c r="AU232" s="18" t="s">
        <v>93</v>
      </c>
    </row>
    <row r="233" spans="1:65" s="2" customFormat="1" ht="14.45" customHeight="1">
      <c r="A233" s="35"/>
      <c r="B233" s="36"/>
      <c r="C233" s="192" t="s">
        <v>555</v>
      </c>
      <c r="D233" s="192" t="s">
        <v>223</v>
      </c>
      <c r="E233" s="193" t="s">
        <v>1464</v>
      </c>
      <c r="F233" s="194" t="s">
        <v>1465</v>
      </c>
      <c r="G233" s="195" t="s">
        <v>353</v>
      </c>
      <c r="H233" s="196">
        <v>290</v>
      </c>
      <c r="I233" s="197"/>
      <c r="J233" s="198">
        <f>ROUND(I233*H233,2)</f>
        <v>0</v>
      </c>
      <c r="K233" s="194" t="s">
        <v>1</v>
      </c>
      <c r="L233" s="40"/>
      <c r="M233" s="199" t="s">
        <v>1</v>
      </c>
      <c r="N233" s="200" t="s">
        <v>46</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317</v>
      </c>
      <c r="AT233" s="203" t="s">
        <v>223</v>
      </c>
      <c r="AU233" s="203" t="s">
        <v>93</v>
      </c>
      <c r="AY233" s="18" t="s">
        <v>220</v>
      </c>
      <c r="BE233" s="204">
        <f>IF(N233="základní",J233,0)</f>
        <v>0</v>
      </c>
      <c r="BF233" s="204">
        <f>IF(N233="snížená",J233,0)</f>
        <v>0</v>
      </c>
      <c r="BG233" s="204">
        <f>IF(N233="zákl. přenesená",J233,0)</f>
        <v>0</v>
      </c>
      <c r="BH233" s="204">
        <f>IF(N233="sníž. přenesená",J233,0)</f>
        <v>0</v>
      </c>
      <c r="BI233" s="204">
        <f>IF(N233="nulová",J233,0)</f>
        <v>0</v>
      </c>
      <c r="BJ233" s="18" t="s">
        <v>93</v>
      </c>
      <c r="BK233" s="204">
        <f>ROUND(I233*H233,2)</f>
        <v>0</v>
      </c>
      <c r="BL233" s="18" t="s">
        <v>317</v>
      </c>
      <c r="BM233" s="203" t="s">
        <v>839</v>
      </c>
    </row>
    <row r="234" spans="1:65" s="2" customFormat="1" ht="11.25">
      <c r="A234" s="35"/>
      <c r="B234" s="36"/>
      <c r="C234" s="37"/>
      <c r="D234" s="205" t="s">
        <v>230</v>
      </c>
      <c r="E234" s="37"/>
      <c r="F234" s="206" t="s">
        <v>1465</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230</v>
      </c>
      <c r="AU234" s="18" t="s">
        <v>93</v>
      </c>
    </row>
    <row r="235" spans="1:65" s="2" customFormat="1" ht="14.45" customHeight="1">
      <c r="A235" s="35"/>
      <c r="B235" s="36"/>
      <c r="C235" s="243" t="s">
        <v>559</v>
      </c>
      <c r="D235" s="243" t="s">
        <v>359</v>
      </c>
      <c r="E235" s="244" t="s">
        <v>1467</v>
      </c>
      <c r="F235" s="245" t="s">
        <v>1468</v>
      </c>
      <c r="G235" s="246" t="s">
        <v>353</v>
      </c>
      <c r="H235" s="247">
        <v>290</v>
      </c>
      <c r="I235" s="248"/>
      <c r="J235" s="249">
        <f>ROUND(I235*H235,2)</f>
        <v>0</v>
      </c>
      <c r="K235" s="245" t="s">
        <v>1</v>
      </c>
      <c r="L235" s="250"/>
      <c r="M235" s="251" t="s">
        <v>1</v>
      </c>
      <c r="N235" s="252" t="s">
        <v>46</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362</v>
      </c>
      <c r="AT235" s="203" t="s">
        <v>359</v>
      </c>
      <c r="AU235" s="203" t="s">
        <v>93</v>
      </c>
      <c r="AY235" s="18" t="s">
        <v>220</v>
      </c>
      <c r="BE235" s="204">
        <f>IF(N235="základní",J235,0)</f>
        <v>0</v>
      </c>
      <c r="BF235" s="204">
        <f>IF(N235="snížená",J235,0)</f>
        <v>0</v>
      </c>
      <c r="BG235" s="204">
        <f>IF(N235="zákl. přenesená",J235,0)</f>
        <v>0</v>
      </c>
      <c r="BH235" s="204">
        <f>IF(N235="sníž. přenesená",J235,0)</f>
        <v>0</v>
      </c>
      <c r="BI235" s="204">
        <f>IF(N235="nulová",J235,0)</f>
        <v>0</v>
      </c>
      <c r="BJ235" s="18" t="s">
        <v>93</v>
      </c>
      <c r="BK235" s="204">
        <f>ROUND(I235*H235,2)</f>
        <v>0</v>
      </c>
      <c r="BL235" s="18" t="s">
        <v>317</v>
      </c>
      <c r="BM235" s="203" t="s">
        <v>851</v>
      </c>
    </row>
    <row r="236" spans="1:65" s="2" customFormat="1" ht="11.25">
      <c r="A236" s="35"/>
      <c r="B236" s="36"/>
      <c r="C236" s="37"/>
      <c r="D236" s="205" t="s">
        <v>230</v>
      </c>
      <c r="E236" s="37"/>
      <c r="F236" s="206" t="s">
        <v>1468</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230</v>
      </c>
      <c r="AU236" s="18" t="s">
        <v>93</v>
      </c>
    </row>
    <row r="237" spans="1:65" s="2" customFormat="1" ht="14.45" customHeight="1">
      <c r="A237" s="35"/>
      <c r="B237" s="36"/>
      <c r="C237" s="192" t="s">
        <v>562</v>
      </c>
      <c r="D237" s="192" t="s">
        <v>223</v>
      </c>
      <c r="E237" s="193" t="s">
        <v>1344</v>
      </c>
      <c r="F237" s="194" t="s">
        <v>1345</v>
      </c>
      <c r="G237" s="195" t="s">
        <v>353</v>
      </c>
      <c r="H237" s="196">
        <v>145</v>
      </c>
      <c r="I237" s="197"/>
      <c r="J237" s="198">
        <f>ROUND(I237*H237,2)</f>
        <v>0</v>
      </c>
      <c r="K237" s="194" t="s">
        <v>1</v>
      </c>
      <c r="L237" s="40"/>
      <c r="M237" s="199" t="s">
        <v>1</v>
      </c>
      <c r="N237" s="200" t="s">
        <v>46</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317</v>
      </c>
      <c r="AT237" s="203" t="s">
        <v>223</v>
      </c>
      <c r="AU237" s="203" t="s">
        <v>93</v>
      </c>
      <c r="AY237" s="18" t="s">
        <v>220</v>
      </c>
      <c r="BE237" s="204">
        <f>IF(N237="základní",J237,0)</f>
        <v>0</v>
      </c>
      <c r="BF237" s="204">
        <f>IF(N237="snížená",J237,0)</f>
        <v>0</v>
      </c>
      <c r="BG237" s="204">
        <f>IF(N237="zákl. přenesená",J237,0)</f>
        <v>0</v>
      </c>
      <c r="BH237" s="204">
        <f>IF(N237="sníž. přenesená",J237,0)</f>
        <v>0</v>
      </c>
      <c r="BI237" s="204">
        <f>IF(N237="nulová",J237,0)</f>
        <v>0</v>
      </c>
      <c r="BJ237" s="18" t="s">
        <v>93</v>
      </c>
      <c r="BK237" s="204">
        <f>ROUND(I237*H237,2)</f>
        <v>0</v>
      </c>
      <c r="BL237" s="18" t="s">
        <v>317</v>
      </c>
      <c r="BM237" s="203" t="s">
        <v>861</v>
      </c>
    </row>
    <row r="238" spans="1:65" s="2" customFormat="1" ht="11.25">
      <c r="A238" s="35"/>
      <c r="B238" s="36"/>
      <c r="C238" s="37"/>
      <c r="D238" s="205" t="s">
        <v>230</v>
      </c>
      <c r="E238" s="37"/>
      <c r="F238" s="206" t="s">
        <v>1345</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230</v>
      </c>
      <c r="AU238" s="18" t="s">
        <v>93</v>
      </c>
    </row>
    <row r="239" spans="1:65" s="2" customFormat="1" ht="14.45" customHeight="1">
      <c r="A239" s="35"/>
      <c r="B239" s="36"/>
      <c r="C239" s="243" t="s">
        <v>567</v>
      </c>
      <c r="D239" s="243" t="s">
        <v>359</v>
      </c>
      <c r="E239" s="244" t="s">
        <v>1347</v>
      </c>
      <c r="F239" s="245" t="s">
        <v>1348</v>
      </c>
      <c r="G239" s="246" t="s">
        <v>353</v>
      </c>
      <c r="H239" s="247">
        <v>145</v>
      </c>
      <c r="I239" s="248"/>
      <c r="J239" s="249">
        <f>ROUND(I239*H239,2)</f>
        <v>0</v>
      </c>
      <c r="K239" s="245" t="s">
        <v>1</v>
      </c>
      <c r="L239" s="250"/>
      <c r="M239" s="251" t="s">
        <v>1</v>
      </c>
      <c r="N239" s="252" t="s">
        <v>46</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362</v>
      </c>
      <c r="AT239" s="203" t="s">
        <v>359</v>
      </c>
      <c r="AU239" s="203" t="s">
        <v>93</v>
      </c>
      <c r="AY239" s="18" t="s">
        <v>220</v>
      </c>
      <c r="BE239" s="204">
        <f>IF(N239="základní",J239,0)</f>
        <v>0</v>
      </c>
      <c r="BF239" s="204">
        <f>IF(N239="snížená",J239,0)</f>
        <v>0</v>
      </c>
      <c r="BG239" s="204">
        <f>IF(N239="zákl. přenesená",J239,0)</f>
        <v>0</v>
      </c>
      <c r="BH239" s="204">
        <f>IF(N239="sníž. přenesená",J239,0)</f>
        <v>0</v>
      </c>
      <c r="BI239" s="204">
        <f>IF(N239="nulová",J239,0)</f>
        <v>0</v>
      </c>
      <c r="BJ239" s="18" t="s">
        <v>93</v>
      </c>
      <c r="BK239" s="204">
        <f>ROUND(I239*H239,2)</f>
        <v>0</v>
      </c>
      <c r="BL239" s="18" t="s">
        <v>317</v>
      </c>
      <c r="BM239" s="203" t="s">
        <v>870</v>
      </c>
    </row>
    <row r="240" spans="1:65" s="2" customFormat="1" ht="11.25">
      <c r="A240" s="35"/>
      <c r="B240" s="36"/>
      <c r="C240" s="37"/>
      <c r="D240" s="205" t="s">
        <v>230</v>
      </c>
      <c r="E240" s="37"/>
      <c r="F240" s="206" t="s">
        <v>1348</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230</v>
      </c>
      <c r="AU240" s="18" t="s">
        <v>93</v>
      </c>
    </row>
    <row r="241" spans="1:65" s="2" customFormat="1" ht="14.45" customHeight="1">
      <c r="A241" s="35"/>
      <c r="B241" s="36"/>
      <c r="C241" s="192" t="s">
        <v>569</v>
      </c>
      <c r="D241" s="192" t="s">
        <v>223</v>
      </c>
      <c r="E241" s="193" t="s">
        <v>1359</v>
      </c>
      <c r="F241" s="194" t="s">
        <v>1360</v>
      </c>
      <c r="G241" s="195" t="s">
        <v>353</v>
      </c>
      <c r="H241" s="196">
        <v>735</v>
      </c>
      <c r="I241" s="197"/>
      <c r="J241" s="198">
        <f>ROUND(I241*H241,2)</f>
        <v>0</v>
      </c>
      <c r="K241" s="194" t="s">
        <v>1</v>
      </c>
      <c r="L241" s="40"/>
      <c r="M241" s="199" t="s">
        <v>1</v>
      </c>
      <c r="N241" s="200" t="s">
        <v>46</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317</v>
      </c>
      <c r="AT241" s="203" t="s">
        <v>223</v>
      </c>
      <c r="AU241" s="203" t="s">
        <v>93</v>
      </c>
      <c r="AY241" s="18" t="s">
        <v>220</v>
      </c>
      <c r="BE241" s="204">
        <f>IF(N241="základní",J241,0)</f>
        <v>0</v>
      </c>
      <c r="BF241" s="204">
        <f>IF(N241="snížená",J241,0)</f>
        <v>0</v>
      </c>
      <c r="BG241" s="204">
        <f>IF(N241="zákl. přenesená",J241,0)</f>
        <v>0</v>
      </c>
      <c r="BH241" s="204">
        <f>IF(N241="sníž. přenesená",J241,0)</f>
        <v>0</v>
      </c>
      <c r="BI241" s="204">
        <f>IF(N241="nulová",J241,0)</f>
        <v>0</v>
      </c>
      <c r="BJ241" s="18" t="s">
        <v>93</v>
      </c>
      <c r="BK241" s="204">
        <f>ROUND(I241*H241,2)</f>
        <v>0</v>
      </c>
      <c r="BL241" s="18" t="s">
        <v>317</v>
      </c>
      <c r="BM241" s="203" t="s">
        <v>882</v>
      </c>
    </row>
    <row r="242" spans="1:65" s="2" customFormat="1" ht="11.25">
      <c r="A242" s="35"/>
      <c r="B242" s="36"/>
      <c r="C242" s="37"/>
      <c r="D242" s="205" t="s">
        <v>230</v>
      </c>
      <c r="E242" s="37"/>
      <c r="F242" s="206" t="s">
        <v>1360</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230</v>
      </c>
      <c r="AU242" s="18" t="s">
        <v>93</v>
      </c>
    </row>
    <row r="243" spans="1:65" s="2" customFormat="1" ht="14.45" customHeight="1">
      <c r="A243" s="35"/>
      <c r="B243" s="36"/>
      <c r="C243" s="243" t="s">
        <v>574</v>
      </c>
      <c r="D243" s="243" t="s">
        <v>359</v>
      </c>
      <c r="E243" s="244" t="s">
        <v>1362</v>
      </c>
      <c r="F243" s="245" t="s">
        <v>1363</v>
      </c>
      <c r="G243" s="246" t="s">
        <v>353</v>
      </c>
      <c r="H243" s="247">
        <v>735</v>
      </c>
      <c r="I243" s="248"/>
      <c r="J243" s="249">
        <f>ROUND(I243*H243,2)</f>
        <v>0</v>
      </c>
      <c r="K243" s="245" t="s">
        <v>1</v>
      </c>
      <c r="L243" s="250"/>
      <c r="M243" s="251" t="s">
        <v>1</v>
      </c>
      <c r="N243" s="252" t="s">
        <v>46</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362</v>
      </c>
      <c r="AT243" s="203" t="s">
        <v>359</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892</v>
      </c>
    </row>
    <row r="244" spans="1:65" s="2" customFormat="1" ht="11.25">
      <c r="A244" s="35"/>
      <c r="B244" s="36"/>
      <c r="C244" s="37"/>
      <c r="D244" s="205" t="s">
        <v>230</v>
      </c>
      <c r="E244" s="37"/>
      <c r="F244" s="206" t="s">
        <v>1363</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579</v>
      </c>
      <c r="D245" s="192" t="s">
        <v>223</v>
      </c>
      <c r="E245" s="193" t="s">
        <v>1365</v>
      </c>
      <c r="F245" s="194" t="s">
        <v>1366</v>
      </c>
      <c r="G245" s="195" t="s">
        <v>353</v>
      </c>
      <c r="H245" s="196">
        <v>250</v>
      </c>
      <c r="I245" s="197"/>
      <c r="J245" s="198">
        <f>ROUND(I245*H245,2)</f>
        <v>0</v>
      </c>
      <c r="K245" s="194" t="s">
        <v>1</v>
      </c>
      <c r="L245" s="40"/>
      <c r="M245" s="199" t="s">
        <v>1</v>
      </c>
      <c r="N245" s="200" t="s">
        <v>46</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93</v>
      </c>
      <c r="BK245" s="204">
        <f>ROUND(I245*H245,2)</f>
        <v>0</v>
      </c>
      <c r="BL245" s="18" t="s">
        <v>317</v>
      </c>
      <c r="BM245" s="203" t="s">
        <v>902</v>
      </c>
    </row>
    <row r="246" spans="1:65" s="2" customFormat="1" ht="11.25">
      <c r="A246" s="35"/>
      <c r="B246" s="36"/>
      <c r="C246" s="37"/>
      <c r="D246" s="205" t="s">
        <v>230</v>
      </c>
      <c r="E246" s="37"/>
      <c r="F246" s="206" t="s">
        <v>1366</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2" customFormat="1" ht="14.45" customHeight="1">
      <c r="A247" s="35"/>
      <c r="B247" s="36"/>
      <c r="C247" s="243" t="s">
        <v>583</v>
      </c>
      <c r="D247" s="243" t="s">
        <v>359</v>
      </c>
      <c r="E247" s="244" t="s">
        <v>1368</v>
      </c>
      <c r="F247" s="245" t="s">
        <v>1369</v>
      </c>
      <c r="G247" s="246" t="s">
        <v>353</v>
      </c>
      <c r="H247" s="247">
        <v>45</v>
      </c>
      <c r="I247" s="248"/>
      <c r="J247" s="249">
        <f>ROUND(I247*H247,2)</f>
        <v>0</v>
      </c>
      <c r="K247" s="245" t="s">
        <v>1</v>
      </c>
      <c r="L247" s="250"/>
      <c r="M247" s="251" t="s">
        <v>1</v>
      </c>
      <c r="N247" s="252" t="s">
        <v>46</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362</v>
      </c>
      <c r="AT247" s="203" t="s">
        <v>359</v>
      </c>
      <c r="AU247" s="203" t="s">
        <v>93</v>
      </c>
      <c r="AY247" s="18" t="s">
        <v>220</v>
      </c>
      <c r="BE247" s="204">
        <f>IF(N247="základní",J247,0)</f>
        <v>0</v>
      </c>
      <c r="BF247" s="204">
        <f>IF(N247="snížená",J247,0)</f>
        <v>0</v>
      </c>
      <c r="BG247" s="204">
        <f>IF(N247="zákl. přenesená",J247,0)</f>
        <v>0</v>
      </c>
      <c r="BH247" s="204">
        <f>IF(N247="sníž. přenesená",J247,0)</f>
        <v>0</v>
      </c>
      <c r="BI247" s="204">
        <f>IF(N247="nulová",J247,0)</f>
        <v>0</v>
      </c>
      <c r="BJ247" s="18" t="s">
        <v>93</v>
      </c>
      <c r="BK247" s="204">
        <f>ROUND(I247*H247,2)</f>
        <v>0</v>
      </c>
      <c r="BL247" s="18" t="s">
        <v>317</v>
      </c>
      <c r="BM247" s="203" t="s">
        <v>1772</v>
      </c>
    </row>
    <row r="248" spans="1:65" s="2" customFormat="1" ht="11.25">
      <c r="A248" s="35"/>
      <c r="B248" s="36"/>
      <c r="C248" s="37"/>
      <c r="D248" s="205" t="s">
        <v>230</v>
      </c>
      <c r="E248" s="37"/>
      <c r="F248" s="206" t="s">
        <v>1369</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230</v>
      </c>
      <c r="AU248" s="18" t="s">
        <v>93</v>
      </c>
    </row>
    <row r="249" spans="1:65" s="2" customFormat="1" ht="14.45" customHeight="1">
      <c r="A249" s="35"/>
      <c r="B249" s="36"/>
      <c r="C249" s="243" t="s">
        <v>590</v>
      </c>
      <c r="D249" s="243" t="s">
        <v>359</v>
      </c>
      <c r="E249" s="244" t="s">
        <v>1371</v>
      </c>
      <c r="F249" s="245" t="s">
        <v>1372</v>
      </c>
      <c r="G249" s="246" t="s">
        <v>353</v>
      </c>
      <c r="H249" s="247">
        <v>205</v>
      </c>
      <c r="I249" s="248"/>
      <c r="J249" s="249">
        <f>ROUND(I249*H249,2)</f>
        <v>0</v>
      </c>
      <c r="K249" s="245" t="s">
        <v>1</v>
      </c>
      <c r="L249" s="250"/>
      <c r="M249" s="251" t="s">
        <v>1</v>
      </c>
      <c r="N249" s="252" t="s">
        <v>46</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362</v>
      </c>
      <c r="AT249" s="203" t="s">
        <v>359</v>
      </c>
      <c r="AU249" s="203" t="s">
        <v>93</v>
      </c>
      <c r="AY249" s="18" t="s">
        <v>220</v>
      </c>
      <c r="BE249" s="204">
        <f>IF(N249="základní",J249,0)</f>
        <v>0</v>
      </c>
      <c r="BF249" s="204">
        <f>IF(N249="snížená",J249,0)</f>
        <v>0</v>
      </c>
      <c r="BG249" s="204">
        <f>IF(N249="zákl. přenesená",J249,0)</f>
        <v>0</v>
      </c>
      <c r="BH249" s="204">
        <f>IF(N249="sníž. přenesená",J249,0)</f>
        <v>0</v>
      </c>
      <c r="BI249" s="204">
        <f>IF(N249="nulová",J249,0)</f>
        <v>0</v>
      </c>
      <c r="BJ249" s="18" t="s">
        <v>93</v>
      </c>
      <c r="BK249" s="204">
        <f>ROUND(I249*H249,2)</f>
        <v>0</v>
      </c>
      <c r="BL249" s="18" t="s">
        <v>317</v>
      </c>
      <c r="BM249" s="203" t="s">
        <v>1773</v>
      </c>
    </row>
    <row r="250" spans="1:65" s="2" customFormat="1" ht="11.25">
      <c r="A250" s="35"/>
      <c r="B250" s="36"/>
      <c r="C250" s="37"/>
      <c r="D250" s="205" t="s">
        <v>230</v>
      </c>
      <c r="E250" s="37"/>
      <c r="F250" s="206" t="s">
        <v>1372</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230</v>
      </c>
      <c r="AU250" s="18" t="s">
        <v>93</v>
      </c>
    </row>
    <row r="251" spans="1:65" s="2" customFormat="1" ht="14.45" customHeight="1">
      <c r="A251" s="35"/>
      <c r="B251" s="36"/>
      <c r="C251" s="192" t="s">
        <v>596</v>
      </c>
      <c r="D251" s="192" t="s">
        <v>223</v>
      </c>
      <c r="E251" s="193" t="s">
        <v>1350</v>
      </c>
      <c r="F251" s="194" t="s">
        <v>1351</v>
      </c>
      <c r="G251" s="195" t="s">
        <v>353</v>
      </c>
      <c r="H251" s="196">
        <v>450</v>
      </c>
      <c r="I251" s="197"/>
      <c r="J251" s="198">
        <f>ROUND(I251*H251,2)</f>
        <v>0</v>
      </c>
      <c r="K251" s="194" t="s">
        <v>1</v>
      </c>
      <c r="L251" s="40"/>
      <c r="M251" s="199" t="s">
        <v>1</v>
      </c>
      <c r="N251" s="200" t="s">
        <v>46</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317</v>
      </c>
      <c r="AT251" s="203" t="s">
        <v>223</v>
      </c>
      <c r="AU251" s="203" t="s">
        <v>93</v>
      </c>
      <c r="AY251" s="18" t="s">
        <v>220</v>
      </c>
      <c r="BE251" s="204">
        <f>IF(N251="základní",J251,0)</f>
        <v>0</v>
      </c>
      <c r="BF251" s="204">
        <f>IF(N251="snížená",J251,0)</f>
        <v>0</v>
      </c>
      <c r="BG251" s="204">
        <f>IF(N251="zákl. přenesená",J251,0)</f>
        <v>0</v>
      </c>
      <c r="BH251" s="204">
        <f>IF(N251="sníž. přenesená",J251,0)</f>
        <v>0</v>
      </c>
      <c r="BI251" s="204">
        <f>IF(N251="nulová",J251,0)</f>
        <v>0</v>
      </c>
      <c r="BJ251" s="18" t="s">
        <v>93</v>
      </c>
      <c r="BK251" s="204">
        <f>ROUND(I251*H251,2)</f>
        <v>0</v>
      </c>
      <c r="BL251" s="18" t="s">
        <v>317</v>
      </c>
      <c r="BM251" s="203" t="s">
        <v>1774</v>
      </c>
    </row>
    <row r="252" spans="1:65" s="2" customFormat="1" ht="11.25">
      <c r="A252" s="35"/>
      <c r="B252" s="36"/>
      <c r="C252" s="37"/>
      <c r="D252" s="205" t="s">
        <v>230</v>
      </c>
      <c r="E252" s="37"/>
      <c r="F252" s="206" t="s">
        <v>1351</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230</v>
      </c>
      <c r="AU252" s="18" t="s">
        <v>93</v>
      </c>
    </row>
    <row r="253" spans="1:65" s="2" customFormat="1" ht="14.45" customHeight="1">
      <c r="A253" s="35"/>
      <c r="B253" s="36"/>
      <c r="C253" s="243" t="s">
        <v>602</v>
      </c>
      <c r="D253" s="243" t="s">
        <v>359</v>
      </c>
      <c r="E253" s="244" t="s">
        <v>1353</v>
      </c>
      <c r="F253" s="245" t="s">
        <v>1354</v>
      </c>
      <c r="G253" s="246" t="s">
        <v>353</v>
      </c>
      <c r="H253" s="247">
        <v>235</v>
      </c>
      <c r="I253" s="248"/>
      <c r="J253" s="249">
        <f>ROUND(I253*H253,2)</f>
        <v>0</v>
      </c>
      <c r="K253" s="245" t="s">
        <v>1</v>
      </c>
      <c r="L253" s="250"/>
      <c r="M253" s="251" t="s">
        <v>1</v>
      </c>
      <c r="N253" s="252" t="s">
        <v>46</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362</v>
      </c>
      <c r="AT253" s="203" t="s">
        <v>359</v>
      </c>
      <c r="AU253" s="203" t="s">
        <v>93</v>
      </c>
      <c r="AY253" s="18" t="s">
        <v>220</v>
      </c>
      <c r="BE253" s="204">
        <f>IF(N253="základní",J253,0)</f>
        <v>0</v>
      </c>
      <c r="BF253" s="204">
        <f>IF(N253="snížená",J253,0)</f>
        <v>0</v>
      </c>
      <c r="BG253" s="204">
        <f>IF(N253="zákl. přenesená",J253,0)</f>
        <v>0</v>
      </c>
      <c r="BH253" s="204">
        <f>IF(N253="sníž. přenesená",J253,0)</f>
        <v>0</v>
      </c>
      <c r="BI253" s="204">
        <f>IF(N253="nulová",J253,0)</f>
        <v>0</v>
      </c>
      <c r="BJ253" s="18" t="s">
        <v>93</v>
      </c>
      <c r="BK253" s="204">
        <f>ROUND(I253*H253,2)</f>
        <v>0</v>
      </c>
      <c r="BL253" s="18" t="s">
        <v>317</v>
      </c>
      <c r="BM253" s="203" t="s">
        <v>1775</v>
      </c>
    </row>
    <row r="254" spans="1:65" s="2" customFormat="1" ht="11.25">
      <c r="A254" s="35"/>
      <c r="B254" s="36"/>
      <c r="C254" s="37"/>
      <c r="D254" s="205" t="s">
        <v>230</v>
      </c>
      <c r="E254" s="37"/>
      <c r="F254" s="206" t="s">
        <v>1354</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230</v>
      </c>
      <c r="AU254" s="18" t="s">
        <v>93</v>
      </c>
    </row>
    <row r="255" spans="1:65" s="2" customFormat="1" ht="14.45" customHeight="1">
      <c r="A255" s="35"/>
      <c r="B255" s="36"/>
      <c r="C255" s="243" t="s">
        <v>607</v>
      </c>
      <c r="D255" s="243" t="s">
        <v>359</v>
      </c>
      <c r="E255" s="244" t="s">
        <v>1356</v>
      </c>
      <c r="F255" s="245" t="s">
        <v>1357</v>
      </c>
      <c r="G255" s="246" t="s">
        <v>353</v>
      </c>
      <c r="H255" s="247">
        <v>215</v>
      </c>
      <c r="I255" s="248"/>
      <c r="J255" s="249">
        <f>ROUND(I255*H255,2)</f>
        <v>0</v>
      </c>
      <c r="K255" s="245" t="s">
        <v>1</v>
      </c>
      <c r="L255" s="250"/>
      <c r="M255" s="251" t="s">
        <v>1</v>
      </c>
      <c r="N255" s="252" t="s">
        <v>46</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362</v>
      </c>
      <c r="AT255" s="203" t="s">
        <v>359</v>
      </c>
      <c r="AU255" s="203" t="s">
        <v>93</v>
      </c>
      <c r="AY255" s="18" t="s">
        <v>220</v>
      </c>
      <c r="BE255" s="204">
        <f>IF(N255="základní",J255,0)</f>
        <v>0</v>
      </c>
      <c r="BF255" s="204">
        <f>IF(N255="snížená",J255,0)</f>
        <v>0</v>
      </c>
      <c r="BG255" s="204">
        <f>IF(N255="zákl. přenesená",J255,0)</f>
        <v>0</v>
      </c>
      <c r="BH255" s="204">
        <f>IF(N255="sníž. přenesená",J255,0)</f>
        <v>0</v>
      </c>
      <c r="BI255" s="204">
        <f>IF(N255="nulová",J255,0)</f>
        <v>0</v>
      </c>
      <c r="BJ255" s="18" t="s">
        <v>93</v>
      </c>
      <c r="BK255" s="204">
        <f>ROUND(I255*H255,2)</f>
        <v>0</v>
      </c>
      <c r="BL255" s="18" t="s">
        <v>317</v>
      </c>
      <c r="BM255" s="203" t="s">
        <v>1776</v>
      </c>
    </row>
    <row r="256" spans="1:65" s="2" customFormat="1" ht="11.25">
      <c r="A256" s="35"/>
      <c r="B256" s="36"/>
      <c r="C256" s="37"/>
      <c r="D256" s="205" t="s">
        <v>230</v>
      </c>
      <c r="E256" s="37"/>
      <c r="F256" s="206" t="s">
        <v>1357</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230</v>
      </c>
      <c r="AU256" s="18" t="s">
        <v>93</v>
      </c>
    </row>
    <row r="257" spans="1:65" s="2" customFormat="1" ht="14.45" customHeight="1">
      <c r="A257" s="35"/>
      <c r="B257" s="36"/>
      <c r="C257" s="192" t="s">
        <v>612</v>
      </c>
      <c r="D257" s="192" t="s">
        <v>223</v>
      </c>
      <c r="E257" s="193" t="s">
        <v>1446</v>
      </c>
      <c r="F257" s="194" t="s">
        <v>1447</v>
      </c>
      <c r="G257" s="195" t="s">
        <v>1025</v>
      </c>
      <c r="H257" s="196">
        <v>2</v>
      </c>
      <c r="I257" s="197"/>
      <c r="J257" s="198">
        <f>ROUND(I257*H257,2)</f>
        <v>0</v>
      </c>
      <c r="K257" s="194" t="s">
        <v>1</v>
      </c>
      <c r="L257" s="40"/>
      <c r="M257" s="199" t="s">
        <v>1</v>
      </c>
      <c r="N257" s="200" t="s">
        <v>46</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317</v>
      </c>
      <c r="AT257" s="203" t="s">
        <v>223</v>
      </c>
      <c r="AU257" s="203" t="s">
        <v>93</v>
      </c>
      <c r="AY257" s="18" t="s">
        <v>220</v>
      </c>
      <c r="BE257" s="204">
        <f>IF(N257="základní",J257,0)</f>
        <v>0</v>
      </c>
      <c r="BF257" s="204">
        <f>IF(N257="snížená",J257,0)</f>
        <v>0</v>
      </c>
      <c r="BG257" s="204">
        <f>IF(N257="zákl. přenesená",J257,0)</f>
        <v>0</v>
      </c>
      <c r="BH257" s="204">
        <f>IF(N257="sníž. přenesená",J257,0)</f>
        <v>0</v>
      </c>
      <c r="BI257" s="204">
        <f>IF(N257="nulová",J257,0)</f>
        <v>0</v>
      </c>
      <c r="BJ257" s="18" t="s">
        <v>93</v>
      </c>
      <c r="BK257" s="204">
        <f>ROUND(I257*H257,2)</f>
        <v>0</v>
      </c>
      <c r="BL257" s="18" t="s">
        <v>317</v>
      </c>
      <c r="BM257" s="203" t="s">
        <v>1777</v>
      </c>
    </row>
    <row r="258" spans="1:65" s="2" customFormat="1" ht="11.25">
      <c r="A258" s="35"/>
      <c r="B258" s="36"/>
      <c r="C258" s="37"/>
      <c r="D258" s="205" t="s">
        <v>230</v>
      </c>
      <c r="E258" s="37"/>
      <c r="F258" s="206" t="s">
        <v>1447</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230</v>
      </c>
      <c r="AU258" s="18" t="s">
        <v>93</v>
      </c>
    </row>
    <row r="259" spans="1:65" s="2" customFormat="1" ht="14.45" customHeight="1">
      <c r="A259" s="35"/>
      <c r="B259" s="36"/>
      <c r="C259" s="243" t="s">
        <v>616</v>
      </c>
      <c r="D259" s="243" t="s">
        <v>359</v>
      </c>
      <c r="E259" s="244" t="s">
        <v>1449</v>
      </c>
      <c r="F259" s="245" t="s">
        <v>1450</v>
      </c>
      <c r="G259" s="246" t="s">
        <v>1025</v>
      </c>
      <c r="H259" s="247">
        <v>2</v>
      </c>
      <c r="I259" s="248"/>
      <c r="J259" s="249">
        <f>ROUND(I259*H259,2)</f>
        <v>0</v>
      </c>
      <c r="K259" s="245" t="s">
        <v>1</v>
      </c>
      <c r="L259" s="250"/>
      <c r="M259" s="251" t="s">
        <v>1</v>
      </c>
      <c r="N259" s="252" t="s">
        <v>46</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362</v>
      </c>
      <c r="AT259" s="203" t="s">
        <v>359</v>
      </c>
      <c r="AU259" s="203" t="s">
        <v>93</v>
      </c>
      <c r="AY259" s="18" t="s">
        <v>220</v>
      </c>
      <c r="BE259" s="204">
        <f>IF(N259="základní",J259,0)</f>
        <v>0</v>
      </c>
      <c r="BF259" s="204">
        <f>IF(N259="snížená",J259,0)</f>
        <v>0</v>
      </c>
      <c r="BG259" s="204">
        <f>IF(N259="zákl. přenesená",J259,0)</f>
        <v>0</v>
      </c>
      <c r="BH259" s="204">
        <f>IF(N259="sníž. přenesená",J259,0)</f>
        <v>0</v>
      </c>
      <c r="BI259" s="204">
        <f>IF(N259="nulová",J259,0)</f>
        <v>0</v>
      </c>
      <c r="BJ259" s="18" t="s">
        <v>93</v>
      </c>
      <c r="BK259" s="204">
        <f>ROUND(I259*H259,2)</f>
        <v>0</v>
      </c>
      <c r="BL259" s="18" t="s">
        <v>317</v>
      </c>
      <c r="BM259" s="203" t="s">
        <v>1778</v>
      </c>
    </row>
    <row r="260" spans="1:65" s="2" customFormat="1" ht="11.25">
      <c r="A260" s="35"/>
      <c r="B260" s="36"/>
      <c r="C260" s="37"/>
      <c r="D260" s="205" t="s">
        <v>230</v>
      </c>
      <c r="E260" s="37"/>
      <c r="F260" s="206" t="s">
        <v>1450</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230</v>
      </c>
      <c r="AU260" s="18" t="s">
        <v>93</v>
      </c>
    </row>
    <row r="261" spans="1:65" s="2" customFormat="1" ht="14.45" customHeight="1">
      <c r="A261" s="35"/>
      <c r="B261" s="36"/>
      <c r="C261" s="192" t="s">
        <v>623</v>
      </c>
      <c r="D261" s="192" t="s">
        <v>223</v>
      </c>
      <c r="E261" s="193" t="s">
        <v>1374</v>
      </c>
      <c r="F261" s="194" t="s">
        <v>1375</v>
      </c>
      <c r="G261" s="195" t="s">
        <v>1025</v>
      </c>
      <c r="H261" s="196">
        <v>96</v>
      </c>
      <c r="I261" s="197"/>
      <c r="J261" s="198">
        <f>ROUND(I261*H261,2)</f>
        <v>0</v>
      </c>
      <c r="K261" s="194" t="s">
        <v>1</v>
      </c>
      <c r="L261" s="40"/>
      <c r="M261" s="199" t="s">
        <v>1</v>
      </c>
      <c r="N261" s="200" t="s">
        <v>46</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1779</v>
      </c>
    </row>
    <row r="262" spans="1:65" s="2" customFormat="1" ht="11.25">
      <c r="A262" s="35"/>
      <c r="B262" s="36"/>
      <c r="C262" s="37"/>
      <c r="D262" s="205" t="s">
        <v>230</v>
      </c>
      <c r="E262" s="37"/>
      <c r="F262" s="206" t="s">
        <v>1375</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230</v>
      </c>
      <c r="AU262" s="18" t="s">
        <v>93</v>
      </c>
    </row>
    <row r="263" spans="1:65" s="2" customFormat="1" ht="14.45" customHeight="1">
      <c r="A263" s="35"/>
      <c r="B263" s="36"/>
      <c r="C263" s="192" t="s">
        <v>629</v>
      </c>
      <c r="D263" s="192" t="s">
        <v>223</v>
      </c>
      <c r="E263" s="193" t="s">
        <v>1461</v>
      </c>
      <c r="F263" s="194" t="s">
        <v>1462</v>
      </c>
      <c r="G263" s="195" t="s">
        <v>1025</v>
      </c>
      <c r="H263" s="196">
        <v>1</v>
      </c>
      <c r="I263" s="197"/>
      <c r="J263" s="198">
        <f>ROUND(I263*H263,2)</f>
        <v>0</v>
      </c>
      <c r="K263" s="194" t="s">
        <v>1</v>
      </c>
      <c r="L263" s="40"/>
      <c r="M263" s="199" t="s">
        <v>1</v>
      </c>
      <c r="N263" s="200" t="s">
        <v>46</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317</v>
      </c>
      <c r="AT263" s="203" t="s">
        <v>223</v>
      </c>
      <c r="AU263" s="203" t="s">
        <v>93</v>
      </c>
      <c r="AY263" s="18" t="s">
        <v>220</v>
      </c>
      <c r="BE263" s="204">
        <f>IF(N263="základní",J263,0)</f>
        <v>0</v>
      </c>
      <c r="BF263" s="204">
        <f>IF(N263="snížená",J263,0)</f>
        <v>0</v>
      </c>
      <c r="BG263" s="204">
        <f>IF(N263="zákl. přenesená",J263,0)</f>
        <v>0</v>
      </c>
      <c r="BH263" s="204">
        <f>IF(N263="sníž. přenesená",J263,0)</f>
        <v>0</v>
      </c>
      <c r="BI263" s="204">
        <f>IF(N263="nulová",J263,0)</f>
        <v>0</v>
      </c>
      <c r="BJ263" s="18" t="s">
        <v>93</v>
      </c>
      <c r="BK263" s="204">
        <f>ROUND(I263*H263,2)</f>
        <v>0</v>
      </c>
      <c r="BL263" s="18" t="s">
        <v>317</v>
      </c>
      <c r="BM263" s="203" t="s">
        <v>1780</v>
      </c>
    </row>
    <row r="264" spans="1:65" s="2" customFormat="1" ht="11.25">
      <c r="A264" s="35"/>
      <c r="B264" s="36"/>
      <c r="C264" s="37"/>
      <c r="D264" s="205" t="s">
        <v>230</v>
      </c>
      <c r="E264" s="37"/>
      <c r="F264" s="206" t="s">
        <v>1462</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230</v>
      </c>
      <c r="AU264" s="18" t="s">
        <v>93</v>
      </c>
    </row>
    <row r="265" spans="1:65" s="2" customFormat="1" ht="14.45" customHeight="1">
      <c r="A265" s="35"/>
      <c r="B265" s="36"/>
      <c r="C265" s="192" t="s">
        <v>633</v>
      </c>
      <c r="D265" s="192" t="s">
        <v>223</v>
      </c>
      <c r="E265" s="193" t="s">
        <v>1298</v>
      </c>
      <c r="F265" s="194" t="s">
        <v>1299</v>
      </c>
      <c r="G265" s="195" t="s">
        <v>1300</v>
      </c>
      <c r="H265" s="196">
        <v>0.1</v>
      </c>
      <c r="I265" s="197"/>
      <c r="J265" s="198">
        <f>ROUND(I265*H265,2)</f>
        <v>0</v>
      </c>
      <c r="K265" s="194" t="s">
        <v>1</v>
      </c>
      <c r="L265" s="40"/>
      <c r="M265" s="199" t="s">
        <v>1</v>
      </c>
      <c r="N265" s="200" t="s">
        <v>46</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317</v>
      </c>
      <c r="AT265" s="203" t="s">
        <v>223</v>
      </c>
      <c r="AU265" s="203" t="s">
        <v>93</v>
      </c>
      <c r="AY265" s="18" t="s">
        <v>220</v>
      </c>
      <c r="BE265" s="204">
        <f>IF(N265="základní",J265,0)</f>
        <v>0</v>
      </c>
      <c r="BF265" s="204">
        <f>IF(N265="snížená",J265,0)</f>
        <v>0</v>
      </c>
      <c r="BG265" s="204">
        <f>IF(N265="zákl. přenesená",J265,0)</f>
        <v>0</v>
      </c>
      <c r="BH265" s="204">
        <f>IF(N265="sníž. přenesená",J265,0)</f>
        <v>0</v>
      </c>
      <c r="BI265" s="204">
        <f>IF(N265="nulová",J265,0)</f>
        <v>0</v>
      </c>
      <c r="BJ265" s="18" t="s">
        <v>93</v>
      </c>
      <c r="BK265" s="204">
        <f>ROUND(I265*H265,2)</f>
        <v>0</v>
      </c>
      <c r="BL265" s="18" t="s">
        <v>317</v>
      </c>
      <c r="BM265" s="203" t="s">
        <v>1781</v>
      </c>
    </row>
    <row r="266" spans="1:65" s="2" customFormat="1" ht="11.25">
      <c r="A266" s="35"/>
      <c r="B266" s="36"/>
      <c r="C266" s="37"/>
      <c r="D266" s="205" t="s">
        <v>230</v>
      </c>
      <c r="E266" s="37"/>
      <c r="F266" s="206" t="s">
        <v>1299</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230</v>
      </c>
      <c r="AU266" s="18" t="s">
        <v>93</v>
      </c>
    </row>
    <row r="267" spans="1:65" s="2" customFormat="1" ht="14.45" customHeight="1">
      <c r="A267" s="35"/>
      <c r="B267" s="36"/>
      <c r="C267" s="192" t="s">
        <v>637</v>
      </c>
      <c r="D267" s="192" t="s">
        <v>223</v>
      </c>
      <c r="E267" s="193" t="s">
        <v>1295</v>
      </c>
      <c r="F267" s="194" t="s">
        <v>1296</v>
      </c>
      <c r="G267" s="195" t="s">
        <v>1025</v>
      </c>
      <c r="H267" s="196">
        <v>2</v>
      </c>
      <c r="I267" s="197"/>
      <c r="J267" s="198">
        <f>ROUND(I267*H267,2)</f>
        <v>0</v>
      </c>
      <c r="K267" s="194" t="s">
        <v>1</v>
      </c>
      <c r="L267" s="40"/>
      <c r="M267" s="199" t="s">
        <v>1</v>
      </c>
      <c r="N267" s="200" t="s">
        <v>46</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317</v>
      </c>
      <c r="AT267" s="203" t="s">
        <v>223</v>
      </c>
      <c r="AU267" s="203" t="s">
        <v>93</v>
      </c>
      <c r="AY267" s="18" t="s">
        <v>220</v>
      </c>
      <c r="BE267" s="204">
        <f>IF(N267="základní",J267,0)</f>
        <v>0</v>
      </c>
      <c r="BF267" s="204">
        <f>IF(N267="snížená",J267,0)</f>
        <v>0</v>
      </c>
      <c r="BG267" s="204">
        <f>IF(N267="zákl. přenesená",J267,0)</f>
        <v>0</v>
      </c>
      <c r="BH267" s="204">
        <f>IF(N267="sníž. přenesená",J267,0)</f>
        <v>0</v>
      </c>
      <c r="BI267" s="204">
        <f>IF(N267="nulová",J267,0)</f>
        <v>0</v>
      </c>
      <c r="BJ267" s="18" t="s">
        <v>93</v>
      </c>
      <c r="BK267" s="204">
        <f>ROUND(I267*H267,2)</f>
        <v>0</v>
      </c>
      <c r="BL267" s="18" t="s">
        <v>317</v>
      </c>
      <c r="BM267" s="203" t="s">
        <v>1782</v>
      </c>
    </row>
    <row r="268" spans="1:65" s="2" customFormat="1" ht="11.25">
      <c r="A268" s="35"/>
      <c r="B268" s="36"/>
      <c r="C268" s="37"/>
      <c r="D268" s="205" t="s">
        <v>230</v>
      </c>
      <c r="E268" s="37"/>
      <c r="F268" s="206" t="s">
        <v>1296</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230</v>
      </c>
      <c r="AU268" s="18" t="s">
        <v>93</v>
      </c>
    </row>
    <row r="269" spans="1:65" s="2" customFormat="1" ht="14.45" customHeight="1">
      <c r="A269" s="35"/>
      <c r="B269" s="36"/>
      <c r="C269" s="192" t="s">
        <v>644</v>
      </c>
      <c r="D269" s="192" t="s">
        <v>223</v>
      </c>
      <c r="E269" s="193" t="s">
        <v>1292</v>
      </c>
      <c r="F269" s="194" t="s">
        <v>1293</v>
      </c>
      <c r="G269" s="195" t="s">
        <v>1025</v>
      </c>
      <c r="H269" s="196">
        <v>40</v>
      </c>
      <c r="I269" s="197"/>
      <c r="J269" s="198">
        <f>ROUND(I269*H269,2)</f>
        <v>0</v>
      </c>
      <c r="K269" s="194" t="s">
        <v>1</v>
      </c>
      <c r="L269" s="40"/>
      <c r="M269" s="199" t="s">
        <v>1</v>
      </c>
      <c r="N269" s="200" t="s">
        <v>46</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317</v>
      </c>
      <c r="AT269" s="203" t="s">
        <v>223</v>
      </c>
      <c r="AU269" s="203" t="s">
        <v>93</v>
      </c>
      <c r="AY269" s="18" t="s">
        <v>220</v>
      </c>
      <c r="BE269" s="204">
        <f>IF(N269="základní",J269,0)</f>
        <v>0</v>
      </c>
      <c r="BF269" s="204">
        <f>IF(N269="snížená",J269,0)</f>
        <v>0</v>
      </c>
      <c r="BG269" s="204">
        <f>IF(N269="zákl. přenesená",J269,0)</f>
        <v>0</v>
      </c>
      <c r="BH269" s="204">
        <f>IF(N269="sníž. přenesená",J269,0)</f>
        <v>0</v>
      </c>
      <c r="BI269" s="204">
        <f>IF(N269="nulová",J269,0)</f>
        <v>0</v>
      </c>
      <c r="BJ269" s="18" t="s">
        <v>93</v>
      </c>
      <c r="BK269" s="204">
        <f>ROUND(I269*H269,2)</f>
        <v>0</v>
      </c>
      <c r="BL269" s="18" t="s">
        <v>317</v>
      </c>
      <c r="BM269" s="203" t="s">
        <v>1783</v>
      </c>
    </row>
    <row r="270" spans="1:65" s="2" customFormat="1" ht="11.25">
      <c r="A270" s="35"/>
      <c r="B270" s="36"/>
      <c r="C270" s="37"/>
      <c r="D270" s="205" t="s">
        <v>230</v>
      </c>
      <c r="E270" s="37"/>
      <c r="F270" s="206" t="s">
        <v>1293</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230</v>
      </c>
      <c r="AU270" s="18" t="s">
        <v>93</v>
      </c>
    </row>
    <row r="271" spans="1:65" s="2" customFormat="1" ht="14.45" customHeight="1">
      <c r="A271" s="35"/>
      <c r="B271" s="36"/>
      <c r="C271" s="192" t="s">
        <v>648</v>
      </c>
      <c r="D271" s="192" t="s">
        <v>223</v>
      </c>
      <c r="E271" s="193" t="s">
        <v>1302</v>
      </c>
      <c r="F271" s="194" t="s">
        <v>1303</v>
      </c>
      <c r="G271" s="195" t="s">
        <v>353</v>
      </c>
      <c r="H271" s="196">
        <v>265</v>
      </c>
      <c r="I271" s="197"/>
      <c r="J271" s="198">
        <f>ROUND(I271*H271,2)</f>
        <v>0</v>
      </c>
      <c r="K271" s="194" t="s">
        <v>1</v>
      </c>
      <c r="L271" s="40"/>
      <c r="M271" s="199" t="s">
        <v>1</v>
      </c>
      <c r="N271" s="200" t="s">
        <v>46</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93</v>
      </c>
      <c r="BK271" s="204">
        <f>ROUND(I271*H271,2)</f>
        <v>0</v>
      </c>
      <c r="BL271" s="18" t="s">
        <v>317</v>
      </c>
      <c r="BM271" s="203" t="s">
        <v>1784</v>
      </c>
    </row>
    <row r="272" spans="1:65" s="2" customFormat="1" ht="11.25">
      <c r="A272" s="35"/>
      <c r="B272" s="36"/>
      <c r="C272" s="37"/>
      <c r="D272" s="205" t="s">
        <v>230</v>
      </c>
      <c r="E272" s="37"/>
      <c r="F272" s="206" t="s">
        <v>1303</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2" customFormat="1" ht="14.45" customHeight="1">
      <c r="A273" s="35"/>
      <c r="B273" s="36"/>
      <c r="C273" s="192" t="s">
        <v>653</v>
      </c>
      <c r="D273" s="192" t="s">
        <v>223</v>
      </c>
      <c r="E273" s="193" t="s">
        <v>1305</v>
      </c>
      <c r="F273" s="194" t="s">
        <v>1306</v>
      </c>
      <c r="G273" s="195" t="s">
        <v>353</v>
      </c>
      <c r="H273" s="196">
        <v>195</v>
      </c>
      <c r="I273" s="197"/>
      <c r="J273" s="198">
        <f>ROUND(I273*H273,2)</f>
        <v>0</v>
      </c>
      <c r="K273" s="194" t="s">
        <v>1</v>
      </c>
      <c r="L273" s="40"/>
      <c r="M273" s="199" t="s">
        <v>1</v>
      </c>
      <c r="N273" s="200" t="s">
        <v>46</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317</v>
      </c>
      <c r="AT273" s="203" t="s">
        <v>223</v>
      </c>
      <c r="AU273" s="203" t="s">
        <v>93</v>
      </c>
      <c r="AY273" s="18" t="s">
        <v>220</v>
      </c>
      <c r="BE273" s="204">
        <f>IF(N273="základní",J273,0)</f>
        <v>0</v>
      </c>
      <c r="BF273" s="204">
        <f>IF(N273="snížená",J273,0)</f>
        <v>0</v>
      </c>
      <c r="BG273" s="204">
        <f>IF(N273="zákl. přenesená",J273,0)</f>
        <v>0</v>
      </c>
      <c r="BH273" s="204">
        <f>IF(N273="sníž. přenesená",J273,0)</f>
        <v>0</v>
      </c>
      <c r="BI273" s="204">
        <f>IF(N273="nulová",J273,0)</f>
        <v>0</v>
      </c>
      <c r="BJ273" s="18" t="s">
        <v>93</v>
      </c>
      <c r="BK273" s="204">
        <f>ROUND(I273*H273,2)</f>
        <v>0</v>
      </c>
      <c r="BL273" s="18" t="s">
        <v>317</v>
      </c>
      <c r="BM273" s="203" t="s">
        <v>1785</v>
      </c>
    </row>
    <row r="274" spans="1:65" s="2" customFormat="1" ht="11.25">
      <c r="A274" s="35"/>
      <c r="B274" s="36"/>
      <c r="C274" s="37"/>
      <c r="D274" s="205" t="s">
        <v>230</v>
      </c>
      <c r="E274" s="37"/>
      <c r="F274" s="206" t="s">
        <v>1306</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230</v>
      </c>
      <c r="AU274" s="18" t="s">
        <v>93</v>
      </c>
    </row>
    <row r="275" spans="1:65" s="2" customFormat="1" ht="14.45" customHeight="1">
      <c r="A275" s="35"/>
      <c r="B275" s="36"/>
      <c r="C275" s="192" t="s">
        <v>658</v>
      </c>
      <c r="D275" s="192" t="s">
        <v>223</v>
      </c>
      <c r="E275" s="193" t="s">
        <v>1308</v>
      </c>
      <c r="F275" s="194" t="s">
        <v>1309</v>
      </c>
      <c r="G275" s="195" t="s">
        <v>353</v>
      </c>
      <c r="H275" s="196">
        <v>45</v>
      </c>
      <c r="I275" s="197"/>
      <c r="J275" s="198">
        <f>ROUND(I275*H275,2)</f>
        <v>0</v>
      </c>
      <c r="K275" s="194" t="s">
        <v>1</v>
      </c>
      <c r="L275" s="40"/>
      <c r="M275" s="199" t="s">
        <v>1</v>
      </c>
      <c r="N275" s="200" t="s">
        <v>46</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317</v>
      </c>
      <c r="AT275" s="203" t="s">
        <v>223</v>
      </c>
      <c r="AU275" s="203" t="s">
        <v>93</v>
      </c>
      <c r="AY275" s="18" t="s">
        <v>220</v>
      </c>
      <c r="BE275" s="204">
        <f>IF(N275="základní",J275,0)</f>
        <v>0</v>
      </c>
      <c r="BF275" s="204">
        <f>IF(N275="snížená",J275,0)</f>
        <v>0</v>
      </c>
      <c r="BG275" s="204">
        <f>IF(N275="zákl. přenesená",J275,0)</f>
        <v>0</v>
      </c>
      <c r="BH275" s="204">
        <f>IF(N275="sníž. přenesená",J275,0)</f>
        <v>0</v>
      </c>
      <c r="BI275" s="204">
        <f>IF(N275="nulová",J275,0)</f>
        <v>0</v>
      </c>
      <c r="BJ275" s="18" t="s">
        <v>93</v>
      </c>
      <c r="BK275" s="204">
        <f>ROUND(I275*H275,2)</f>
        <v>0</v>
      </c>
      <c r="BL275" s="18" t="s">
        <v>317</v>
      </c>
      <c r="BM275" s="203" t="s">
        <v>1786</v>
      </c>
    </row>
    <row r="276" spans="1:65" s="2" customFormat="1" ht="11.25">
      <c r="A276" s="35"/>
      <c r="B276" s="36"/>
      <c r="C276" s="37"/>
      <c r="D276" s="205" t="s">
        <v>230</v>
      </c>
      <c r="E276" s="37"/>
      <c r="F276" s="206" t="s">
        <v>1309</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230</v>
      </c>
      <c r="AU276" s="18" t="s">
        <v>93</v>
      </c>
    </row>
    <row r="277" spans="1:65" s="2" customFormat="1" ht="14.45" customHeight="1">
      <c r="A277" s="35"/>
      <c r="B277" s="36"/>
      <c r="C277" s="192" t="s">
        <v>662</v>
      </c>
      <c r="D277" s="192" t="s">
        <v>223</v>
      </c>
      <c r="E277" s="193" t="s">
        <v>1311</v>
      </c>
      <c r="F277" s="194" t="s">
        <v>1312</v>
      </c>
      <c r="G277" s="195" t="s">
        <v>353</v>
      </c>
      <c r="H277" s="196">
        <v>265</v>
      </c>
      <c r="I277" s="197"/>
      <c r="J277" s="198">
        <f>ROUND(I277*H277,2)</f>
        <v>0</v>
      </c>
      <c r="K277" s="194" t="s">
        <v>1</v>
      </c>
      <c r="L277" s="40"/>
      <c r="M277" s="199" t="s">
        <v>1</v>
      </c>
      <c r="N277" s="200" t="s">
        <v>46</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1787</v>
      </c>
    </row>
    <row r="278" spans="1:65" s="2" customFormat="1" ht="11.25">
      <c r="A278" s="35"/>
      <c r="B278" s="36"/>
      <c r="C278" s="37"/>
      <c r="D278" s="205" t="s">
        <v>230</v>
      </c>
      <c r="E278" s="37"/>
      <c r="F278" s="206" t="s">
        <v>1312</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667</v>
      </c>
      <c r="D279" s="192" t="s">
        <v>223</v>
      </c>
      <c r="E279" s="193" t="s">
        <v>1314</v>
      </c>
      <c r="F279" s="194" t="s">
        <v>1315</v>
      </c>
      <c r="G279" s="195" t="s">
        <v>353</v>
      </c>
      <c r="H279" s="196">
        <v>195</v>
      </c>
      <c r="I279" s="197"/>
      <c r="J279" s="198">
        <f>ROUND(I279*H279,2)</f>
        <v>0</v>
      </c>
      <c r="K279" s="194" t="s">
        <v>1</v>
      </c>
      <c r="L279" s="40"/>
      <c r="M279" s="199" t="s">
        <v>1</v>
      </c>
      <c r="N279" s="200" t="s">
        <v>46</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93</v>
      </c>
      <c r="BK279" s="204">
        <f>ROUND(I279*H279,2)</f>
        <v>0</v>
      </c>
      <c r="BL279" s="18" t="s">
        <v>317</v>
      </c>
      <c r="BM279" s="203" t="s">
        <v>1788</v>
      </c>
    </row>
    <row r="280" spans="1:65" s="2" customFormat="1" ht="11.25">
      <c r="A280" s="35"/>
      <c r="B280" s="36"/>
      <c r="C280" s="37"/>
      <c r="D280" s="205" t="s">
        <v>230</v>
      </c>
      <c r="E280" s="37"/>
      <c r="F280" s="206" t="s">
        <v>1315</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2" customFormat="1" ht="14.45" customHeight="1">
      <c r="A281" s="35"/>
      <c r="B281" s="36"/>
      <c r="C281" s="192" t="s">
        <v>673</v>
      </c>
      <c r="D281" s="192" t="s">
        <v>223</v>
      </c>
      <c r="E281" s="193" t="s">
        <v>1317</v>
      </c>
      <c r="F281" s="194" t="s">
        <v>1318</v>
      </c>
      <c r="G281" s="195" t="s">
        <v>353</v>
      </c>
      <c r="H281" s="196">
        <v>45</v>
      </c>
      <c r="I281" s="197"/>
      <c r="J281" s="198">
        <f>ROUND(I281*H281,2)</f>
        <v>0</v>
      </c>
      <c r="K281" s="194" t="s">
        <v>1</v>
      </c>
      <c r="L281" s="40"/>
      <c r="M281" s="199" t="s">
        <v>1</v>
      </c>
      <c r="N281" s="200" t="s">
        <v>46</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317</v>
      </c>
      <c r="AT281" s="203" t="s">
        <v>223</v>
      </c>
      <c r="AU281" s="203" t="s">
        <v>93</v>
      </c>
      <c r="AY281" s="18" t="s">
        <v>220</v>
      </c>
      <c r="BE281" s="204">
        <f>IF(N281="základní",J281,0)</f>
        <v>0</v>
      </c>
      <c r="BF281" s="204">
        <f>IF(N281="snížená",J281,0)</f>
        <v>0</v>
      </c>
      <c r="BG281" s="204">
        <f>IF(N281="zákl. přenesená",J281,0)</f>
        <v>0</v>
      </c>
      <c r="BH281" s="204">
        <f>IF(N281="sníž. přenesená",J281,0)</f>
        <v>0</v>
      </c>
      <c r="BI281" s="204">
        <f>IF(N281="nulová",J281,0)</f>
        <v>0</v>
      </c>
      <c r="BJ281" s="18" t="s">
        <v>93</v>
      </c>
      <c r="BK281" s="204">
        <f>ROUND(I281*H281,2)</f>
        <v>0</v>
      </c>
      <c r="BL281" s="18" t="s">
        <v>317</v>
      </c>
      <c r="BM281" s="203" t="s">
        <v>1789</v>
      </c>
    </row>
    <row r="282" spans="1:65" s="2" customFormat="1" ht="11.25">
      <c r="A282" s="35"/>
      <c r="B282" s="36"/>
      <c r="C282" s="37"/>
      <c r="D282" s="205" t="s">
        <v>230</v>
      </c>
      <c r="E282" s="37"/>
      <c r="F282" s="206" t="s">
        <v>1318</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230</v>
      </c>
      <c r="AU282" s="18" t="s">
        <v>93</v>
      </c>
    </row>
    <row r="283" spans="1:65" s="2" customFormat="1" ht="14.45" customHeight="1">
      <c r="A283" s="35"/>
      <c r="B283" s="36"/>
      <c r="C283" s="192" t="s">
        <v>680</v>
      </c>
      <c r="D283" s="192" t="s">
        <v>223</v>
      </c>
      <c r="E283" s="193" t="s">
        <v>1508</v>
      </c>
      <c r="F283" s="194" t="s">
        <v>1509</v>
      </c>
      <c r="G283" s="195" t="s">
        <v>1002</v>
      </c>
      <c r="H283" s="196">
        <v>16</v>
      </c>
      <c r="I283" s="197"/>
      <c r="J283" s="198">
        <f>ROUND(I283*H283,2)</f>
        <v>0</v>
      </c>
      <c r="K283" s="194" t="s">
        <v>1</v>
      </c>
      <c r="L283" s="40"/>
      <c r="M283" s="199" t="s">
        <v>1</v>
      </c>
      <c r="N283" s="200" t="s">
        <v>46</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317</v>
      </c>
      <c r="AT283" s="203" t="s">
        <v>223</v>
      </c>
      <c r="AU283" s="203" t="s">
        <v>93</v>
      </c>
      <c r="AY283" s="18" t="s">
        <v>220</v>
      </c>
      <c r="BE283" s="204">
        <f>IF(N283="základní",J283,0)</f>
        <v>0</v>
      </c>
      <c r="BF283" s="204">
        <f>IF(N283="snížená",J283,0)</f>
        <v>0</v>
      </c>
      <c r="BG283" s="204">
        <f>IF(N283="zákl. přenesená",J283,0)</f>
        <v>0</v>
      </c>
      <c r="BH283" s="204">
        <f>IF(N283="sníž. přenesená",J283,0)</f>
        <v>0</v>
      </c>
      <c r="BI283" s="204">
        <f>IF(N283="nulová",J283,0)</f>
        <v>0</v>
      </c>
      <c r="BJ283" s="18" t="s">
        <v>93</v>
      </c>
      <c r="BK283" s="204">
        <f>ROUND(I283*H283,2)</f>
        <v>0</v>
      </c>
      <c r="BL283" s="18" t="s">
        <v>317</v>
      </c>
      <c r="BM283" s="203" t="s">
        <v>1790</v>
      </c>
    </row>
    <row r="284" spans="1:65" s="2" customFormat="1" ht="11.25">
      <c r="A284" s="35"/>
      <c r="B284" s="36"/>
      <c r="C284" s="37"/>
      <c r="D284" s="205" t="s">
        <v>230</v>
      </c>
      <c r="E284" s="37"/>
      <c r="F284" s="206" t="s">
        <v>1509</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230</v>
      </c>
      <c r="AU284" s="18" t="s">
        <v>93</v>
      </c>
    </row>
    <row r="285" spans="1:65" s="2" customFormat="1" ht="14.45" customHeight="1">
      <c r="A285" s="35"/>
      <c r="B285" s="36"/>
      <c r="C285" s="192" t="s">
        <v>685</v>
      </c>
      <c r="D285" s="192" t="s">
        <v>223</v>
      </c>
      <c r="E285" s="193" t="s">
        <v>1511</v>
      </c>
      <c r="F285" s="194" t="s">
        <v>1512</v>
      </c>
      <c r="G285" s="195" t="s">
        <v>1002</v>
      </c>
      <c r="H285" s="196">
        <v>16</v>
      </c>
      <c r="I285" s="197"/>
      <c r="J285" s="198">
        <f>ROUND(I285*H285,2)</f>
        <v>0</v>
      </c>
      <c r="K285" s="194" t="s">
        <v>1</v>
      </c>
      <c r="L285" s="40"/>
      <c r="M285" s="199" t="s">
        <v>1</v>
      </c>
      <c r="N285" s="200" t="s">
        <v>46</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317</v>
      </c>
      <c r="AT285" s="203" t="s">
        <v>223</v>
      </c>
      <c r="AU285" s="203" t="s">
        <v>93</v>
      </c>
      <c r="AY285" s="18" t="s">
        <v>220</v>
      </c>
      <c r="BE285" s="204">
        <f>IF(N285="základní",J285,0)</f>
        <v>0</v>
      </c>
      <c r="BF285" s="204">
        <f>IF(N285="snížená",J285,0)</f>
        <v>0</v>
      </c>
      <c r="BG285" s="204">
        <f>IF(N285="zákl. přenesená",J285,0)</f>
        <v>0</v>
      </c>
      <c r="BH285" s="204">
        <f>IF(N285="sníž. přenesená",J285,0)</f>
        <v>0</v>
      </c>
      <c r="BI285" s="204">
        <f>IF(N285="nulová",J285,0)</f>
        <v>0</v>
      </c>
      <c r="BJ285" s="18" t="s">
        <v>93</v>
      </c>
      <c r="BK285" s="204">
        <f>ROUND(I285*H285,2)</f>
        <v>0</v>
      </c>
      <c r="BL285" s="18" t="s">
        <v>317</v>
      </c>
      <c r="BM285" s="203" t="s">
        <v>1791</v>
      </c>
    </row>
    <row r="286" spans="1:65" s="2" customFormat="1" ht="11.25">
      <c r="A286" s="35"/>
      <c r="B286" s="36"/>
      <c r="C286" s="37"/>
      <c r="D286" s="205" t="s">
        <v>230</v>
      </c>
      <c r="E286" s="37"/>
      <c r="F286" s="206" t="s">
        <v>1512</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230</v>
      </c>
      <c r="AU286" s="18" t="s">
        <v>93</v>
      </c>
    </row>
    <row r="287" spans="1:65" s="2" customFormat="1" ht="14.45" customHeight="1">
      <c r="A287" s="35"/>
      <c r="B287" s="36"/>
      <c r="C287" s="192" t="s">
        <v>688</v>
      </c>
      <c r="D287" s="192" t="s">
        <v>223</v>
      </c>
      <c r="E287" s="193" t="s">
        <v>1520</v>
      </c>
      <c r="F287" s="194" t="s">
        <v>1521</v>
      </c>
      <c r="G287" s="195" t="s">
        <v>259</v>
      </c>
      <c r="H287" s="196">
        <v>2</v>
      </c>
      <c r="I287" s="197"/>
      <c r="J287" s="198">
        <f>ROUND(I287*H287,2)</f>
        <v>0</v>
      </c>
      <c r="K287" s="194" t="s">
        <v>1</v>
      </c>
      <c r="L287" s="40"/>
      <c r="M287" s="199" t="s">
        <v>1</v>
      </c>
      <c r="N287" s="200" t="s">
        <v>46</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317</v>
      </c>
      <c r="AT287" s="203" t="s">
        <v>223</v>
      </c>
      <c r="AU287" s="203" t="s">
        <v>93</v>
      </c>
      <c r="AY287" s="18" t="s">
        <v>220</v>
      </c>
      <c r="BE287" s="204">
        <f>IF(N287="základní",J287,0)</f>
        <v>0</v>
      </c>
      <c r="BF287" s="204">
        <f>IF(N287="snížená",J287,0)</f>
        <v>0</v>
      </c>
      <c r="BG287" s="204">
        <f>IF(N287="zákl. přenesená",J287,0)</f>
        <v>0</v>
      </c>
      <c r="BH287" s="204">
        <f>IF(N287="sníž. přenesená",J287,0)</f>
        <v>0</v>
      </c>
      <c r="BI287" s="204">
        <f>IF(N287="nulová",J287,0)</f>
        <v>0</v>
      </c>
      <c r="BJ287" s="18" t="s">
        <v>93</v>
      </c>
      <c r="BK287" s="204">
        <f>ROUND(I287*H287,2)</f>
        <v>0</v>
      </c>
      <c r="BL287" s="18" t="s">
        <v>317</v>
      </c>
      <c r="BM287" s="203" t="s">
        <v>1997</v>
      </c>
    </row>
    <row r="288" spans="1:65" s="2" customFormat="1" ht="11.25">
      <c r="A288" s="35"/>
      <c r="B288" s="36"/>
      <c r="C288" s="37"/>
      <c r="D288" s="205" t="s">
        <v>230</v>
      </c>
      <c r="E288" s="37"/>
      <c r="F288" s="206" t="s">
        <v>1521</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230</v>
      </c>
      <c r="AU288" s="18" t="s">
        <v>93</v>
      </c>
    </row>
    <row r="289" spans="1:65" s="2" customFormat="1" ht="14.45" customHeight="1">
      <c r="A289" s="35"/>
      <c r="B289" s="36"/>
      <c r="C289" s="192" t="s">
        <v>693</v>
      </c>
      <c r="D289" s="192" t="s">
        <v>223</v>
      </c>
      <c r="E289" s="193" t="s">
        <v>1523</v>
      </c>
      <c r="F289" s="194" t="s">
        <v>1524</v>
      </c>
      <c r="G289" s="195" t="s">
        <v>259</v>
      </c>
      <c r="H289" s="196">
        <v>11</v>
      </c>
      <c r="I289" s="197"/>
      <c r="J289" s="198">
        <f>ROUND(I289*H289,2)</f>
        <v>0</v>
      </c>
      <c r="K289" s="194" t="s">
        <v>1</v>
      </c>
      <c r="L289" s="40"/>
      <c r="M289" s="199" t="s">
        <v>1</v>
      </c>
      <c r="N289" s="200" t="s">
        <v>46</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317</v>
      </c>
      <c r="AT289" s="203" t="s">
        <v>223</v>
      </c>
      <c r="AU289" s="203" t="s">
        <v>93</v>
      </c>
      <c r="AY289" s="18" t="s">
        <v>220</v>
      </c>
      <c r="BE289" s="204">
        <f>IF(N289="základní",J289,0)</f>
        <v>0</v>
      </c>
      <c r="BF289" s="204">
        <f>IF(N289="snížená",J289,0)</f>
        <v>0</v>
      </c>
      <c r="BG289" s="204">
        <f>IF(N289="zákl. přenesená",J289,0)</f>
        <v>0</v>
      </c>
      <c r="BH289" s="204">
        <f>IF(N289="sníž. přenesená",J289,0)</f>
        <v>0</v>
      </c>
      <c r="BI289" s="204">
        <f>IF(N289="nulová",J289,0)</f>
        <v>0</v>
      </c>
      <c r="BJ289" s="18" t="s">
        <v>93</v>
      </c>
      <c r="BK289" s="204">
        <f>ROUND(I289*H289,2)</f>
        <v>0</v>
      </c>
      <c r="BL289" s="18" t="s">
        <v>317</v>
      </c>
      <c r="BM289" s="203" t="s">
        <v>1998</v>
      </c>
    </row>
    <row r="290" spans="1:65" s="2" customFormat="1" ht="11.25">
      <c r="A290" s="35"/>
      <c r="B290" s="36"/>
      <c r="C290" s="37"/>
      <c r="D290" s="205" t="s">
        <v>230</v>
      </c>
      <c r="E290" s="37"/>
      <c r="F290" s="206" t="s">
        <v>1524</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230</v>
      </c>
      <c r="AU290" s="18" t="s">
        <v>93</v>
      </c>
    </row>
    <row r="291" spans="1:65" s="2" customFormat="1" ht="14.45" customHeight="1">
      <c r="A291" s="35"/>
      <c r="B291" s="36"/>
      <c r="C291" s="192" t="s">
        <v>698</v>
      </c>
      <c r="D291" s="192" t="s">
        <v>223</v>
      </c>
      <c r="E291" s="193" t="s">
        <v>1526</v>
      </c>
      <c r="F291" s="194" t="s">
        <v>1527</v>
      </c>
      <c r="G291" s="195" t="s">
        <v>259</v>
      </c>
      <c r="H291" s="196">
        <v>2</v>
      </c>
      <c r="I291" s="197"/>
      <c r="J291" s="198">
        <f>ROUND(I291*H291,2)</f>
        <v>0</v>
      </c>
      <c r="K291" s="194" t="s">
        <v>1</v>
      </c>
      <c r="L291" s="40"/>
      <c r="M291" s="199" t="s">
        <v>1</v>
      </c>
      <c r="N291" s="200" t="s">
        <v>46</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317</v>
      </c>
      <c r="AT291" s="203" t="s">
        <v>223</v>
      </c>
      <c r="AU291" s="203" t="s">
        <v>93</v>
      </c>
      <c r="AY291" s="18" t="s">
        <v>220</v>
      </c>
      <c r="BE291" s="204">
        <f>IF(N291="základní",J291,0)</f>
        <v>0</v>
      </c>
      <c r="BF291" s="204">
        <f>IF(N291="snížená",J291,0)</f>
        <v>0</v>
      </c>
      <c r="BG291" s="204">
        <f>IF(N291="zákl. přenesená",J291,0)</f>
        <v>0</v>
      </c>
      <c r="BH291" s="204">
        <f>IF(N291="sníž. přenesená",J291,0)</f>
        <v>0</v>
      </c>
      <c r="BI291" s="204">
        <f>IF(N291="nulová",J291,0)</f>
        <v>0</v>
      </c>
      <c r="BJ291" s="18" t="s">
        <v>93</v>
      </c>
      <c r="BK291" s="204">
        <f>ROUND(I291*H291,2)</f>
        <v>0</v>
      </c>
      <c r="BL291" s="18" t="s">
        <v>317</v>
      </c>
      <c r="BM291" s="203" t="s">
        <v>1999</v>
      </c>
    </row>
    <row r="292" spans="1:65" s="2" customFormat="1" ht="11.25">
      <c r="A292" s="35"/>
      <c r="B292" s="36"/>
      <c r="C292" s="37"/>
      <c r="D292" s="205" t="s">
        <v>230</v>
      </c>
      <c r="E292" s="37"/>
      <c r="F292" s="206" t="s">
        <v>1527</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230</v>
      </c>
      <c r="AU292" s="18" t="s">
        <v>93</v>
      </c>
    </row>
    <row r="293" spans="1:65" s="2" customFormat="1" ht="14.45" customHeight="1">
      <c r="A293" s="35"/>
      <c r="B293" s="36"/>
      <c r="C293" s="192" t="s">
        <v>701</v>
      </c>
      <c r="D293" s="192" t="s">
        <v>223</v>
      </c>
      <c r="E293" s="193" t="s">
        <v>1529</v>
      </c>
      <c r="F293" s="194" t="s">
        <v>1530</v>
      </c>
      <c r="G293" s="195" t="s">
        <v>259</v>
      </c>
      <c r="H293" s="196">
        <v>5</v>
      </c>
      <c r="I293" s="197"/>
      <c r="J293" s="198">
        <f>ROUND(I293*H293,2)</f>
        <v>0</v>
      </c>
      <c r="K293" s="194" t="s">
        <v>1</v>
      </c>
      <c r="L293" s="40"/>
      <c r="M293" s="199" t="s">
        <v>1</v>
      </c>
      <c r="N293" s="200" t="s">
        <v>46</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317</v>
      </c>
      <c r="AT293" s="203" t="s">
        <v>223</v>
      </c>
      <c r="AU293" s="203" t="s">
        <v>93</v>
      </c>
      <c r="AY293" s="18" t="s">
        <v>220</v>
      </c>
      <c r="BE293" s="204">
        <f>IF(N293="základní",J293,0)</f>
        <v>0</v>
      </c>
      <c r="BF293" s="204">
        <f>IF(N293="snížená",J293,0)</f>
        <v>0</v>
      </c>
      <c r="BG293" s="204">
        <f>IF(N293="zákl. přenesená",J293,0)</f>
        <v>0</v>
      </c>
      <c r="BH293" s="204">
        <f>IF(N293="sníž. přenesená",J293,0)</f>
        <v>0</v>
      </c>
      <c r="BI293" s="204">
        <f>IF(N293="nulová",J293,0)</f>
        <v>0</v>
      </c>
      <c r="BJ293" s="18" t="s">
        <v>93</v>
      </c>
      <c r="BK293" s="204">
        <f>ROUND(I293*H293,2)</f>
        <v>0</v>
      </c>
      <c r="BL293" s="18" t="s">
        <v>317</v>
      </c>
      <c r="BM293" s="203" t="s">
        <v>2000</v>
      </c>
    </row>
    <row r="294" spans="1:65" s="2" customFormat="1" ht="11.25">
      <c r="A294" s="35"/>
      <c r="B294" s="36"/>
      <c r="C294" s="37"/>
      <c r="D294" s="205" t="s">
        <v>230</v>
      </c>
      <c r="E294" s="37"/>
      <c r="F294" s="206" t="s">
        <v>1530</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230</v>
      </c>
      <c r="AU294" s="18" t="s">
        <v>93</v>
      </c>
    </row>
    <row r="295" spans="1:65" s="2" customFormat="1" ht="14.45" customHeight="1">
      <c r="A295" s="35"/>
      <c r="B295" s="36"/>
      <c r="C295" s="192" t="s">
        <v>706</v>
      </c>
      <c r="D295" s="192" t="s">
        <v>223</v>
      </c>
      <c r="E295" s="193" t="s">
        <v>1532</v>
      </c>
      <c r="F295" s="194" t="s">
        <v>1533</v>
      </c>
      <c r="G295" s="195" t="s">
        <v>259</v>
      </c>
      <c r="H295" s="196">
        <v>2</v>
      </c>
      <c r="I295" s="197"/>
      <c r="J295" s="198">
        <f>ROUND(I295*H295,2)</f>
        <v>0</v>
      </c>
      <c r="K295" s="194" t="s">
        <v>1</v>
      </c>
      <c r="L295" s="40"/>
      <c r="M295" s="199" t="s">
        <v>1</v>
      </c>
      <c r="N295" s="200" t="s">
        <v>46</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317</v>
      </c>
      <c r="AT295" s="203" t="s">
        <v>223</v>
      </c>
      <c r="AU295" s="203" t="s">
        <v>93</v>
      </c>
      <c r="AY295" s="18" t="s">
        <v>220</v>
      </c>
      <c r="BE295" s="204">
        <f>IF(N295="základní",J295,0)</f>
        <v>0</v>
      </c>
      <c r="BF295" s="204">
        <f>IF(N295="snížená",J295,0)</f>
        <v>0</v>
      </c>
      <c r="BG295" s="204">
        <f>IF(N295="zákl. přenesená",J295,0)</f>
        <v>0</v>
      </c>
      <c r="BH295" s="204">
        <f>IF(N295="sníž. přenesená",J295,0)</f>
        <v>0</v>
      </c>
      <c r="BI295" s="204">
        <f>IF(N295="nulová",J295,0)</f>
        <v>0</v>
      </c>
      <c r="BJ295" s="18" t="s">
        <v>93</v>
      </c>
      <c r="BK295" s="204">
        <f>ROUND(I295*H295,2)</f>
        <v>0</v>
      </c>
      <c r="BL295" s="18" t="s">
        <v>317</v>
      </c>
      <c r="BM295" s="203" t="s">
        <v>2001</v>
      </c>
    </row>
    <row r="296" spans="1:65" s="2" customFormat="1" ht="11.25">
      <c r="A296" s="35"/>
      <c r="B296" s="36"/>
      <c r="C296" s="37"/>
      <c r="D296" s="205" t="s">
        <v>230</v>
      </c>
      <c r="E296" s="37"/>
      <c r="F296" s="206" t="s">
        <v>1533</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230</v>
      </c>
      <c r="AU296" s="18" t="s">
        <v>93</v>
      </c>
    </row>
    <row r="297" spans="1:65" s="2" customFormat="1" ht="14.45" customHeight="1">
      <c r="A297" s="35"/>
      <c r="B297" s="36"/>
      <c r="C297" s="192" t="s">
        <v>710</v>
      </c>
      <c r="D297" s="192" t="s">
        <v>223</v>
      </c>
      <c r="E297" s="193" t="s">
        <v>1535</v>
      </c>
      <c r="F297" s="194" t="s">
        <v>1536</v>
      </c>
      <c r="G297" s="195" t="s">
        <v>259</v>
      </c>
      <c r="H297" s="196">
        <v>2</v>
      </c>
      <c r="I297" s="197"/>
      <c r="J297" s="198">
        <f>ROUND(I297*H297,2)</f>
        <v>0</v>
      </c>
      <c r="K297" s="194" t="s">
        <v>1</v>
      </c>
      <c r="L297" s="40"/>
      <c r="M297" s="199" t="s">
        <v>1</v>
      </c>
      <c r="N297" s="200" t="s">
        <v>46</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317</v>
      </c>
      <c r="AT297" s="203" t="s">
        <v>223</v>
      </c>
      <c r="AU297" s="203" t="s">
        <v>93</v>
      </c>
      <c r="AY297" s="18" t="s">
        <v>220</v>
      </c>
      <c r="BE297" s="204">
        <f>IF(N297="základní",J297,0)</f>
        <v>0</v>
      </c>
      <c r="BF297" s="204">
        <f>IF(N297="snížená",J297,0)</f>
        <v>0</v>
      </c>
      <c r="BG297" s="204">
        <f>IF(N297="zákl. přenesená",J297,0)</f>
        <v>0</v>
      </c>
      <c r="BH297" s="204">
        <f>IF(N297="sníž. přenesená",J297,0)</f>
        <v>0</v>
      </c>
      <c r="BI297" s="204">
        <f>IF(N297="nulová",J297,0)</f>
        <v>0</v>
      </c>
      <c r="BJ297" s="18" t="s">
        <v>93</v>
      </c>
      <c r="BK297" s="204">
        <f>ROUND(I297*H297,2)</f>
        <v>0</v>
      </c>
      <c r="BL297" s="18" t="s">
        <v>317</v>
      </c>
      <c r="BM297" s="203" t="s">
        <v>2002</v>
      </c>
    </row>
    <row r="298" spans="1:65" s="2" customFormat="1" ht="11.25">
      <c r="A298" s="35"/>
      <c r="B298" s="36"/>
      <c r="C298" s="37"/>
      <c r="D298" s="205" t="s">
        <v>230</v>
      </c>
      <c r="E298" s="37"/>
      <c r="F298" s="206" t="s">
        <v>1536</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230</v>
      </c>
      <c r="AU298" s="18" t="s">
        <v>93</v>
      </c>
    </row>
    <row r="299" spans="1:65" s="2" customFormat="1" ht="14.45" customHeight="1">
      <c r="A299" s="35"/>
      <c r="B299" s="36"/>
      <c r="C299" s="192" t="s">
        <v>715</v>
      </c>
      <c r="D299" s="192" t="s">
        <v>223</v>
      </c>
      <c r="E299" s="193" t="s">
        <v>1538</v>
      </c>
      <c r="F299" s="194" t="s">
        <v>1539</v>
      </c>
      <c r="G299" s="195" t="s">
        <v>259</v>
      </c>
      <c r="H299" s="196">
        <v>2</v>
      </c>
      <c r="I299" s="197"/>
      <c r="J299" s="198">
        <f>ROUND(I299*H299,2)</f>
        <v>0</v>
      </c>
      <c r="K299" s="194" t="s">
        <v>1</v>
      </c>
      <c r="L299" s="40"/>
      <c r="M299" s="199" t="s">
        <v>1</v>
      </c>
      <c r="N299" s="200" t="s">
        <v>46</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317</v>
      </c>
      <c r="AT299" s="203" t="s">
        <v>223</v>
      </c>
      <c r="AU299" s="203" t="s">
        <v>93</v>
      </c>
      <c r="AY299" s="18" t="s">
        <v>220</v>
      </c>
      <c r="BE299" s="204">
        <f>IF(N299="základní",J299,0)</f>
        <v>0</v>
      </c>
      <c r="BF299" s="204">
        <f>IF(N299="snížená",J299,0)</f>
        <v>0</v>
      </c>
      <c r="BG299" s="204">
        <f>IF(N299="zákl. přenesená",J299,0)</f>
        <v>0</v>
      </c>
      <c r="BH299" s="204">
        <f>IF(N299="sníž. přenesená",J299,0)</f>
        <v>0</v>
      </c>
      <c r="BI299" s="204">
        <f>IF(N299="nulová",J299,0)</f>
        <v>0</v>
      </c>
      <c r="BJ299" s="18" t="s">
        <v>93</v>
      </c>
      <c r="BK299" s="204">
        <f>ROUND(I299*H299,2)</f>
        <v>0</v>
      </c>
      <c r="BL299" s="18" t="s">
        <v>317</v>
      </c>
      <c r="BM299" s="203" t="s">
        <v>2003</v>
      </c>
    </row>
    <row r="300" spans="1:65" s="2" customFormat="1" ht="11.25">
      <c r="A300" s="35"/>
      <c r="B300" s="36"/>
      <c r="C300" s="37"/>
      <c r="D300" s="205" t="s">
        <v>230</v>
      </c>
      <c r="E300" s="37"/>
      <c r="F300" s="206" t="s">
        <v>1539</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230</v>
      </c>
      <c r="AU300" s="18" t="s">
        <v>93</v>
      </c>
    </row>
    <row r="301" spans="1:65" s="2" customFormat="1" ht="14.45" customHeight="1">
      <c r="A301" s="35"/>
      <c r="B301" s="36"/>
      <c r="C301" s="192" t="s">
        <v>720</v>
      </c>
      <c r="D301" s="192" t="s">
        <v>223</v>
      </c>
      <c r="E301" s="193" t="s">
        <v>1541</v>
      </c>
      <c r="F301" s="194" t="s">
        <v>1542</v>
      </c>
      <c r="G301" s="195" t="s">
        <v>259</v>
      </c>
      <c r="H301" s="196">
        <v>2</v>
      </c>
      <c r="I301" s="197"/>
      <c r="J301" s="198">
        <f>ROUND(I301*H301,2)</f>
        <v>0</v>
      </c>
      <c r="K301" s="194" t="s">
        <v>1</v>
      </c>
      <c r="L301" s="40"/>
      <c r="M301" s="199" t="s">
        <v>1</v>
      </c>
      <c r="N301" s="200" t="s">
        <v>46</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317</v>
      </c>
      <c r="AT301" s="203" t="s">
        <v>223</v>
      </c>
      <c r="AU301" s="203" t="s">
        <v>93</v>
      </c>
      <c r="AY301" s="18" t="s">
        <v>220</v>
      </c>
      <c r="BE301" s="204">
        <f>IF(N301="základní",J301,0)</f>
        <v>0</v>
      </c>
      <c r="BF301" s="204">
        <f>IF(N301="snížená",J301,0)</f>
        <v>0</v>
      </c>
      <c r="BG301" s="204">
        <f>IF(N301="zákl. přenesená",J301,0)</f>
        <v>0</v>
      </c>
      <c r="BH301" s="204">
        <f>IF(N301="sníž. přenesená",J301,0)</f>
        <v>0</v>
      </c>
      <c r="BI301" s="204">
        <f>IF(N301="nulová",J301,0)</f>
        <v>0</v>
      </c>
      <c r="BJ301" s="18" t="s">
        <v>93</v>
      </c>
      <c r="BK301" s="204">
        <f>ROUND(I301*H301,2)</f>
        <v>0</v>
      </c>
      <c r="BL301" s="18" t="s">
        <v>317</v>
      </c>
      <c r="BM301" s="203" t="s">
        <v>2004</v>
      </c>
    </row>
    <row r="302" spans="1:65" s="2" customFormat="1" ht="11.25">
      <c r="A302" s="35"/>
      <c r="B302" s="36"/>
      <c r="C302" s="37"/>
      <c r="D302" s="205" t="s">
        <v>230</v>
      </c>
      <c r="E302" s="37"/>
      <c r="F302" s="206" t="s">
        <v>1542</v>
      </c>
      <c r="G302" s="37"/>
      <c r="H302" s="37"/>
      <c r="I302" s="207"/>
      <c r="J302" s="37"/>
      <c r="K302" s="37"/>
      <c r="L302" s="40"/>
      <c r="M302" s="257"/>
      <c r="N302" s="258"/>
      <c r="O302" s="259"/>
      <c r="P302" s="259"/>
      <c r="Q302" s="259"/>
      <c r="R302" s="259"/>
      <c r="S302" s="259"/>
      <c r="T302" s="260"/>
      <c r="U302" s="35"/>
      <c r="V302" s="35"/>
      <c r="W302" s="35"/>
      <c r="X302" s="35"/>
      <c r="Y302" s="35"/>
      <c r="Z302" s="35"/>
      <c r="AA302" s="35"/>
      <c r="AB302" s="35"/>
      <c r="AC302" s="35"/>
      <c r="AD302" s="35"/>
      <c r="AE302" s="35"/>
      <c r="AT302" s="18" t="s">
        <v>230</v>
      </c>
      <c r="AU302" s="18" t="s">
        <v>93</v>
      </c>
    </row>
    <row r="303" spans="1:65" s="2"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algorithmName="SHA-512" hashValue="5S/SIDV2ESD0k8Sqe+/qeXeh/9E+4/5jxtP6d7VpcNNd4wPthN98BLcPstrNit2PHyqbrT+8kCcLROF2kKQ0vQ==" saltValue="270JTZKAwXHz9VqkNjgBIV15eSyHP8L7+NPrtLdUCbnuDcwjy8saItjOpqTs5Vf3snHqTFpDm6cZx+kOtfdVyw==" spinCount="100000" sheet="1" objects="1" scenarios="1" formatColumns="0" formatRows="0" autoFilter="0"/>
  <autoFilter ref="C121:K302" xr:uid="{00000000-0009-0000-0000-000014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147</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1800</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1544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ROUND((SUM(BE126:BE147)),  2)</f>
        <v>0</v>
      </c>
      <c r="G35" s="35"/>
      <c r="H35" s="35"/>
      <c r="I35" s="131">
        <v>0.21</v>
      </c>
      <c r="J35" s="130">
        <f>ROUND(((SUM(BE126:BE147))*I35),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ROUND((SUM(BF126:BF147)),  2)</f>
        <v>0</v>
      </c>
      <c r="G36" s="35"/>
      <c r="H36" s="35"/>
      <c r="I36" s="131">
        <v>0.15</v>
      </c>
      <c r="J36" s="130">
        <f>ROUND(((SUM(BF126:BF147))*I36),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ROUND((SUM(BG126:BG147)),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ROUND((SUM(BH126:BH147)),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ROUND((SUM(BI126:BI147)),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1800</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VRN - VRN a ostatní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1545</v>
      </c>
      <c r="E99" s="157"/>
      <c r="F99" s="157"/>
      <c r="G99" s="157"/>
      <c r="H99" s="157"/>
      <c r="I99" s="157"/>
      <c r="J99" s="158">
        <f>J127</f>
        <v>0</v>
      </c>
      <c r="K99" s="155"/>
      <c r="L99" s="159"/>
    </row>
    <row r="100" spans="1:47" s="10" customFormat="1" ht="19.899999999999999" customHeight="1">
      <c r="B100" s="160"/>
      <c r="C100" s="105"/>
      <c r="D100" s="161" t="s">
        <v>1546</v>
      </c>
      <c r="E100" s="162"/>
      <c r="F100" s="162"/>
      <c r="G100" s="162"/>
      <c r="H100" s="162"/>
      <c r="I100" s="162"/>
      <c r="J100" s="163">
        <f>J128</f>
        <v>0</v>
      </c>
      <c r="K100" s="105"/>
      <c r="L100" s="164"/>
    </row>
    <row r="101" spans="1:47" s="10" customFormat="1" ht="19.899999999999999" customHeight="1">
      <c r="B101" s="160"/>
      <c r="C101" s="105"/>
      <c r="D101" s="161" t="s">
        <v>1547</v>
      </c>
      <c r="E101" s="162"/>
      <c r="F101" s="162"/>
      <c r="G101" s="162"/>
      <c r="H101" s="162"/>
      <c r="I101" s="162"/>
      <c r="J101" s="163">
        <f>J133</f>
        <v>0</v>
      </c>
      <c r="K101" s="105"/>
      <c r="L101" s="164"/>
    </row>
    <row r="102" spans="1:47" s="10" customFormat="1" ht="19.899999999999999" customHeight="1">
      <c r="B102" s="160"/>
      <c r="C102" s="105"/>
      <c r="D102" s="161" t="s">
        <v>1548</v>
      </c>
      <c r="E102" s="162"/>
      <c r="F102" s="162"/>
      <c r="G102" s="162"/>
      <c r="H102" s="162"/>
      <c r="I102" s="162"/>
      <c r="J102" s="163">
        <f>J139</f>
        <v>0</v>
      </c>
      <c r="K102" s="105"/>
      <c r="L102" s="164"/>
    </row>
    <row r="103" spans="1:47" s="10" customFormat="1" ht="19.899999999999999" customHeight="1">
      <c r="B103" s="160"/>
      <c r="C103" s="105"/>
      <c r="D103" s="161" t="s">
        <v>1549</v>
      </c>
      <c r="E103" s="162"/>
      <c r="F103" s="162"/>
      <c r="G103" s="162"/>
      <c r="H103" s="162"/>
      <c r="I103" s="162"/>
      <c r="J103" s="163">
        <f>J143</f>
        <v>0</v>
      </c>
      <c r="K103" s="105"/>
      <c r="L103" s="164"/>
    </row>
    <row r="104" spans="1:47" s="10" customFormat="1" ht="19.899999999999999" customHeight="1">
      <c r="B104" s="160"/>
      <c r="C104" s="105"/>
      <c r="D104" s="161" t="s">
        <v>1550</v>
      </c>
      <c r="E104" s="162"/>
      <c r="F104" s="162"/>
      <c r="G104" s="162"/>
      <c r="H104" s="162"/>
      <c r="I104" s="162"/>
      <c r="J104" s="163">
        <f>J145</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205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7" t="str">
        <f>E7</f>
        <v>Podkrovní byty Táborská 378/44, 372/36, 375/38, 377/42, 376/40 Praha 4, k.ú. Nusle</v>
      </c>
      <c r="F114" s="328"/>
      <c r="G114" s="328"/>
      <c r="H114" s="328"/>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179</v>
      </c>
      <c r="D115" s="23"/>
      <c r="E115" s="23"/>
      <c r="F115" s="23"/>
      <c r="G115" s="23"/>
      <c r="H115" s="23"/>
      <c r="I115" s="23"/>
      <c r="J115" s="23"/>
      <c r="K115" s="23"/>
      <c r="L115" s="21"/>
    </row>
    <row r="116" spans="1:63" s="2" customFormat="1" ht="16.5" customHeight="1">
      <c r="A116" s="35"/>
      <c r="B116" s="36"/>
      <c r="C116" s="37"/>
      <c r="D116" s="37"/>
      <c r="E116" s="327" t="s">
        <v>1800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E11</f>
        <v>VRN - VRN a ostatní</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 xml:space="preserve"> </v>
      </c>
      <c r="G120" s="37"/>
      <c r="H120" s="37"/>
      <c r="I120" s="30" t="s">
        <v>22</v>
      </c>
      <c r="J120" s="67" t="str">
        <f>IF(J14="","",J14)</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E17</f>
        <v>Městská část Praha 4, Anatala Staška 2059/80b</v>
      </c>
      <c r="G122" s="37"/>
      <c r="H122" s="37"/>
      <c r="I122" s="30" t="s">
        <v>31</v>
      </c>
      <c r="J122" s="33" t="str">
        <f>E23</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IF(E20="","",E20)</f>
        <v>Vyplň údaj</v>
      </c>
      <c r="G123" s="37"/>
      <c r="H123" s="37"/>
      <c r="I123" s="30" t="s">
        <v>36</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115</v>
      </c>
      <c r="F127" s="179" t="s">
        <v>1551</v>
      </c>
      <c r="G127" s="177"/>
      <c r="H127" s="177"/>
      <c r="I127" s="180"/>
      <c r="J127" s="181">
        <f>BK127</f>
        <v>0</v>
      </c>
      <c r="K127" s="177"/>
      <c r="L127" s="182"/>
      <c r="M127" s="183"/>
      <c r="N127" s="184"/>
      <c r="O127" s="184"/>
      <c r="P127" s="185">
        <f>P128+P133+P139+P143+P145</f>
        <v>0</v>
      </c>
      <c r="Q127" s="184"/>
      <c r="R127" s="185">
        <f>R128+R133+R139+R143+R145</f>
        <v>0</v>
      </c>
      <c r="S127" s="184"/>
      <c r="T127" s="186">
        <f>T128+T133+T139+T143+T145</f>
        <v>0</v>
      </c>
      <c r="AR127" s="187" t="s">
        <v>256</v>
      </c>
      <c r="AT127" s="188" t="s">
        <v>79</v>
      </c>
      <c r="AU127" s="188" t="s">
        <v>80</v>
      </c>
      <c r="AY127" s="187" t="s">
        <v>220</v>
      </c>
      <c r="BK127" s="189">
        <f>BK128+BK133+BK139+BK143+BK145</f>
        <v>0</v>
      </c>
    </row>
    <row r="128" spans="1:63" s="12" customFormat="1" ht="22.9" customHeight="1">
      <c r="B128" s="176"/>
      <c r="C128" s="177"/>
      <c r="D128" s="178" t="s">
        <v>79</v>
      </c>
      <c r="E128" s="190" t="s">
        <v>1552</v>
      </c>
      <c r="F128" s="190" t="s">
        <v>1553</v>
      </c>
      <c r="G128" s="177"/>
      <c r="H128" s="177"/>
      <c r="I128" s="180"/>
      <c r="J128" s="191">
        <f>BK128</f>
        <v>0</v>
      </c>
      <c r="K128" s="177"/>
      <c r="L128" s="182"/>
      <c r="M128" s="183"/>
      <c r="N128" s="184"/>
      <c r="O128" s="184"/>
      <c r="P128" s="185">
        <f>SUM(P129:P132)</f>
        <v>0</v>
      </c>
      <c r="Q128" s="184"/>
      <c r="R128" s="185">
        <f>SUM(R129:R132)</f>
        <v>0</v>
      </c>
      <c r="S128" s="184"/>
      <c r="T128" s="186">
        <f>SUM(T129:T132)</f>
        <v>0</v>
      </c>
      <c r="AR128" s="187" t="s">
        <v>256</v>
      </c>
      <c r="AT128" s="188" t="s">
        <v>79</v>
      </c>
      <c r="AU128" s="188" t="s">
        <v>87</v>
      </c>
      <c r="AY128" s="187" t="s">
        <v>220</v>
      </c>
      <c r="BK128" s="189">
        <f>SUM(BK129:BK132)</f>
        <v>0</v>
      </c>
    </row>
    <row r="129" spans="1:65" s="2" customFormat="1" ht="14.45" customHeight="1">
      <c r="A129" s="35"/>
      <c r="B129" s="36"/>
      <c r="C129" s="192" t="s">
        <v>87</v>
      </c>
      <c r="D129" s="192" t="s">
        <v>223</v>
      </c>
      <c r="E129" s="193" t="s">
        <v>1554</v>
      </c>
      <c r="F129" s="194" t="s">
        <v>1001</v>
      </c>
      <c r="G129" s="195" t="s">
        <v>259</v>
      </c>
      <c r="H129" s="196">
        <v>1</v>
      </c>
      <c r="I129" s="197"/>
      <c r="J129" s="198">
        <f>ROUND(I129*H129,2)</f>
        <v>0</v>
      </c>
      <c r="K129" s="194" t="s">
        <v>227</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1555</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1555</v>
      </c>
      <c r="BM129" s="203" t="s">
        <v>1556</v>
      </c>
    </row>
    <row r="130" spans="1:65" s="2" customFormat="1" ht="11.25">
      <c r="A130" s="35"/>
      <c r="B130" s="36"/>
      <c r="C130" s="37"/>
      <c r="D130" s="205" t="s">
        <v>230</v>
      </c>
      <c r="E130" s="37"/>
      <c r="F130" s="206" t="s">
        <v>1001</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87</v>
      </c>
      <c r="G131" s="221"/>
      <c r="H131" s="224">
        <v>1</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1</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12" customFormat="1" ht="22.9" customHeight="1">
      <c r="B133" s="176"/>
      <c r="C133" s="177"/>
      <c r="D133" s="178" t="s">
        <v>79</v>
      </c>
      <c r="E133" s="190" t="s">
        <v>1557</v>
      </c>
      <c r="F133" s="190" t="s">
        <v>1558</v>
      </c>
      <c r="G133" s="177"/>
      <c r="H133" s="177"/>
      <c r="I133" s="180"/>
      <c r="J133" s="191">
        <f>BK133</f>
        <v>0</v>
      </c>
      <c r="K133" s="177"/>
      <c r="L133" s="182"/>
      <c r="M133" s="183"/>
      <c r="N133" s="184"/>
      <c r="O133" s="184"/>
      <c r="P133" s="185">
        <f>SUM(P134:P138)</f>
        <v>0</v>
      </c>
      <c r="Q133" s="184"/>
      <c r="R133" s="185">
        <f>SUM(R134:R138)</f>
        <v>0</v>
      </c>
      <c r="S133" s="184"/>
      <c r="T133" s="186">
        <f>SUM(T134:T138)</f>
        <v>0</v>
      </c>
      <c r="AR133" s="187" t="s">
        <v>256</v>
      </c>
      <c r="AT133" s="188" t="s">
        <v>79</v>
      </c>
      <c r="AU133" s="188" t="s">
        <v>87</v>
      </c>
      <c r="AY133" s="187" t="s">
        <v>220</v>
      </c>
      <c r="BK133" s="189">
        <f>SUM(BK134:BK138)</f>
        <v>0</v>
      </c>
    </row>
    <row r="134" spans="1:65" s="2" customFormat="1" ht="14.45" customHeight="1">
      <c r="A134" s="35"/>
      <c r="B134" s="36"/>
      <c r="C134" s="192" t="s">
        <v>93</v>
      </c>
      <c r="D134" s="192" t="s">
        <v>223</v>
      </c>
      <c r="E134" s="193" t="s">
        <v>1559</v>
      </c>
      <c r="F134" s="194" t="s">
        <v>1558</v>
      </c>
      <c r="G134" s="195" t="s">
        <v>259</v>
      </c>
      <c r="H134" s="196">
        <v>1</v>
      </c>
      <c r="I134" s="197"/>
      <c r="J134" s="198">
        <f>ROUND(I134*H134,2)</f>
        <v>0</v>
      </c>
      <c r="K134" s="194" t="s">
        <v>1</v>
      </c>
      <c r="L134" s="40"/>
      <c r="M134" s="199" t="s">
        <v>1</v>
      </c>
      <c r="N134" s="200" t="s">
        <v>45</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228</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228</v>
      </c>
      <c r="BM134" s="203" t="s">
        <v>1560</v>
      </c>
    </row>
    <row r="135" spans="1:65" s="2" customFormat="1" ht="14.45" customHeight="1">
      <c r="A135" s="35"/>
      <c r="B135" s="36"/>
      <c r="C135" s="192" t="s">
        <v>106</v>
      </c>
      <c r="D135" s="192" t="s">
        <v>223</v>
      </c>
      <c r="E135" s="193" t="s">
        <v>1561</v>
      </c>
      <c r="F135" s="194" t="s">
        <v>1562</v>
      </c>
      <c r="G135" s="195" t="s">
        <v>259</v>
      </c>
      <c r="H135" s="196">
        <v>1</v>
      </c>
      <c r="I135" s="197"/>
      <c r="J135" s="198">
        <f>ROUND(I135*H135,2)</f>
        <v>0</v>
      </c>
      <c r="K135" s="194" t="s">
        <v>1563</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1555</v>
      </c>
      <c r="AT135" s="203" t="s">
        <v>223</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1555</v>
      </c>
      <c r="BM135" s="203" t="s">
        <v>1564</v>
      </c>
    </row>
    <row r="136" spans="1:65" s="2" customFormat="1" ht="11.25">
      <c r="A136" s="35"/>
      <c r="B136" s="36"/>
      <c r="C136" s="37"/>
      <c r="D136" s="205" t="s">
        <v>230</v>
      </c>
      <c r="E136" s="37"/>
      <c r="F136" s="206" t="s">
        <v>1562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14" customFormat="1" ht="11.25">
      <c r="B137" s="220"/>
      <c r="C137" s="221"/>
      <c r="D137" s="205" t="s">
        <v>232</v>
      </c>
      <c r="E137" s="222" t="s">
        <v>1</v>
      </c>
      <c r="F137" s="223" t="s">
        <v>87</v>
      </c>
      <c r="G137" s="221"/>
      <c r="H137" s="224">
        <v>1</v>
      </c>
      <c r="I137" s="225"/>
      <c r="J137" s="221"/>
      <c r="K137" s="221"/>
      <c r="L137" s="226"/>
      <c r="M137" s="227"/>
      <c r="N137" s="228"/>
      <c r="O137" s="228"/>
      <c r="P137" s="228"/>
      <c r="Q137" s="228"/>
      <c r="R137" s="228"/>
      <c r="S137" s="228"/>
      <c r="T137" s="229"/>
      <c r="AT137" s="230" t="s">
        <v>232</v>
      </c>
      <c r="AU137" s="230" t="s">
        <v>93</v>
      </c>
      <c r="AV137" s="14" t="s">
        <v>93</v>
      </c>
      <c r="AW137" s="14" t="s">
        <v>35</v>
      </c>
      <c r="AX137" s="14" t="s">
        <v>80</v>
      </c>
      <c r="AY137" s="230" t="s">
        <v>220</v>
      </c>
    </row>
    <row r="138" spans="1:65" s="15" customFormat="1" ht="11.25">
      <c r="B138" s="231"/>
      <c r="C138" s="232"/>
      <c r="D138" s="205" t="s">
        <v>232</v>
      </c>
      <c r="E138" s="233" t="s">
        <v>1</v>
      </c>
      <c r="F138" s="234" t="s">
        <v>236</v>
      </c>
      <c r="G138" s="232"/>
      <c r="H138" s="235">
        <v>1</v>
      </c>
      <c r="I138" s="236"/>
      <c r="J138" s="232"/>
      <c r="K138" s="232"/>
      <c r="L138" s="237"/>
      <c r="M138" s="238"/>
      <c r="N138" s="239"/>
      <c r="O138" s="239"/>
      <c r="P138" s="239"/>
      <c r="Q138" s="239"/>
      <c r="R138" s="239"/>
      <c r="S138" s="239"/>
      <c r="T138" s="240"/>
      <c r="AT138" s="241" t="s">
        <v>232</v>
      </c>
      <c r="AU138" s="241" t="s">
        <v>93</v>
      </c>
      <c r="AV138" s="15" t="s">
        <v>228</v>
      </c>
      <c r="AW138" s="15" t="s">
        <v>35</v>
      </c>
      <c r="AX138" s="15" t="s">
        <v>87</v>
      </c>
      <c r="AY138" s="241" t="s">
        <v>220</v>
      </c>
    </row>
    <row r="139" spans="1:65" s="12" customFormat="1" ht="22.9" customHeight="1">
      <c r="B139" s="176"/>
      <c r="C139" s="177"/>
      <c r="D139" s="178" t="s">
        <v>79</v>
      </c>
      <c r="E139" s="190" t="s">
        <v>1565</v>
      </c>
      <c r="F139" s="190" t="s">
        <v>1566</v>
      </c>
      <c r="G139" s="177"/>
      <c r="H139" s="177"/>
      <c r="I139" s="180"/>
      <c r="J139" s="191">
        <f>BK139</f>
        <v>0</v>
      </c>
      <c r="K139" s="177"/>
      <c r="L139" s="182"/>
      <c r="M139" s="183"/>
      <c r="N139" s="184"/>
      <c r="O139" s="184"/>
      <c r="P139" s="185">
        <f>SUM(P140:P142)</f>
        <v>0</v>
      </c>
      <c r="Q139" s="184"/>
      <c r="R139" s="185">
        <f>SUM(R140:R142)</f>
        <v>0</v>
      </c>
      <c r="S139" s="184"/>
      <c r="T139" s="186">
        <f>SUM(T140:T142)</f>
        <v>0</v>
      </c>
      <c r="AR139" s="187" t="s">
        <v>256</v>
      </c>
      <c r="AT139" s="188" t="s">
        <v>79</v>
      </c>
      <c r="AU139" s="188" t="s">
        <v>87</v>
      </c>
      <c r="AY139" s="187" t="s">
        <v>220</v>
      </c>
      <c r="BK139" s="189">
        <f>SUM(BK140:BK142)</f>
        <v>0</v>
      </c>
    </row>
    <row r="140" spans="1:65" s="2" customFormat="1" ht="14.45" customHeight="1">
      <c r="A140" s="35"/>
      <c r="B140" s="36"/>
      <c r="C140" s="192" t="s">
        <v>228</v>
      </c>
      <c r="D140" s="192" t="s">
        <v>223</v>
      </c>
      <c r="E140" s="193" t="s">
        <v>1567</v>
      </c>
      <c r="F140" s="194" t="s">
        <v>1568</v>
      </c>
      <c r="G140" s="195" t="s">
        <v>259</v>
      </c>
      <c r="H140" s="196">
        <v>1</v>
      </c>
      <c r="I140" s="197"/>
      <c r="J140" s="198">
        <f>ROUND(I140*H140,2)</f>
        <v>0</v>
      </c>
      <c r="K140" s="194" t="s">
        <v>1563</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1555</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1555</v>
      </c>
      <c r="BM140" s="203" t="s">
        <v>1569</v>
      </c>
    </row>
    <row r="141" spans="1:65" s="2" customFormat="1" ht="11.25">
      <c r="A141" s="35"/>
      <c r="B141" s="36"/>
      <c r="C141" s="37"/>
      <c r="D141" s="205" t="s">
        <v>230</v>
      </c>
      <c r="E141" s="37"/>
      <c r="F141" s="206" t="s">
        <v>1568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4" customFormat="1" ht="11.25">
      <c r="B142" s="220"/>
      <c r="C142" s="221"/>
      <c r="D142" s="205" t="s">
        <v>232</v>
      </c>
      <c r="E142" s="222" t="s">
        <v>1</v>
      </c>
      <c r="F142" s="223" t="s">
        <v>87</v>
      </c>
      <c r="G142" s="221"/>
      <c r="H142" s="224">
        <v>1</v>
      </c>
      <c r="I142" s="225"/>
      <c r="J142" s="221"/>
      <c r="K142" s="221"/>
      <c r="L142" s="226"/>
      <c r="M142" s="227"/>
      <c r="N142" s="228"/>
      <c r="O142" s="228"/>
      <c r="P142" s="228"/>
      <c r="Q142" s="228"/>
      <c r="R142" s="228"/>
      <c r="S142" s="228"/>
      <c r="T142" s="229"/>
      <c r="AT142" s="230" t="s">
        <v>232</v>
      </c>
      <c r="AU142" s="230" t="s">
        <v>93</v>
      </c>
      <c r="AV142" s="14" t="s">
        <v>93</v>
      </c>
      <c r="AW142" s="14" t="s">
        <v>35</v>
      </c>
      <c r="AX142" s="14" t="s">
        <v>87</v>
      </c>
      <c r="AY142" s="230" t="s">
        <v>220</v>
      </c>
    </row>
    <row r="143" spans="1:65" s="12" customFormat="1" ht="22.9" customHeight="1">
      <c r="B143" s="176"/>
      <c r="C143" s="177"/>
      <c r="D143" s="178" t="s">
        <v>79</v>
      </c>
      <c r="E143" s="190" t="s">
        <v>1570</v>
      </c>
      <c r="F143" s="190" t="s">
        <v>1571</v>
      </c>
      <c r="G143" s="177"/>
      <c r="H143" s="177"/>
      <c r="I143" s="180"/>
      <c r="J143" s="191">
        <f>BK143</f>
        <v>0</v>
      </c>
      <c r="K143" s="177"/>
      <c r="L143" s="182"/>
      <c r="M143" s="183"/>
      <c r="N143" s="184"/>
      <c r="O143" s="184"/>
      <c r="P143" s="185">
        <f>P144</f>
        <v>0</v>
      </c>
      <c r="Q143" s="184"/>
      <c r="R143" s="185">
        <f>R144</f>
        <v>0</v>
      </c>
      <c r="S143" s="184"/>
      <c r="T143" s="186">
        <f>T144</f>
        <v>0</v>
      </c>
      <c r="AR143" s="187" t="s">
        <v>256</v>
      </c>
      <c r="AT143" s="188" t="s">
        <v>79</v>
      </c>
      <c r="AU143" s="188" t="s">
        <v>87</v>
      </c>
      <c r="AY143" s="187" t="s">
        <v>220</v>
      </c>
      <c r="BK143" s="189">
        <f>BK144</f>
        <v>0</v>
      </c>
    </row>
    <row r="144" spans="1:65" s="2" customFormat="1" ht="14.45" customHeight="1">
      <c r="A144" s="35"/>
      <c r="B144" s="36"/>
      <c r="C144" s="192" t="s">
        <v>256</v>
      </c>
      <c r="D144" s="192" t="s">
        <v>223</v>
      </c>
      <c r="E144" s="193" t="s">
        <v>1572</v>
      </c>
      <c r="F144" s="194" t="s">
        <v>1573</v>
      </c>
      <c r="G144" s="195" t="s">
        <v>259</v>
      </c>
      <c r="H144" s="196">
        <v>1</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1574</v>
      </c>
    </row>
    <row r="145" spans="1:65" s="12" customFormat="1" ht="22.9" customHeight="1">
      <c r="B145" s="176"/>
      <c r="C145" s="177"/>
      <c r="D145" s="178" t="s">
        <v>79</v>
      </c>
      <c r="E145" s="190" t="s">
        <v>1575</v>
      </c>
      <c r="F145" s="190" t="s">
        <v>1576</v>
      </c>
      <c r="G145" s="177"/>
      <c r="H145" s="177"/>
      <c r="I145" s="180"/>
      <c r="J145" s="191">
        <f>BK145</f>
        <v>0</v>
      </c>
      <c r="K145" s="177"/>
      <c r="L145" s="182"/>
      <c r="M145" s="183"/>
      <c r="N145" s="184"/>
      <c r="O145" s="184"/>
      <c r="P145" s="185">
        <f>SUM(P146:P147)</f>
        <v>0</v>
      </c>
      <c r="Q145" s="184"/>
      <c r="R145" s="185">
        <f>SUM(R146:R147)</f>
        <v>0</v>
      </c>
      <c r="S145" s="184"/>
      <c r="T145" s="186">
        <f>SUM(T146:T147)</f>
        <v>0</v>
      </c>
      <c r="AR145" s="187" t="s">
        <v>256</v>
      </c>
      <c r="AT145" s="188" t="s">
        <v>79</v>
      </c>
      <c r="AU145" s="188" t="s">
        <v>87</v>
      </c>
      <c r="AY145" s="187" t="s">
        <v>220</v>
      </c>
      <c r="BK145" s="189">
        <f>SUM(BK146:BK147)</f>
        <v>0</v>
      </c>
    </row>
    <row r="146" spans="1:65" s="2" customFormat="1" ht="14.45" customHeight="1">
      <c r="A146" s="35"/>
      <c r="B146" s="36"/>
      <c r="C146" s="192" t="s">
        <v>221</v>
      </c>
      <c r="D146" s="192" t="s">
        <v>223</v>
      </c>
      <c r="E146" s="193" t="s">
        <v>1577</v>
      </c>
      <c r="F146" s="194" t="s">
        <v>1578</v>
      </c>
      <c r="G146" s="195" t="s">
        <v>259</v>
      </c>
      <c r="H146" s="196">
        <v>1</v>
      </c>
      <c r="I146" s="197"/>
      <c r="J146" s="198">
        <f>ROUND(I146*H146,2)</f>
        <v>0</v>
      </c>
      <c r="K146" s="194" t="s">
        <v>227</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1555</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1555</v>
      </c>
      <c r="BM146" s="203" t="s">
        <v>1579</v>
      </c>
    </row>
    <row r="147" spans="1:65" s="2" customFormat="1" ht="11.25">
      <c r="A147" s="35"/>
      <c r="B147" s="36"/>
      <c r="C147" s="37"/>
      <c r="D147" s="205" t="s">
        <v>230</v>
      </c>
      <c r="E147" s="37"/>
      <c r="F147" s="206" t="s">
        <v>1578</v>
      </c>
      <c r="G147" s="37"/>
      <c r="H147" s="37"/>
      <c r="I147" s="207"/>
      <c r="J147" s="37"/>
      <c r="K147" s="37"/>
      <c r="L147" s="40"/>
      <c r="M147" s="257"/>
      <c r="N147" s="258"/>
      <c r="O147" s="259"/>
      <c r="P147" s="259"/>
      <c r="Q147" s="259"/>
      <c r="R147" s="259"/>
      <c r="S147" s="259"/>
      <c r="T147" s="260"/>
      <c r="U147" s="35"/>
      <c r="V147" s="35"/>
      <c r="W147" s="35"/>
      <c r="X147" s="35"/>
      <c r="Y147" s="35"/>
      <c r="Z147" s="35"/>
      <c r="AA147" s="35"/>
      <c r="AB147" s="35"/>
      <c r="AC147" s="35"/>
      <c r="AD147" s="35"/>
      <c r="AE147" s="35"/>
      <c r="AT147" s="18" t="s">
        <v>230</v>
      </c>
      <c r="AU147" s="18" t="s">
        <v>93</v>
      </c>
    </row>
    <row r="148" spans="1:65" s="2" customFormat="1" ht="6.95" customHeight="1">
      <c r="A148" s="35"/>
      <c r="B148" s="55"/>
      <c r="C148" s="56"/>
      <c r="D148" s="56"/>
      <c r="E148" s="56"/>
      <c r="F148" s="56"/>
      <c r="G148" s="56"/>
      <c r="H148" s="56"/>
      <c r="I148" s="56"/>
      <c r="J148" s="56"/>
      <c r="K148" s="56"/>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w8XwHPCRtt8evG/zOj0I+BKjznXbSSguy+rUa5d82HUmOCX9oNOsC0tIHxzcjaW4N3VWfZPAd+WORC6xrt97Q==" saltValue="j6mJARyuA+dpjlljJF+XJdilMuqQv7ZFDTunz4b+zqGtTildJkQ0CmKwlsGJKTBFMrJSHU/M8YX4N3+rgTw4Gw==" spinCount="100000" sheet="1" objects="1" scenarios="1" formatColumns="0" formatRows="0" autoFilter="0"/>
  <autoFilter ref="C125:K147" xr:uid="{00000000-0009-0000-0000-000015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6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151</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2005</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182</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ROUND((SUM(BE137:BE639)),  2)</f>
        <v>0</v>
      </c>
      <c r="G35" s="35"/>
      <c r="H35" s="35"/>
      <c r="I35" s="131">
        <v>0.21</v>
      </c>
      <c r="J35" s="130">
        <f>ROUND(((SUM(BE137:BE639))*I35),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ROUND((SUM(BF137:BF639)),  2)</f>
        <v>0</v>
      </c>
      <c r="G36" s="35"/>
      <c r="H36" s="35"/>
      <c r="I36" s="131">
        <v>0.15</v>
      </c>
      <c r="J36" s="130">
        <f>ROUND(((SUM(BF137:BF639))*I36),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ROUND((SUM(BG137:BG639)),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ROUND((SUM(BH137:BH639)),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ROUND((SUM(BI137:BI639)),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2005</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D.1.1 - Architektonicko-stavební řešení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Praha</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J137</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188</v>
      </c>
      <c r="E99" s="157"/>
      <c r="F99" s="157"/>
      <c r="G99" s="157"/>
      <c r="H99" s="157"/>
      <c r="I99" s="157"/>
      <c r="J99" s="158">
        <f>J138</f>
        <v>0</v>
      </c>
      <c r="K99" s="155"/>
      <c r="L99" s="159"/>
    </row>
    <row r="100" spans="1:47" s="10" customFormat="1" ht="19.899999999999999" customHeight="1">
      <c r="B100" s="160"/>
      <c r="C100" s="105"/>
      <c r="D100" s="161" t="s">
        <v>189</v>
      </c>
      <c r="E100" s="162"/>
      <c r="F100" s="162"/>
      <c r="G100" s="162"/>
      <c r="H100" s="162"/>
      <c r="I100" s="162"/>
      <c r="J100" s="163">
        <f>J139</f>
        <v>0</v>
      </c>
      <c r="K100" s="105"/>
      <c r="L100" s="164"/>
    </row>
    <row r="101" spans="1:47" s="10" customFormat="1" ht="19.899999999999999" customHeight="1">
      <c r="B101" s="160"/>
      <c r="C101" s="105"/>
      <c r="D101" s="161" t="s">
        <v>190</v>
      </c>
      <c r="E101" s="162"/>
      <c r="F101" s="162"/>
      <c r="G101" s="162"/>
      <c r="H101" s="162"/>
      <c r="I101" s="162"/>
      <c r="J101" s="163">
        <f>J169</f>
        <v>0</v>
      </c>
      <c r="K101" s="105"/>
      <c r="L101" s="164"/>
    </row>
    <row r="102" spans="1:47" s="10" customFormat="1" ht="19.899999999999999" customHeight="1">
      <c r="B102" s="160"/>
      <c r="C102" s="105"/>
      <c r="D102" s="161" t="s">
        <v>191</v>
      </c>
      <c r="E102" s="162"/>
      <c r="F102" s="162"/>
      <c r="G102" s="162"/>
      <c r="H102" s="162"/>
      <c r="I102" s="162"/>
      <c r="J102" s="163">
        <f>J204</f>
        <v>0</v>
      </c>
      <c r="K102" s="105"/>
      <c r="L102" s="164"/>
    </row>
    <row r="103" spans="1:47" s="10" customFormat="1" ht="19.899999999999999" customHeight="1">
      <c r="B103" s="160"/>
      <c r="C103" s="105"/>
      <c r="D103" s="161" t="s">
        <v>192</v>
      </c>
      <c r="E103" s="162"/>
      <c r="F103" s="162"/>
      <c r="G103" s="162"/>
      <c r="H103" s="162"/>
      <c r="I103" s="162"/>
      <c r="J103" s="163">
        <f>J210</f>
        <v>0</v>
      </c>
      <c r="K103" s="105"/>
      <c r="L103" s="164"/>
    </row>
    <row r="104" spans="1:47" s="9" customFormat="1" ht="24.95" customHeight="1">
      <c r="B104" s="154"/>
      <c r="C104" s="155"/>
      <c r="D104" s="156" t="s">
        <v>193</v>
      </c>
      <c r="E104" s="157"/>
      <c r="F104" s="157"/>
      <c r="G104" s="157"/>
      <c r="H104" s="157"/>
      <c r="I104" s="157"/>
      <c r="J104" s="158">
        <f>J213</f>
        <v>0</v>
      </c>
      <c r="K104" s="155"/>
      <c r="L104" s="159"/>
    </row>
    <row r="105" spans="1:47" s="10" customFormat="1" ht="19.899999999999999" customHeight="1">
      <c r="B105" s="160"/>
      <c r="C105" s="105"/>
      <c r="D105" s="161" t="s">
        <v>194</v>
      </c>
      <c r="E105" s="162"/>
      <c r="F105" s="162"/>
      <c r="G105" s="162"/>
      <c r="H105" s="162"/>
      <c r="I105" s="162"/>
      <c r="J105" s="163">
        <f>J214</f>
        <v>0</v>
      </c>
      <c r="K105" s="105"/>
      <c r="L105" s="164"/>
    </row>
    <row r="106" spans="1:47" s="10" customFormat="1" ht="19.899999999999999" customHeight="1">
      <c r="B106" s="160"/>
      <c r="C106" s="105"/>
      <c r="D106" s="161" t="s">
        <v>195</v>
      </c>
      <c r="E106" s="162"/>
      <c r="F106" s="162"/>
      <c r="G106" s="162"/>
      <c r="H106" s="162"/>
      <c r="I106" s="162"/>
      <c r="J106" s="163">
        <f>J242</f>
        <v>0</v>
      </c>
      <c r="K106" s="105"/>
      <c r="L106" s="164"/>
    </row>
    <row r="107" spans="1:47" s="10" customFormat="1" ht="19.899999999999999" customHeight="1">
      <c r="B107" s="160"/>
      <c r="C107" s="105"/>
      <c r="D107" s="161" t="s">
        <v>196</v>
      </c>
      <c r="E107" s="162"/>
      <c r="F107" s="162"/>
      <c r="G107" s="162"/>
      <c r="H107" s="162"/>
      <c r="I107" s="162"/>
      <c r="J107" s="163">
        <f>J247</f>
        <v>0</v>
      </c>
      <c r="K107" s="105"/>
      <c r="L107" s="164"/>
    </row>
    <row r="108" spans="1:47" s="10" customFormat="1" ht="19.899999999999999" customHeight="1">
      <c r="B108" s="160"/>
      <c r="C108" s="105"/>
      <c r="D108" s="161" t="s">
        <v>197</v>
      </c>
      <c r="E108" s="162"/>
      <c r="F108" s="162"/>
      <c r="G108" s="162"/>
      <c r="H108" s="162"/>
      <c r="I108" s="162"/>
      <c r="J108" s="163">
        <f>J281</f>
        <v>0</v>
      </c>
      <c r="K108" s="105"/>
      <c r="L108" s="164"/>
    </row>
    <row r="109" spans="1:47" s="10" customFormat="1" ht="19.899999999999999" customHeight="1">
      <c r="B109" s="160"/>
      <c r="C109" s="105"/>
      <c r="D109" s="161" t="s">
        <v>198</v>
      </c>
      <c r="E109" s="162"/>
      <c r="F109" s="162"/>
      <c r="G109" s="162"/>
      <c r="H109" s="162"/>
      <c r="I109" s="162"/>
      <c r="J109" s="163">
        <f>J453</f>
        <v>0</v>
      </c>
      <c r="K109" s="105"/>
      <c r="L109" s="164"/>
    </row>
    <row r="110" spans="1:47" s="10" customFormat="1" ht="19.899999999999999" customHeight="1">
      <c r="B110" s="160"/>
      <c r="C110" s="105"/>
      <c r="D110" s="161" t="s">
        <v>199</v>
      </c>
      <c r="E110" s="162"/>
      <c r="F110" s="162"/>
      <c r="G110" s="162"/>
      <c r="H110" s="162"/>
      <c r="I110" s="162"/>
      <c r="J110" s="163">
        <f>J469</f>
        <v>0</v>
      </c>
      <c r="K110" s="105"/>
      <c r="L110" s="164"/>
    </row>
    <row r="111" spans="1:47" s="10" customFormat="1" ht="19.899999999999999" customHeight="1">
      <c r="B111" s="160"/>
      <c r="C111" s="105"/>
      <c r="D111" s="161" t="s">
        <v>200</v>
      </c>
      <c r="E111" s="162"/>
      <c r="F111" s="162"/>
      <c r="G111" s="162"/>
      <c r="H111" s="162"/>
      <c r="I111" s="162"/>
      <c r="J111" s="163">
        <f>J494</f>
        <v>0</v>
      </c>
      <c r="K111" s="105"/>
      <c r="L111" s="164"/>
    </row>
    <row r="112" spans="1:47" s="10" customFormat="1" ht="19.899999999999999" customHeight="1">
      <c r="B112" s="160"/>
      <c r="C112" s="105"/>
      <c r="D112" s="161" t="s">
        <v>201</v>
      </c>
      <c r="E112" s="162"/>
      <c r="F112" s="162"/>
      <c r="G112" s="162"/>
      <c r="H112" s="162"/>
      <c r="I112" s="162"/>
      <c r="J112" s="163">
        <f>J499</f>
        <v>0</v>
      </c>
      <c r="K112" s="105"/>
      <c r="L112" s="164"/>
    </row>
    <row r="113" spans="1:31" s="10" customFormat="1" ht="19.899999999999999" customHeight="1">
      <c r="B113" s="160"/>
      <c r="C113" s="105"/>
      <c r="D113" s="161" t="s">
        <v>202</v>
      </c>
      <c r="E113" s="162"/>
      <c r="F113" s="162"/>
      <c r="G113" s="162"/>
      <c r="H113" s="162"/>
      <c r="I113" s="162"/>
      <c r="J113" s="163">
        <f>J532</f>
        <v>0</v>
      </c>
      <c r="K113" s="105"/>
      <c r="L113" s="164"/>
    </row>
    <row r="114" spans="1:31" s="10" customFormat="1" ht="19.899999999999999" customHeight="1">
      <c r="B114" s="160"/>
      <c r="C114" s="105"/>
      <c r="D114" s="161" t="s">
        <v>203</v>
      </c>
      <c r="E114" s="162"/>
      <c r="F114" s="162"/>
      <c r="G114" s="162"/>
      <c r="H114" s="162"/>
      <c r="I114" s="162"/>
      <c r="J114" s="163">
        <f>J551</f>
        <v>0</v>
      </c>
      <c r="K114" s="105"/>
      <c r="L114" s="164"/>
    </row>
    <row r="115" spans="1:31" s="10" customFormat="1" ht="19.899999999999999" customHeight="1">
      <c r="B115" s="160"/>
      <c r="C115" s="105"/>
      <c r="D115" s="161" t="s">
        <v>204</v>
      </c>
      <c r="E115" s="162"/>
      <c r="F115" s="162"/>
      <c r="G115" s="162"/>
      <c r="H115" s="162"/>
      <c r="I115" s="162"/>
      <c r="J115" s="163">
        <f>J589</f>
        <v>0</v>
      </c>
      <c r="K115" s="105"/>
      <c r="L115" s="164"/>
    </row>
    <row r="116" spans="1:31" s="2" customFormat="1" ht="21.7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56"/>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58"/>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205</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27" t="str">
        <f>E7</f>
        <v>Podkrovní byty Táborská 378/44, 372/36, 375/38, 377/42, 376/40 Praha 4, k.ú. Nusle</v>
      </c>
      <c r="F125" s="328"/>
      <c r="G125" s="328"/>
      <c r="H125" s="328"/>
      <c r="I125" s="37"/>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179</v>
      </c>
      <c r="D126" s="23"/>
      <c r="E126" s="23"/>
      <c r="F126" s="23"/>
      <c r="G126" s="23"/>
      <c r="H126" s="23"/>
      <c r="I126" s="23"/>
      <c r="J126" s="23"/>
      <c r="K126" s="23"/>
      <c r="L126" s="21"/>
    </row>
    <row r="127" spans="1:31" s="2" customFormat="1" ht="16.5" customHeight="1">
      <c r="A127" s="35"/>
      <c r="B127" s="36"/>
      <c r="C127" s="37"/>
      <c r="D127" s="37"/>
      <c r="E127" s="327" t="s">
        <v>2005</v>
      </c>
      <c r="F127" s="329"/>
      <c r="G127" s="329"/>
      <c r="H127" s="329"/>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181</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300" t="str">
        <f>E11</f>
        <v>D.1.1 - Architektonicko-stavební řešení</v>
      </c>
      <c r="F129" s="329"/>
      <c r="G129" s="329"/>
      <c r="H129" s="329"/>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Praha</v>
      </c>
      <c r="G131" s="37"/>
      <c r="H131" s="37"/>
      <c r="I131" s="30" t="s">
        <v>22</v>
      </c>
      <c r="J131" s="67" t="str">
        <f>IF(J14="","",J14)</f>
        <v>19. 5. 2020</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25.7" customHeight="1">
      <c r="A133" s="35"/>
      <c r="B133" s="36"/>
      <c r="C133" s="30" t="s">
        <v>24</v>
      </c>
      <c r="D133" s="37"/>
      <c r="E133" s="37"/>
      <c r="F133" s="28" t="str">
        <f>E17</f>
        <v>Městská část Praha 4, Anatala Staška 2059/80b</v>
      </c>
      <c r="G133" s="37"/>
      <c r="H133" s="37"/>
      <c r="I133" s="30" t="s">
        <v>31</v>
      </c>
      <c r="J133" s="33" t="str">
        <f>E23</f>
        <v>SUNCAD, s.r.o., Špotzova 6, Praha 6</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29</v>
      </c>
      <c r="D134" s="37"/>
      <c r="E134" s="37"/>
      <c r="F134" s="28" t="str">
        <f>IF(E20="","",E20)</f>
        <v>Vyplň údaj</v>
      </c>
      <c r="G134" s="37"/>
      <c r="H134" s="37"/>
      <c r="I134" s="30" t="s">
        <v>36</v>
      </c>
      <c r="J134" s="33" t="str">
        <f>E26</f>
        <v xml:space="preserve"> </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65"/>
      <c r="B136" s="166"/>
      <c r="C136" s="167" t="s">
        <v>206</v>
      </c>
      <c r="D136" s="168" t="s">
        <v>65</v>
      </c>
      <c r="E136" s="168" t="s">
        <v>61</v>
      </c>
      <c r="F136" s="168" t="s">
        <v>62</v>
      </c>
      <c r="G136" s="168" t="s">
        <v>207</v>
      </c>
      <c r="H136" s="168" t="s">
        <v>208</v>
      </c>
      <c r="I136" s="168" t="s">
        <v>209</v>
      </c>
      <c r="J136" s="168" t="s">
        <v>185</v>
      </c>
      <c r="K136" s="169" t="s">
        <v>210</v>
      </c>
      <c r="L136" s="170"/>
      <c r="M136" s="76" t="s">
        <v>1</v>
      </c>
      <c r="N136" s="77" t="s">
        <v>44</v>
      </c>
      <c r="O136" s="77" t="s">
        <v>211</v>
      </c>
      <c r="P136" s="77" t="s">
        <v>212</v>
      </c>
      <c r="Q136" s="77" t="s">
        <v>213</v>
      </c>
      <c r="R136" s="77" t="s">
        <v>214</v>
      </c>
      <c r="S136" s="77" t="s">
        <v>215</v>
      </c>
      <c r="T136" s="78" t="s">
        <v>216</v>
      </c>
      <c r="U136" s="165"/>
      <c r="V136" s="165"/>
      <c r="W136" s="165"/>
      <c r="X136" s="165"/>
      <c r="Y136" s="165"/>
      <c r="Z136" s="165"/>
      <c r="AA136" s="165"/>
      <c r="AB136" s="165"/>
      <c r="AC136" s="165"/>
      <c r="AD136" s="165"/>
      <c r="AE136" s="165"/>
    </row>
    <row r="137" spans="1:65" s="2" customFormat="1" ht="22.9" customHeight="1">
      <c r="A137" s="35"/>
      <c r="B137" s="36"/>
      <c r="C137" s="83" t="s">
        <v>217</v>
      </c>
      <c r="D137" s="37"/>
      <c r="E137" s="37"/>
      <c r="F137" s="37"/>
      <c r="G137" s="37"/>
      <c r="H137" s="37"/>
      <c r="I137" s="37"/>
      <c r="J137" s="171">
        <f>BK137</f>
        <v>0</v>
      </c>
      <c r="K137" s="37"/>
      <c r="L137" s="40"/>
      <c r="M137" s="79"/>
      <c r="N137" s="172"/>
      <c r="O137" s="80"/>
      <c r="P137" s="173">
        <f>P138+P213</f>
        <v>0</v>
      </c>
      <c r="Q137" s="80"/>
      <c r="R137" s="173">
        <f>R138+R213</f>
        <v>26.757494635200004</v>
      </c>
      <c r="S137" s="80"/>
      <c r="T137" s="174">
        <f>T138+T213</f>
        <v>9.2522939599999994</v>
      </c>
      <c r="U137" s="35"/>
      <c r="V137" s="35"/>
      <c r="W137" s="35"/>
      <c r="X137" s="35"/>
      <c r="Y137" s="35"/>
      <c r="Z137" s="35"/>
      <c r="AA137" s="35"/>
      <c r="AB137" s="35"/>
      <c r="AC137" s="35"/>
      <c r="AD137" s="35"/>
      <c r="AE137" s="35"/>
      <c r="AT137" s="18" t="s">
        <v>79</v>
      </c>
      <c r="AU137" s="18" t="s">
        <v>187</v>
      </c>
      <c r="BK137" s="175">
        <f>BK138+BK213</f>
        <v>0</v>
      </c>
    </row>
    <row r="138" spans="1:65" s="12" customFormat="1" ht="25.9" customHeight="1">
      <c r="B138" s="176"/>
      <c r="C138" s="177"/>
      <c r="D138" s="178" t="s">
        <v>79</v>
      </c>
      <c r="E138" s="179" t="s">
        <v>218</v>
      </c>
      <c r="F138" s="179" t="s">
        <v>219</v>
      </c>
      <c r="G138" s="177"/>
      <c r="H138" s="177"/>
      <c r="I138" s="180"/>
      <c r="J138" s="181">
        <f>BK138</f>
        <v>0</v>
      </c>
      <c r="K138" s="177"/>
      <c r="L138" s="182"/>
      <c r="M138" s="183"/>
      <c r="N138" s="184"/>
      <c r="O138" s="184"/>
      <c r="P138" s="185">
        <f>P139+P169+P204+P210</f>
        <v>0</v>
      </c>
      <c r="Q138" s="184"/>
      <c r="R138" s="185">
        <f>R139+R169+R204+R210</f>
        <v>3.1895764999999998</v>
      </c>
      <c r="S138" s="184"/>
      <c r="T138" s="186">
        <f>T139+T169+T204+T210</f>
        <v>5.3231200000000003</v>
      </c>
      <c r="AR138" s="187" t="s">
        <v>87</v>
      </c>
      <c r="AT138" s="188" t="s">
        <v>79</v>
      </c>
      <c r="AU138" s="188" t="s">
        <v>80</v>
      </c>
      <c r="AY138" s="187" t="s">
        <v>220</v>
      </c>
      <c r="BK138" s="189">
        <f>BK139+BK169+BK204+BK210</f>
        <v>0</v>
      </c>
    </row>
    <row r="139" spans="1:65" s="12" customFormat="1" ht="22.9" customHeight="1">
      <c r="B139" s="176"/>
      <c r="C139" s="177"/>
      <c r="D139" s="178" t="s">
        <v>79</v>
      </c>
      <c r="E139" s="190" t="s">
        <v>221</v>
      </c>
      <c r="F139" s="190" t="s">
        <v>222</v>
      </c>
      <c r="G139" s="177"/>
      <c r="H139" s="177"/>
      <c r="I139" s="180"/>
      <c r="J139" s="191">
        <f>BK139</f>
        <v>0</v>
      </c>
      <c r="K139" s="177"/>
      <c r="L139" s="182"/>
      <c r="M139" s="183"/>
      <c r="N139" s="184"/>
      <c r="O139" s="184"/>
      <c r="P139" s="185">
        <f>SUM(P140:P168)</f>
        <v>0</v>
      </c>
      <c r="Q139" s="184"/>
      <c r="R139" s="185">
        <f>SUM(R140:R168)</f>
        <v>3.1653607999999998</v>
      </c>
      <c r="S139" s="184"/>
      <c r="T139" s="186">
        <f>SUM(T140:T168)</f>
        <v>0</v>
      </c>
      <c r="AR139" s="187" t="s">
        <v>87</v>
      </c>
      <c r="AT139" s="188" t="s">
        <v>79</v>
      </c>
      <c r="AU139" s="188" t="s">
        <v>87</v>
      </c>
      <c r="AY139" s="187" t="s">
        <v>220</v>
      </c>
      <c r="BK139" s="189">
        <f>SUM(BK140:BK168)</f>
        <v>0</v>
      </c>
    </row>
    <row r="140" spans="1:65" s="2" customFormat="1" ht="14.45" customHeight="1">
      <c r="A140" s="35"/>
      <c r="B140" s="36"/>
      <c r="C140" s="192" t="s">
        <v>87</v>
      </c>
      <c r="D140" s="192" t="s">
        <v>223</v>
      </c>
      <c r="E140" s="193" t="s">
        <v>224</v>
      </c>
      <c r="F140" s="194" t="s">
        <v>225</v>
      </c>
      <c r="G140" s="195" t="s">
        <v>226</v>
      </c>
      <c r="H140" s="196">
        <v>3.47</v>
      </c>
      <c r="I140" s="197"/>
      <c r="J140" s="198">
        <f>ROUND(I140*H140,2)</f>
        <v>0</v>
      </c>
      <c r="K140" s="194" t="s">
        <v>227</v>
      </c>
      <c r="L140" s="40"/>
      <c r="M140" s="199" t="s">
        <v>1</v>
      </c>
      <c r="N140" s="200" t="s">
        <v>46</v>
      </c>
      <c r="O140" s="72"/>
      <c r="P140" s="201">
        <f>O140*H140</f>
        <v>0</v>
      </c>
      <c r="Q140" s="201">
        <v>1.575E-2</v>
      </c>
      <c r="R140" s="201">
        <f>Q140*H140</f>
        <v>5.4652500000000007E-2</v>
      </c>
      <c r="S140" s="201">
        <v>0</v>
      </c>
      <c r="T140" s="202">
        <f>S140*H140</f>
        <v>0</v>
      </c>
      <c r="U140" s="35"/>
      <c r="V140" s="35"/>
      <c r="W140" s="35"/>
      <c r="X140" s="35"/>
      <c r="Y140" s="35"/>
      <c r="Z140" s="35"/>
      <c r="AA140" s="35"/>
      <c r="AB140" s="35"/>
      <c r="AC140" s="35"/>
      <c r="AD140" s="35"/>
      <c r="AE140" s="35"/>
      <c r="AR140" s="203" t="s">
        <v>228</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93</v>
      </c>
      <c r="BK140" s="204">
        <f>ROUND(I140*H140,2)</f>
        <v>0</v>
      </c>
      <c r="BL140" s="18" t="s">
        <v>228</v>
      </c>
      <c r="BM140" s="203" t="s">
        <v>229</v>
      </c>
    </row>
    <row r="141" spans="1:65" s="2" customFormat="1" ht="11.25">
      <c r="A141" s="35"/>
      <c r="B141" s="36"/>
      <c r="C141" s="37"/>
      <c r="D141" s="205" t="s">
        <v>230</v>
      </c>
      <c r="E141" s="37"/>
      <c r="F141" s="206" t="s">
        <v>231</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3" customFormat="1" ht="11.25">
      <c r="B142" s="210"/>
      <c r="C142" s="211"/>
      <c r="D142" s="205" t="s">
        <v>232</v>
      </c>
      <c r="E142" s="212" t="s">
        <v>1</v>
      </c>
      <c r="F142" s="213" t="s">
        <v>233</v>
      </c>
      <c r="G142" s="211"/>
      <c r="H142" s="212" t="s">
        <v>1</v>
      </c>
      <c r="I142" s="214"/>
      <c r="J142" s="211"/>
      <c r="K142" s="211"/>
      <c r="L142" s="215"/>
      <c r="M142" s="216"/>
      <c r="N142" s="217"/>
      <c r="O142" s="217"/>
      <c r="P142" s="217"/>
      <c r="Q142" s="217"/>
      <c r="R142" s="217"/>
      <c r="S142" s="217"/>
      <c r="T142" s="218"/>
      <c r="AT142" s="219" t="s">
        <v>232</v>
      </c>
      <c r="AU142" s="219" t="s">
        <v>93</v>
      </c>
      <c r="AV142" s="13" t="s">
        <v>87</v>
      </c>
      <c r="AW142" s="13" t="s">
        <v>35</v>
      </c>
      <c r="AX142" s="13" t="s">
        <v>80</v>
      </c>
      <c r="AY142" s="219" t="s">
        <v>220</v>
      </c>
    </row>
    <row r="143" spans="1:65" s="14" customFormat="1" ht="11.25">
      <c r="B143" s="220"/>
      <c r="C143" s="221"/>
      <c r="D143" s="205" t="s">
        <v>232</v>
      </c>
      <c r="E143" s="222" t="s">
        <v>1</v>
      </c>
      <c r="F143" s="223" t="s">
        <v>2006</v>
      </c>
      <c r="G143" s="221"/>
      <c r="H143" s="224">
        <v>3.47</v>
      </c>
      <c r="I143" s="225"/>
      <c r="J143" s="221"/>
      <c r="K143" s="221"/>
      <c r="L143" s="226"/>
      <c r="M143" s="227"/>
      <c r="N143" s="228"/>
      <c r="O143" s="228"/>
      <c r="P143" s="228"/>
      <c r="Q143" s="228"/>
      <c r="R143" s="228"/>
      <c r="S143" s="228"/>
      <c r="T143" s="229"/>
      <c r="AT143" s="230" t="s">
        <v>232</v>
      </c>
      <c r="AU143" s="230" t="s">
        <v>93</v>
      </c>
      <c r="AV143" s="14" t="s">
        <v>93</v>
      </c>
      <c r="AW143" s="14" t="s">
        <v>35</v>
      </c>
      <c r="AX143" s="14" t="s">
        <v>87</v>
      </c>
      <c r="AY143" s="230" t="s">
        <v>220</v>
      </c>
    </row>
    <row r="144" spans="1:65" s="2" customFormat="1" ht="14.45" customHeight="1">
      <c r="A144" s="35"/>
      <c r="B144" s="36"/>
      <c r="C144" s="192" t="s">
        <v>93</v>
      </c>
      <c r="D144" s="192" t="s">
        <v>223</v>
      </c>
      <c r="E144" s="193" t="s">
        <v>237</v>
      </c>
      <c r="F144" s="194" t="s">
        <v>238</v>
      </c>
      <c r="G144" s="195" t="s">
        <v>226</v>
      </c>
      <c r="H144" s="196">
        <v>155.94</v>
      </c>
      <c r="I144" s="197"/>
      <c r="J144" s="198">
        <f>ROUND(I144*H144,2)</f>
        <v>0</v>
      </c>
      <c r="K144" s="194" t="s">
        <v>227</v>
      </c>
      <c r="L144" s="40"/>
      <c r="M144" s="199" t="s">
        <v>1</v>
      </c>
      <c r="N144" s="200" t="s">
        <v>46</v>
      </c>
      <c r="O144" s="72"/>
      <c r="P144" s="201">
        <f>O144*H144</f>
        <v>0</v>
      </c>
      <c r="Q144" s="201">
        <v>1.8380000000000001E-2</v>
      </c>
      <c r="R144" s="201">
        <f>Q144*H144</f>
        <v>2.8661772000000001</v>
      </c>
      <c r="S144" s="201">
        <v>0</v>
      </c>
      <c r="T144" s="202">
        <f>S144*H144</f>
        <v>0</v>
      </c>
      <c r="U144" s="35"/>
      <c r="V144" s="35"/>
      <c r="W144" s="35"/>
      <c r="X144" s="35"/>
      <c r="Y144" s="35"/>
      <c r="Z144" s="35"/>
      <c r="AA144" s="35"/>
      <c r="AB144" s="35"/>
      <c r="AC144" s="35"/>
      <c r="AD144" s="35"/>
      <c r="AE144" s="35"/>
      <c r="AR144" s="203" t="s">
        <v>228</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93</v>
      </c>
      <c r="BK144" s="204">
        <f>ROUND(I144*H144,2)</f>
        <v>0</v>
      </c>
      <c r="BL144" s="18" t="s">
        <v>228</v>
      </c>
      <c r="BM144" s="203" t="s">
        <v>239</v>
      </c>
    </row>
    <row r="145" spans="1:65" s="2" customFormat="1" ht="19.5">
      <c r="A145" s="35"/>
      <c r="B145" s="36"/>
      <c r="C145" s="37"/>
      <c r="D145" s="205" t="s">
        <v>230</v>
      </c>
      <c r="E145" s="37"/>
      <c r="F145" s="206" t="s">
        <v>240</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93</v>
      </c>
    </row>
    <row r="146" spans="1:65" s="2" customFormat="1" ht="19.5">
      <c r="A146" s="35"/>
      <c r="B146" s="36"/>
      <c r="C146" s="37"/>
      <c r="D146" s="205" t="s">
        <v>241</v>
      </c>
      <c r="E146" s="37"/>
      <c r="F146" s="242" t="s">
        <v>242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241</v>
      </c>
      <c r="AU146" s="18" t="s">
        <v>93</v>
      </c>
    </row>
    <row r="147" spans="1:65" s="13" customFormat="1" ht="11.25">
      <c r="B147" s="210"/>
      <c r="C147" s="211"/>
      <c r="D147" s="205" t="s">
        <v>232</v>
      </c>
      <c r="E147" s="212" t="s">
        <v>1</v>
      </c>
      <c r="F147" s="213" t="s">
        <v>243</v>
      </c>
      <c r="G147" s="211"/>
      <c r="H147" s="212" t="s">
        <v>1</v>
      </c>
      <c r="I147" s="214"/>
      <c r="J147" s="211"/>
      <c r="K147" s="211"/>
      <c r="L147" s="215"/>
      <c r="M147" s="216"/>
      <c r="N147" s="217"/>
      <c r="O147" s="217"/>
      <c r="P147" s="217"/>
      <c r="Q147" s="217"/>
      <c r="R147" s="217"/>
      <c r="S147" s="217"/>
      <c r="T147" s="218"/>
      <c r="AT147" s="219" t="s">
        <v>232</v>
      </c>
      <c r="AU147" s="219" t="s">
        <v>93</v>
      </c>
      <c r="AV147" s="13" t="s">
        <v>87</v>
      </c>
      <c r="AW147" s="13" t="s">
        <v>35</v>
      </c>
      <c r="AX147" s="13" t="s">
        <v>80</v>
      </c>
      <c r="AY147" s="219" t="s">
        <v>220</v>
      </c>
    </row>
    <row r="148" spans="1:65" s="14" customFormat="1" ht="11.25">
      <c r="B148" s="220"/>
      <c r="C148" s="221"/>
      <c r="D148" s="205" t="s">
        <v>232</v>
      </c>
      <c r="E148" s="222" t="s">
        <v>1</v>
      </c>
      <c r="F148" s="223" t="s">
        <v>2007</v>
      </c>
      <c r="G148" s="221"/>
      <c r="H148" s="224">
        <v>101.44</v>
      </c>
      <c r="I148" s="225"/>
      <c r="J148" s="221"/>
      <c r="K148" s="221"/>
      <c r="L148" s="226"/>
      <c r="M148" s="227"/>
      <c r="N148" s="228"/>
      <c r="O148" s="228"/>
      <c r="P148" s="228"/>
      <c r="Q148" s="228"/>
      <c r="R148" s="228"/>
      <c r="S148" s="228"/>
      <c r="T148" s="229"/>
      <c r="AT148" s="230" t="s">
        <v>232</v>
      </c>
      <c r="AU148" s="230" t="s">
        <v>93</v>
      </c>
      <c r="AV148" s="14" t="s">
        <v>93</v>
      </c>
      <c r="AW148" s="14" t="s">
        <v>35</v>
      </c>
      <c r="AX148" s="14" t="s">
        <v>80</v>
      </c>
      <c r="AY148" s="230" t="s">
        <v>220</v>
      </c>
    </row>
    <row r="149" spans="1:65" s="14" customFormat="1" ht="11.25">
      <c r="B149" s="220"/>
      <c r="C149" s="221"/>
      <c r="D149" s="205" t="s">
        <v>232</v>
      </c>
      <c r="E149" s="222" t="s">
        <v>1</v>
      </c>
      <c r="F149" s="223" t="s">
        <v>2008</v>
      </c>
      <c r="G149" s="221"/>
      <c r="H149" s="224">
        <v>54.5</v>
      </c>
      <c r="I149" s="225"/>
      <c r="J149" s="221"/>
      <c r="K149" s="221"/>
      <c r="L149" s="226"/>
      <c r="M149" s="227"/>
      <c r="N149" s="228"/>
      <c r="O149" s="228"/>
      <c r="P149" s="228"/>
      <c r="Q149" s="228"/>
      <c r="R149" s="228"/>
      <c r="S149" s="228"/>
      <c r="T149" s="229"/>
      <c r="AT149" s="230" t="s">
        <v>232</v>
      </c>
      <c r="AU149" s="230" t="s">
        <v>93</v>
      </c>
      <c r="AV149" s="14" t="s">
        <v>93</v>
      </c>
      <c r="AW149" s="14" t="s">
        <v>35</v>
      </c>
      <c r="AX149" s="14" t="s">
        <v>80</v>
      </c>
      <c r="AY149" s="230" t="s">
        <v>220</v>
      </c>
    </row>
    <row r="150" spans="1:65" s="15" customFormat="1" ht="11.25">
      <c r="B150" s="231"/>
      <c r="C150" s="232"/>
      <c r="D150" s="205" t="s">
        <v>232</v>
      </c>
      <c r="E150" s="233" t="s">
        <v>1</v>
      </c>
      <c r="F150" s="234" t="s">
        <v>236</v>
      </c>
      <c r="G150" s="232"/>
      <c r="H150" s="235">
        <v>155.94</v>
      </c>
      <c r="I150" s="236"/>
      <c r="J150" s="232"/>
      <c r="K150" s="232"/>
      <c r="L150" s="237"/>
      <c r="M150" s="238"/>
      <c r="N150" s="239"/>
      <c r="O150" s="239"/>
      <c r="P150" s="239"/>
      <c r="Q150" s="239"/>
      <c r="R150" s="239"/>
      <c r="S150" s="239"/>
      <c r="T150" s="240"/>
      <c r="AT150" s="241" t="s">
        <v>232</v>
      </c>
      <c r="AU150" s="241" t="s">
        <v>93</v>
      </c>
      <c r="AV150" s="15" t="s">
        <v>228</v>
      </c>
      <c r="AW150" s="15" t="s">
        <v>35</v>
      </c>
      <c r="AX150" s="15" t="s">
        <v>87</v>
      </c>
      <c r="AY150" s="241" t="s">
        <v>220</v>
      </c>
    </row>
    <row r="151" spans="1:65" s="2" customFormat="1" ht="14.45" customHeight="1">
      <c r="A151" s="35"/>
      <c r="B151" s="36"/>
      <c r="C151" s="192" t="s">
        <v>106</v>
      </c>
      <c r="D151" s="192" t="s">
        <v>223</v>
      </c>
      <c r="E151" s="193" t="s">
        <v>246</v>
      </c>
      <c r="F151" s="194" t="s">
        <v>247</v>
      </c>
      <c r="G151" s="195" t="s">
        <v>226</v>
      </c>
      <c r="H151" s="196">
        <v>4.3099999999999996</v>
      </c>
      <c r="I151" s="197"/>
      <c r="J151" s="198">
        <f>ROUND(I151*H151,2)</f>
        <v>0</v>
      </c>
      <c r="K151" s="194" t="s">
        <v>227</v>
      </c>
      <c r="L151" s="40"/>
      <c r="M151" s="199" t="s">
        <v>1</v>
      </c>
      <c r="N151" s="200" t="s">
        <v>46</v>
      </c>
      <c r="O151" s="72"/>
      <c r="P151" s="201">
        <f>O151*H151</f>
        <v>0</v>
      </c>
      <c r="Q151" s="201">
        <v>3.3579999999999999E-2</v>
      </c>
      <c r="R151" s="201">
        <f>Q151*H151</f>
        <v>0.14472979999999999</v>
      </c>
      <c r="S151" s="201">
        <v>0</v>
      </c>
      <c r="T151" s="202">
        <f>S151*H151</f>
        <v>0</v>
      </c>
      <c r="U151" s="35"/>
      <c r="V151" s="35"/>
      <c r="W151" s="35"/>
      <c r="X151" s="35"/>
      <c r="Y151" s="35"/>
      <c r="Z151" s="35"/>
      <c r="AA151" s="35"/>
      <c r="AB151" s="35"/>
      <c r="AC151" s="35"/>
      <c r="AD151" s="35"/>
      <c r="AE151" s="35"/>
      <c r="AR151" s="203" t="s">
        <v>228</v>
      </c>
      <c r="AT151" s="203" t="s">
        <v>223</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228</v>
      </c>
      <c r="BM151" s="203" t="s">
        <v>2009</v>
      </c>
    </row>
    <row r="152" spans="1:65" s="2" customFormat="1" ht="11.25">
      <c r="A152" s="35"/>
      <c r="B152" s="36"/>
      <c r="C152" s="37"/>
      <c r="D152" s="205" t="s">
        <v>230</v>
      </c>
      <c r="E152" s="37"/>
      <c r="F152" s="206" t="s">
        <v>249</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2" customFormat="1" ht="19.5">
      <c r="A153" s="35"/>
      <c r="B153" s="36"/>
      <c r="C153" s="37"/>
      <c r="D153" s="205" t="s">
        <v>241</v>
      </c>
      <c r="E153" s="37"/>
      <c r="F153" s="242" t="s">
        <v>242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241</v>
      </c>
      <c r="AU153" s="18" t="s">
        <v>93</v>
      </c>
    </row>
    <row r="154" spans="1:65" s="13" customFormat="1" ht="11.25">
      <c r="B154" s="210"/>
      <c r="C154" s="211"/>
      <c r="D154" s="205" t="s">
        <v>232</v>
      </c>
      <c r="E154" s="212" t="s">
        <v>1</v>
      </c>
      <c r="F154" s="213" t="s">
        <v>243</v>
      </c>
      <c r="G154" s="211"/>
      <c r="H154" s="212" t="s">
        <v>1</v>
      </c>
      <c r="I154" s="214"/>
      <c r="J154" s="211"/>
      <c r="K154" s="211"/>
      <c r="L154" s="215"/>
      <c r="M154" s="216"/>
      <c r="N154" s="217"/>
      <c r="O154" s="217"/>
      <c r="P154" s="217"/>
      <c r="Q154" s="217"/>
      <c r="R154" s="217"/>
      <c r="S154" s="217"/>
      <c r="T154" s="218"/>
      <c r="AT154" s="219" t="s">
        <v>232</v>
      </c>
      <c r="AU154" s="219" t="s">
        <v>93</v>
      </c>
      <c r="AV154" s="13" t="s">
        <v>87</v>
      </c>
      <c r="AW154" s="13" t="s">
        <v>35</v>
      </c>
      <c r="AX154" s="13" t="s">
        <v>80</v>
      </c>
      <c r="AY154" s="219" t="s">
        <v>220</v>
      </c>
    </row>
    <row r="155" spans="1:65" s="14" customFormat="1" ht="11.25">
      <c r="B155" s="220"/>
      <c r="C155" s="221"/>
      <c r="D155" s="205" t="s">
        <v>232</v>
      </c>
      <c r="E155" s="222" t="s">
        <v>1</v>
      </c>
      <c r="F155" s="223" t="s">
        <v>250</v>
      </c>
      <c r="G155" s="221"/>
      <c r="H155" s="224">
        <v>4.3099999999999996</v>
      </c>
      <c r="I155" s="225"/>
      <c r="J155" s="221"/>
      <c r="K155" s="221"/>
      <c r="L155" s="226"/>
      <c r="M155" s="227"/>
      <c r="N155" s="228"/>
      <c r="O155" s="228"/>
      <c r="P155" s="228"/>
      <c r="Q155" s="228"/>
      <c r="R155" s="228"/>
      <c r="S155" s="228"/>
      <c r="T155" s="229"/>
      <c r="AT155" s="230" t="s">
        <v>232</v>
      </c>
      <c r="AU155" s="230" t="s">
        <v>93</v>
      </c>
      <c r="AV155" s="14" t="s">
        <v>93</v>
      </c>
      <c r="AW155" s="14" t="s">
        <v>35</v>
      </c>
      <c r="AX155" s="14" t="s">
        <v>87</v>
      </c>
      <c r="AY155" s="230" t="s">
        <v>220</v>
      </c>
    </row>
    <row r="156" spans="1:65" s="2" customFormat="1" ht="14.45" customHeight="1">
      <c r="A156" s="35"/>
      <c r="B156" s="36"/>
      <c r="C156" s="192" t="s">
        <v>228</v>
      </c>
      <c r="D156" s="192" t="s">
        <v>223</v>
      </c>
      <c r="E156" s="193" t="s">
        <v>251</v>
      </c>
      <c r="F156" s="194" t="s">
        <v>252</v>
      </c>
      <c r="G156" s="195" t="s">
        <v>226</v>
      </c>
      <c r="H156" s="196">
        <v>158.16</v>
      </c>
      <c r="I156" s="197"/>
      <c r="J156" s="198">
        <f>ROUND(I156*H156,2)</f>
        <v>0</v>
      </c>
      <c r="K156" s="194" t="s">
        <v>227</v>
      </c>
      <c r="L156" s="40"/>
      <c r="M156" s="199" t="s">
        <v>1</v>
      </c>
      <c r="N156" s="200" t="s">
        <v>46</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93</v>
      </c>
      <c r="AY156" s="18" t="s">
        <v>220</v>
      </c>
      <c r="BE156" s="204">
        <f>IF(N156="základní",J156,0)</f>
        <v>0</v>
      </c>
      <c r="BF156" s="204">
        <f>IF(N156="snížená",J156,0)</f>
        <v>0</v>
      </c>
      <c r="BG156" s="204">
        <f>IF(N156="zákl. přenesená",J156,0)</f>
        <v>0</v>
      </c>
      <c r="BH156" s="204">
        <f>IF(N156="sníž. přenesená",J156,0)</f>
        <v>0</v>
      </c>
      <c r="BI156" s="204">
        <f>IF(N156="nulová",J156,0)</f>
        <v>0</v>
      </c>
      <c r="BJ156" s="18" t="s">
        <v>93</v>
      </c>
      <c r="BK156" s="204">
        <f>ROUND(I156*H156,2)</f>
        <v>0</v>
      </c>
      <c r="BL156" s="18" t="s">
        <v>228</v>
      </c>
      <c r="BM156" s="203" t="s">
        <v>2010</v>
      </c>
    </row>
    <row r="157" spans="1:65" s="2" customFormat="1" ht="11.25">
      <c r="A157" s="35"/>
      <c r="B157" s="36"/>
      <c r="C157" s="37"/>
      <c r="D157" s="205" t="s">
        <v>230</v>
      </c>
      <c r="E157" s="37"/>
      <c r="F157" s="206" t="s">
        <v>254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93</v>
      </c>
    </row>
    <row r="158" spans="1:65" s="15" customFormat="1" ht="11.25">
      <c r="B158" s="231"/>
      <c r="C158" s="232"/>
      <c r="D158" s="205" t="s">
        <v>232</v>
      </c>
      <c r="E158" s="233" t="s">
        <v>1</v>
      </c>
      <c r="F158" s="234" t="s">
        <v>236</v>
      </c>
      <c r="G158" s="232"/>
      <c r="H158" s="235">
        <v>158.16</v>
      </c>
      <c r="I158" s="236"/>
      <c r="J158" s="232"/>
      <c r="K158" s="232"/>
      <c r="L158" s="237"/>
      <c r="M158" s="238"/>
      <c r="N158" s="239"/>
      <c r="O158" s="239"/>
      <c r="P158" s="239"/>
      <c r="Q158" s="239"/>
      <c r="R158" s="239"/>
      <c r="S158" s="239"/>
      <c r="T158" s="240"/>
      <c r="AT158" s="241" t="s">
        <v>232</v>
      </c>
      <c r="AU158" s="241" t="s">
        <v>93</v>
      </c>
      <c r="AV158" s="15" t="s">
        <v>228</v>
      </c>
      <c r="AW158" s="15" t="s">
        <v>35</v>
      </c>
      <c r="AX158" s="15" t="s">
        <v>80</v>
      </c>
      <c r="AY158" s="241" t="s">
        <v>220</v>
      </c>
    </row>
    <row r="159" spans="1:65" s="2" customFormat="1" ht="14.45" customHeight="1">
      <c r="A159" s="35"/>
      <c r="B159" s="36"/>
      <c r="C159" s="192" t="s">
        <v>256</v>
      </c>
      <c r="D159" s="192" t="s">
        <v>223</v>
      </c>
      <c r="E159" s="193" t="s">
        <v>257</v>
      </c>
      <c r="F159" s="194" t="s">
        <v>258</v>
      </c>
      <c r="G159" s="195" t="s">
        <v>259</v>
      </c>
      <c r="H159" s="196">
        <v>2</v>
      </c>
      <c r="I159" s="197"/>
      <c r="J159" s="198">
        <f>ROUND(I159*H159,2)</f>
        <v>0</v>
      </c>
      <c r="K159" s="194" t="s">
        <v>227</v>
      </c>
      <c r="L159" s="40"/>
      <c r="M159" s="199" t="s">
        <v>1</v>
      </c>
      <c r="N159" s="200" t="s">
        <v>46</v>
      </c>
      <c r="O159" s="72"/>
      <c r="P159" s="201">
        <f>O159*H159</f>
        <v>0</v>
      </c>
      <c r="Q159" s="201">
        <v>2.622E-2</v>
      </c>
      <c r="R159" s="201">
        <f>Q159*H159</f>
        <v>5.2440000000000001E-2</v>
      </c>
      <c r="S159" s="201">
        <v>0</v>
      </c>
      <c r="T159" s="202">
        <f>S159*H159</f>
        <v>0</v>
      </c>
      <c r="U159" s="35"/>
      <c r="V159" s="35"/>
      <c r="W159" s="35"/>
      <c r="X159" s="35"/>
      <c r="Y159" s="35"/>
      <c r="Z159" s="35"/>
      <c r="AA159" s="35"/>
      <c r="AB159" s="35"/>
      <c r="AC159" s="35"/>
      <c r="AD159" s="35"/>
      <c r="AE159" s="35"/>
      <c r="AR159" s="203" t="s">
        <v>228</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228</v>
      </c>
      <c r="BM159" s="203" t="s">
        <v>2011</v>
      </c>
    </row>
    <row r="160" spans="1:65" s="2" customFormat="1" ht="19.5">
      <c r="A160" s="35"/>
      <c r="B160" s="36"/>
      <c r="C160" s="37"/>
      <c r="D160" s="205" t="s">
        <v>230</v>
      </c>
      <c r="E160" s="37"/>
      <c r="F160" s="206" t="s">
        <v>261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192" t="s">
        <v>221</v>
      </c>
      <c r="D161" s="192" t="s">
        <v>223</v>
      </c>
      <c r="E161" s="193" t="s">
        <v>262</v>
      </c>
      <c r="F161" s="194" t="s">
        <v>263</v>
      </c>
      <c r="G161" s="195" t="s">
        <v>226</v>
      </c>
      <c r="H161" s="196">
        <v>5</v>
      </c>
      <c r="I161" s="197"/>
      <c r="J161" s="198">
        <f>ROUND(I161*H161,2)</f>
        <v>0</v>
      </c>
      <c r="K161" s="194" t="s">
        <v>227</v>
      </c>
      <c r="L161" s="40"/>
      <c r="M161" s="199" t="s">
        <v>1</v>
      </c>
      <c r="N161" s="200" t="s">
        <v>46</v>
      </c>
      <c r="O161" s="72"/>
      <c r="P161" s="201">
        <f>O161*H161</f>
        <v>0</v>
      </c>
      <c r="Q161" s="201">
        <v>3.8999999999999999E-4</v>
      </c>
      <c r="R161" s="201">
        <f>Q161*H161</f>
        <v>1.9499999999999999E-3</v>
      </c>
      <c r="S161" s="201">
        <v>0</v>
      </c>
      <c r="T161" s="202">
        <f>S161*H161</f>
        <v>0</v>
      </c>
      <c r="U161" s="35"/>
      <c r="V161" s="35"/>
      <c r="W161" s="35"/>
      <c r="X161" s="35"/>
      <c r="Y161" s="35"/>
      <c r="Z161" s="35"/>
      <c r="AA161" s="35"/>
      <c r="AB161" s="35"/>
      <c r="AC161" s="35"/>
      <c r="AD161" s="35"/>
      <c r="AE161" s="35"/>
      <c r="AR161" s="203" t="s">
        <v>228</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228</v>
      </c>
      <c r="BM161" s="203" t="s">
        <v>2012</v>
      </c>
    </row>
    <row r="162" spans="1:65" s="2" customFormat="1" ht="19.5">
      <c r="A162" s="35"/>
      <c r="B162" s="36"/>
      <c r="C162" s="37"/>
      <c r="D162" s="205" t="s">
        <v>230</v>
      </c>
      <c r="E162" s="37"/>
      <c r="F162" s="206" t="s">
        <v>265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266</v>
      </c>
      <c r="D163" s="192" t="s">
        <v>223</v>
      </c>
      <c r="E163" s="193" t="s">
        <v>267</v>
      </c>
      <c r="F163" s="194" t="s">
        <v>268</v>
      </c>
      <c r="G163" s="195" t="s">
        <v>226</v>
      </c>
      <c r="H163" s="196">
        <v>137.61000000000001</v>
      </c>
      <c r="I163" s="197"/>
      <c r="J163" s="198">
        <f>ROUND(I163*H163,2)</f>
        <v>0</v>
      </c>
      <c r="K163" s="194" t="s">
        <v>227</v>
      </c>
      <c r="L163" s="40"/>
      <c r="M163" s="199" t="s">
        <v>1</v>
      </c>
      <c r="N163" s="200" t="s">
        <v>46</v>
      </c>
      <c r="O163" s="72"/>
      <c r="P163" s="201">
        <f>O163*H163</f>
        <v>0</v>
      </c>
      <c r="Q163" s="201">
        <v>3.3E-4</v>
      </c>
      <c r="R163" s="201">
        <f>Q163*H163</f>
        <v>4.5411300000000002E-2</v>
      </c>
      <c r="S163" s="201">
        <v>0</v>
      </c>
      <c r="T163" s="202">
        <f>S163*H163</f>
        <v>0</v>
      </c>
      <c r="U163" s="35"/>
      <c r="V163" s="35"/>
      <c r="W163" s="35"/>
      <c r="X163" s="35"/>
      <c r="Y163" s="35"/>
      <c r="Z163" s="35"/>
      <c r="AA163" s="35"/>
      <c r="AB163" s="35"/>
      <c r="AC163" s="35"/>
      <c r="AD163" s="35"/>
      <c r="AE163" s="35"/>
      <c r="AR163" s="203" t="s">
        <v>228</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228</v>
      </c>
      <c r="BM163" s="203" t="s">
        <v>269</v>
      </c>
    </row>
    <row r="164" spans="1:65" s="2" customFormat="1" ht="11.25">
      <c r="A164" s="35"/>
      <c r="B164" s="36"/>
      <c r="C164" s="37"/>
      <c r="D164" s="205" t="s">
        <v>230</v>
      </c>
      <c r="E164" s="37"/>
      <c r="F164" s="206" t="s">
        <v>270</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13" customFormat="1" ht="11.25">
      <c r="B165" s="210"/>
      <c r="C165" s="211"/>
      <c r="D165" s="205" t="s">
        <v>232</v>
      </c>
      <c r="E165" s="212" t="s">
        <v>1</v>
      </c>
      <c r="F165" s="213" t="s">
        <v>271</v>
      </c>
      <c r="G165" s="211"/>
      <c r="H165" s="212" t="s">
        <v>1</v>
      </c>
      <c r="I165" s="214"/>
      <c r="J165" s="211"/>
      <c r="K165" s="211"/>
      <c r="L165" s="215"/>
      <c r="M165" s="216"/>
      <c r="N165" s="217"/>
      <c r="O165" s="217"/>
      <c r="P165" s="217"/>
      <c r="Q165" s="217"/>
      <c r="R165" s="217"/>
      <c r="S165" s="217"/>
      <c r="T165" s="218"/>
      <c r="AT165" s="219" t="s">
        <v>232</v>
      </c>
      <c r="AU165" s="219" t="s">
        <v>93</v>
      </c>
      <c r="AV165" s="13" t="s">
        <v>87</v>
      </c>
      <c r="AW165" s="13" t="s">
        <v>35</v>
      </c>
      <c r="AX165" s="13" t="s">
        <v>80</v>
      </c>
      <c r="AY165" s="219" t="s">
        <v>220</v>
      </c>
    </row>
    <row r="166" spans="1:65" s="14" customFormat="1" ht="11.25">
      <c r="B166" s="220"/>
      <c r="C166" s="221"/>
      <c r="D166" s="205" t="s">
        <v>232</v>
      </c>
      <c r="E166" s="222" t="s">
        <v>1</v>
      </c>
      <c r="F166" s="223" t="s">
        <v>2013</v>
      </c>
      <c r="G166" s="221"/>
      <c r="H166" s="224">
        <v>69.02</v>
      </c>
      <c r="I166" s="225"/>
      <c r="J166" s="221"/>
      <c r="K166" s="221"/>
      <c r="L166" s="226"/>
      <c r="M166" s="227"/>
      <c r="N166" s="228"/>
      <c r="O166" s="228"/>
      <c r="P166" s="228"/>
      <c r="Q166" s="228"/>
      <c r="R166" s="228"/>
      <c r="S166" s="228"/>
      <c r="T166" s="229"/>
      <c r="AT166" s="230" t="s">
        <v>232</v>
      </c>
      <c r="AU166" s="230" t="s">
        <v>93</v>
      </c>
      <c r="AV166" s="14" t="s">
        <v>93</v>
      </c>
      <c r="AW166" s="14" t="s">
        <v>35</v>
      </c>
      <c r="AX166" s="14" t="s">
        <v>80</v>
      </c>
      <c r="AY166" s="230" t="s">
        <v>220</v>
      </c>
    </row>
    <row r="167" spans="1:65" s="14" customFormat="1" ht="11.25">
      <c r="B167" s="220"/>
      <c r="C167" s="221"/>
      <c r="D167" s="205" t="s">
        <v>232</v>
      </c>
      <c r="E167" s="222" t="s">
        <v>1</v>
      </c>
      <c r="F167" s="223" t="s">
        <v>2014</v>
      </c>
      <c r="G167" s="221"/>
      <c r="H167" s="224">
        <v>68.59</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5" customFormat="1" ht="11.25">
      <c r="B168" s="231"/>
      <c r="C168" s="232"/>
      <c r="D168" s="205" t="s">
        <v>232</v>
      </c>
      <c r="E168" s="233" t="s">
        <v>1</v>
      </c>
      <c r="F168" s="234" t="s">
        <v>236</v>
      </c>
      <c r="G168" s="232"/>
      <c r="H168" s="235">
        <v>137.61000000000001</v>
      </c>
      <c r="I168" s="236"/>
      <c r="J168" s="232"/>
      <c r="K168" s="232"/>
      <c r="L168" s="237"/>
      <c r="M168" s="238"/>
      <c r="N168" s="239"/>
      <c r="O168" s="239"/>
      <c r="P168" s="239"/>
      <c r="Q168" s="239"/>
      <c r="R168" s="239"/>
      <c r="S168" s="239"/>
      <c r="T168" s="240"/>
      <c r="AT168" s="241" t="s">
        <v>232</v>
      </c>
      <c r="AU168" s="241" t="s">
        <v>93</v>
      </c>
      <c r="AV168" s="15" t="s">
        <v>228</v>
      </c>
      <c r="AW168" s="15" t="s">
        <v>35</v>
      </c>
      <c r="AX168" s="15" t="s">
        <v>87</v>
      </c>
      <c r="AY168" s="241" t="s">
        <v>220</v>
      </c>
    </row>
    <row r="169" spans="1:65" s="12" customFormat="1" ht="22.9" customHeight="1">
      <c r="B169" s="176"/>
      <c r="C169" s="177"/>
      <c r="D169" s="178" t="s">
        <v>79</v>
      </c>
      <c r="E169" s="190" t="s">
        <v>274</v>
      </c>
      <c r="F169" s="190" t="s">
        <v>275</v>
      </c>
      <c r="G169" s="177"/>
      <c r="H169" s="177"/>
      <c r="I169" s="180"/>
      <c r="J169" s="191">
        <f>BK169</f>
        <v>0</v>
      </c>
      <c r="K169" s="177"/>
      <c r="L169" s="182"/>
      <c r="M169" s="183"/>
      <c r="N169" s="184"/>
      <c r="O169" s="184"/>
      <c r="P169" s="185">
        <f>SUM(P170:P203)</f>
        <v>0</v>
      </c>
      <c r="Q169" s="184"/>
      <c r="R169" s="185">
        <f>SUM(R170:R203)</f>
        <v>2.42157E-2</v>
      </c>
      <c r="S169" s="184"/>
      <c r="T169" s="186">
        <f>SUM(T170:T203)</f>
        <v>5.3231200000000003</v>
      </c>
      <c r="AR169" s="187" t="s">
        <v>87</v>
      </c>
      <c r="AT169" s="188" t="s">
        <v>79</v>
      </c>
      <c r="AU169" s="188" t="s">
        <v>87</v>
      </c>
      <c r="AY169" s="187" t="s">
        <v>220</v>
      </c>
      <c r="BK169" s="189">
        <f>SUM(BK170:BK203)</f>
        <v>0</v>
      </c>
    </row>
    <row r="170" spans="1:65" s="2" customFormat="1" ht="14.45" customHeight="1">
      <c r="A170" s="35"/>
      <c r="B170" s="36"/>
      <c r="C170" s="192" t="s">
        <v>276</v>
      </c>
      <c r="D170" s="192" t="s">
        <v>223</v>
      </c>
      <c r="E170" s="193" t="s">
        <v>277</v>
      </c>
      <c r="F170" s="194" t="s">
        <v>278</v>
      </c>
      <c r="G170" s="195" t="s">
        <v>226</v>
      </c>
      <c r="H170" s="196">
        <v>137.61000000000001</v>
      </c>
      <c r="I170" s="197"/>
      <c r="J170" s="198">
        <f>ROUND(I170*H170,2)</f>
        <v>0</v>
      </c>
      <c r="K170" s="194" t="s">
        <v>227</v>
      </c>
      <c r="L170" s="40"/>
      <c r="M170" s="199" t="s">
        <v>1</v>
      </c>
      <c r="N170" s="200" t="s">
        <v>46</v>
      </c>
      <c r="O170" s="72"/>
      <c r="P170" s="201">
        <f>O170*H170</f>
        <v>0</v>
      </c>
      <c r="Q170" s="201">
        <v>1.2999999999999999E-4</v>
      </c>
      <c r="R170" s="201">
        <f>Q170*H170</f>
        <v>1.78893E-2</v>
      </c>
      <c r="S170" s="201">
        <v>0</v>
      </c>
      <c r="T170" s="202">
        <f>S170*H170</f>
        <v>0</v>
      </c>
      <c r="U170" s="35"/>
      <c r="V170" s="35"/>
      <c r="W170" s="35"/>
      <c r="X170" s="35"/>
      <c r="Y170" s="35"/>
      <c r="Z170" s="35"/>
      <c r="AA170" s="35"/>
      <c r="AB170" s="35"/>
      <c r="AC170" s="35"/>
      <c r="AD170" s="35"/>
      <c r="AE170" s="35"/>
      <c r="AR170" s="203" t="s">
        <v>228</v>
      </c>
      <c r="AT170" s="203" t="s">
        <v>223</v>
      </c>
      <c r="AU170" s="203" t="s">
        <v>93</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228</v>
      </c>
      <c r="BM170" s="203" t="s">
        <v>279</v>
      </c>
    </row>
    <row r="171" spans="1:65" s="2" customFormat="1" ht="11.25">
      <c r="A171" s="35"/>
      <c r="B171" s="36"/>
      <c r="C171" s="37"/>
      <c r="D171" s="205" t="s">
        <v>230</v>
      </c>
      <c r="E171" s="37"/>
      <c r="F171" s="206" t="s">
        <v>280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93</v>
      </c>
    </row>
    <row r="172" spans="1:65" s="13" customFormat="1" ht="11.25">
      <c r="B172" s="210"/>
      <c r="C172" s="211"/>
      <c r="D172" s="205" t="s">
        <v>232</v>
      </c>
      <c r="E172" s="212" t="s">
        <v>1</v>
      </c>
      <c r="F172" s="213" t="s">
        <v>271</v>
      </c>
      <c r="G172" s="211"/>
      <c r="H172" s="212" t="s">
        <v>1</v>
      </c>
      <c r="I172" s="214"/>
      <c r="J172" s="211"/>
      <c r="K172" s="211"/>
      <c r="L172" s="215"/>
      <c r="M172" s="216"/>
      <c r="N172" s="217"/>
      <c r="O172" s="217"/>
      <c r="P172" s="217"/>
      <c r="Q172" s="217"/>
      <c r="R172" s="217"/>
      <c r="S172" s="217"/>
      <c r="T172" s="218"/>
      <c r="AT172" s="219" t="s">
        <v>232</v>
      </c>
      <c r="AU172" s="219" t="s">
        <v>93</v>
      </c>
      <c r="AV172" s="13" t="s">
        <v>87</v>
      </c>
      <c r="AW172" s="13" t="s">
        <v>35</v>
      </c>
      <c r="AX172" s="13" t="s">
        <v>80</v>
      </c>
      <c r="AY172" s="219" t="s">
        <v>220</v>
      </c>
    </row>
    <row r="173" spans="1:65" s="14" customFormat="1" ht="11.25">
      <c r="B173" s="220"/>
      <c r="C173" s="221"/>
      <c r="D173" s="205" t="s">
        <v>232</v>
      </c>
      <c r="E173" s="222" t="s">
        <v>1</v>
      </c>
      <c r="F173" s="223" t="s">
        <v>2013</v>
      </c>
      <c r="G173" s="221"/>
      <c r="H173" s="224">
        <v>69.02</v>
      </c>
      <c r="I173" s="225"/>
      <c r="J173" s="221"/>
      <c r="K173" s="221"/>
      <c r="L173" s="226"/>
      <c r="M173" s="227"/>
      <c r="N173" s="228"/>
      <c r="O173" s="228"/>
      <c r="P173" s="228"/>
      <c r="Q173" s="228"/>
      <c r="R173" s="228"/>
      <c r="S173" s="228"/>
      <c r="T173" s="229"/>
      <c r="AT173" s="230" t="s">
        <v>232</v>
      </c>
      <c r="AU173" s="230" t="s">
        <v>93</v>
      </c>
      <c r="AV173" s="14" t="s">
        <v>93</v>
      </c>
      <c r="AW173" s="14" t="s">
        <v>35</v>
      </c>
      <c r="AX173" s="14" t="s">
        <v>80</v>
      </c>
      <c r="AY173" s="230" t="s">
        <v>220</v>
      </c>
    </row>
    <row r="174" spans="1:65" s="14" customFormat="1" ht="11.25">
      <c r="B174" s="220"/>
      <c r="C174" s="221"/>
      <c r="D174" s="205" t="s">
        <v>232</v>
      </c>
      <c r="E174" s="222" t="s">
        <v>1</v>
      </c>
      <c r="F174" s="223" t="s">
        <v>2014</v>
      </c>
      <c r="G174" s="221"/>
      <c r="H174" s="224">
        <v>68.59</v>
      </c>
      <c r="I174" s="225"/>
      <c r="J174" s="221"/>
      <c r="K174" s="221"/>
      <c r="L174" s="226"/>
      <c r="M174" s="227"/>
      <c r="N174" s="228"/>
      <c r="O174" s="228"/>
      <c r="P174" s="228"/>
      <c r="Q174" s="228"/>
      <c r="R174" s="228"/>
      <c r="S174" s="228"/>
      <c r="T174" s="229"/>
      <c r="AT174" s="230" t="s">
        <v>232</v>
      </c>
      <c r="AU174" s="230" t="s">
        <v>93</v>
      </c>
      <c r="AV174" s="14" t="s">
        <v>93</v>
      </c>
      <c r="AW174" s="14" t="s">
        <v>35</v>
      </c>
      <c r="AX174" s="14" t="s">
        <v>80</v>
      </c>
      <c r="AY174" s="230" t="s">
        <v>220</v>
      </c>
    </row>
    <row r="175" spans="1:65" s="15" customFormat="1" ht="11.25">
      <c r="B175" s="231"/>
      <c r="C175" s="232"/>
      <c r="D175" s="205" t="s">
        <v>232</v>
      </c>
      <c r="E175" s="233" t="s">
        <v>1</v>
      </c>
      <c r="F175" s="234" t="s">
        <v>236</v>
      </c>
      <c r="G175" s="232"/>
      <c r="H175" s="235">
        <v>137.61000000000001</v>
      </c>
      <c r="I175" s="236"/>
      <c r="J175" s="232"/>
      <c r="K175" s="232"/>
      <c r="L175" s="237"/>
      <c r="M175" s="238"/>
      <c r="N175" s="239"/>
      <c r="O175" s="239"/>
      <c r="P175" s="239"/>
      <c r="Q175" s="239"/>
      <c r="R175" s="239"/>
      <c r="S175" s="239"/>
      <c r="T175" s="240"/>
      <c r="AT175" s="241" t="s">
        <v>232</v>
      </c>
      <c r="AU175" s="241" t="s">
        <v>93</v>
      </c>
      <c r="AV175" s="15" t="s">
        <v>228</v>
      </c>
      <c r="AW175" s="15" t="s">
        <v>35</v>
      </c>
      <c r="AX175" s="15" t="s">
        <v>87</v>
      </c>
      <c r="AY175" s="241" t="s">
        <v>220</v>
      </c>
    </row>
    <row r="176" spans="1:65" s="2" customFormat="1" ht="14.45" customHeight="1">
      <c r="A176" s="35"/>
      <c r="B176" s="36"/>
      <c r="C176" s="192" t="s">
        <v>274</v>
      </c>
      <c r="D176" s="192" t="s">
        <v>223</v>
      </c>
      <c r="E176" s="193" t="s">
        <v>281</v>
      </c>
      <c r="F176" s="194" t="s">
        <v>282</v>
      </c>
      <c r="G176" s="195" t="s">
        <v>226</v>
      </c>
      <c r="H176" s="196">
        <v>158.16</v>
      </c>
      <c r="I176" s="197"/>
      <c r="J176" s="198">
        <f>ROUND(I176*H176,2)</f>
        <v>0</v>
      </c>
      <c r="K176" s="194" t="s">
        <v>227</v>
      </c>
      <c r="L176" s="40"/>
      <c r="M176" s="199" t="s">
        <v>1</v>
      </c>
      <c r="N176" s="200" t="s">
        <v>46</v>
      </c>
      <c r="O176" s="72"/>
      <c r="P176" s="201">
        <f>O176*H176</f>
        <v>0</v>
      </c>
      <c r="Q176" s="201">
        <v>4.0000000000000003E-5</v>
      </c>
      <c r="R176" s="201">
        <f>Q176*H176</f>
        <v>6.3264000000000003E-3</v>
      </c>
      <c r="S176" s="201">
        <v>0</v>
      </c>
      <c r="T176" s="202">
        <f>S176*H176</f>
        <v>0</v>
      </c>
      <c r="U176" s="35"/>
      <c r="V176" s="35"/>
      <c r="W176" s="35"/>
      <c r="X176" s="35"/>
      <c r="Y176" s="35"/>
      <c r="Z176" s="35"/>
      <c r="AA176" s="35"/>
      <c r="AB176" s="35"/>
      <c r="AC176" s="35"/>
      <c r="AD176" s="35"/>
      <c r="AE176" s="35"/>
      <c r="AR176" s="203" t="s">
        <v>228</v>
      </c>
      <c r="AT176" s="203" t="s">
        <v>223</v>
      </c>
      <c r="AU176" s="203" t="s">
        <v>93</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228</v>
      </c>
      <c r="BM176" s="203" t="s">
        <v>2015</v>
      </c>
    </row>
    <row r="177" spans="1:65" s="2" customFormat="1" ht="11.25">
      <c r="A177" s="35"/>
      <c r="B177" s="36"/>
      <c r="C177" s="37"/>
      <c r="D177" s="205" t="s">
        <v>230</v>
      </c>
      <c r="E177" s="37"/>
      <c r="F177" s="206" t="s">
        <v>284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93</v>
      </c>
    </row>
    <row r="178" spans="1:65" s="13" customFormat="1" ht="11.25">
      <c r="B178" s="210"/>
      <c r="C178" s="211"/>
      <c r="D178" s="205" t="s">
        <v>232</v>
      </c>
      <c r="E178" s="212" t="s">
        <v>1</v>
      </c>
      <c r="F178" s="213" t="s">
        <v>271</v>
      </c>
      <c r="G178" s="211"/>
      <c r="H178" s="212" t="s">
        <v>1</v>
      </c>
      <c r="I178" s="214"/>
      <c r="J178" s="211"/>
      <c r="K178" s="211"/>
      <c r="L178" s="215"/>
      <c r="M178" s="216"/>
      <c r="N178" s="217"/>
      <c r="O178" s="217"/>
      <c r="P178" s="217"/>
      <c r="Q178" s="217"/>
      <c r="R178" s="217"/>
      <c r="S178" s="217"/>
      <c r="T178" s="218"/>
      <c r="AT178" s="219" t="s">
        <v>232</v>
      </c>
      <c r="AU178" s="219" t="s">
        <v>93</v>
      </c>
      <c r="AV178" s="13" t="s">
        <v>87</v>
      </c>
      <c r="AW178" s="13" t="s">
        <v>35</v>
      </c>
      <c r="AX178" s="13" t="s">
        <v>80</v>
      </c>
      <c r="AY178" s="219" t="s">
        <v>220</v>
      </c>
    </row>
    <row r="179" spans="1:65" s="14" customFormat="1" ht="11.25">
      <c r="B179" s="220"/>
      <c r="C179" s="221"/>
      <c r="D179" s="205" t="s">
        <v>232</v>
      </c>
      <c r="E179" s="222" t="s">
        <v>1</v>
      </c>
      <c r="F179" s="223" t="s">
        <v>2016</v>
      </c>
      <c r="G179" s="221"/>
      <c r="H179" s="224">
        <v>20.55</v>
      </c>
      <c r="I179" s="225"/>
      <c r="J179" s="221"/>
      <c r="K179" s="221"/>
      <c r="L179" s="226"/>
      <c r="M179" s="227"/>
      <c r="N179" s="228"/>
      <c r="O179" s="228"/>
      <c r="P179" s="228"/>
      <c r="Q179" s="228"/>
      <c r="R179" s="228"/>
      <c r="S179" s="228"/>
      <c r="T179" s="229"/>
      <c r="AT179" s="230" t="s">
        <v>232</v>
      </c>
      <c r="AU179" s="230" t="s">
        <v>93</v>
      </c>
      <c r="AV179" s="14" t="s">
        <v>93</v>
      </c>
      <c r="AW179" s="14" t="s">
        <v>35</v>
      </c>
      <c r="AX179" s="14" t="s">
        <v>80</v>
      </c>
      <c r="AY179" s="230" t="s">
        <v>220</v>
      </c>
    </row>
    <row r="180" spans="1:65" s="14" customFormat="1" ht="11.25">
      <c r="B180" s="220"/>
      <c r="C180" s="221"/>
      <c r="D180" s="205" t="s">
        <v>232</v>
      </c>
      <c r="E180" s="222" t="s">
        <v>1</v>
      </c>
      <c r="F180" s="223" t="s">
        <v>2013</v>
      </c>
      <c r="G180" s="221"/>
      <c r="H180" s="224">
        <v>69.02</v>
      </c>
      <c r="I180" s="225"/>
      <c r="J180" s="221"/>
      <c r="K180" s="221"/>
      <c r="L180" s="226"/>
      <c r="M180" s="227"/>
      <c r="N180" s="228"/>
      <c r="O180" s="228"/>
      <c r="P180" s="228"/>
      <c r="Q180" s="228"/>
      <c r="R180" s="228"/>
      <c r="S180" s="228"/>
      <c r="T180" s="229"/>
      <c r="AT180" s="230" t="s">
        <v>232</v>
      </c>
      <c r="AU180" s="230" t="s">
        <v>93</v>
      </c>
      <c r="AV180" s="14" t="s">
        <v>93</v>
      </c>
      <c r="AW180" s="14" t="s">
        <v>35</v>
      </c>
      <c r="AX180" s="14" t="s">
        <v>80</v>
      </c>
      <c r="AY180" s="230" t="s">
        <v>220</v>
      </c>
    </row>
    <row r="181" spans="1:65" s="14" customFormat="1" ht="11.25">
      <c r="B181" s="220"/>
      <c r="C181" s="221"/>
      <c r="D181" s="205" t="s">
        <v>232</v>
      </c>
      <c r="E181" s="222" t="s">
        <v>1</v>
      </c>
      <c r="F181" s="223" t="s">
        <v>2014</v>
      </c>
      <c r="G181" s="221"/>
      <c r="H181" s="224">
        <v>68.59</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5" customFormat="1" ht="11.25">
      <c r="B182" s="231"/>
      <c r="C182" s="232"/>
      <c r="D182" s="205" t="s">
        <v>232</v>
      </c>
      <c r="E182" s="233" t="s">
        <v>1</v>
      </c>
      <c r="F182" s="234" t="s">
        <v>236</v>
      </c>
      <c r="G182" s="232"/>
      <c r="H182" s="235">
        <v>158.16</v>
      </c>
      <c r="I182" s="236"/>
      <c r="J182" s="232"/>
      <c r="K182" s="232"/>
      <c r="L182" s="237"/>
      <c r="M182" s="238"/>
      <c r="N182" s="239"/>
      <c r="O182" s="239"/>
      <c r="P182" s="239"/>
      <c r="Q182" s="239"/>
      <c r="R182" s="239"/>
      <c r="S182" s="239"/>
      <c r="T182" s="240"/>
      <c r="AT182" s="241" t="s">
        <v>232</v>
      </c>
      <c r="AU182" s="241" t="s">
        <v>93</v>
      </c>
      <c r="AV182" s="15" t="s">
        <v>228</v>
      </c>
      <c r="AW182" s="15" t="s">
        <v>35</v>
      </c>
      <c r="AX182" s="15" t="s">
        <v>87</v>
      </c>
      <c r="AY182" s="241" t="s">
        <v>220</v>
      </c>
    </row>
    <row r="183" spans="1:65" s="2" customFormat="1" ht="14.45" customHeight="1">
      <c r="A183" s="35"/>
      <c r="B183" s="36"/>
      <c r="C183" s="192" t="s">
        <v>286</v>
      </c>
      <c r="D183" s="192" t="s">
        <v>223</v>
      </c>
      <c r="E183" s="193" t="s">
        <v>287</v>
      </c>
      <c r="F183" s="194" t="s">
        <v>288</v>
      </c>
      <c r="G183" s="195" t="s">
        <v>226</v>
      </c>
      <c r="H183" s="196">
        <v>115.72</v>
      </c>
      <c r="I183" s="197"/>
      <c r="J183" s="198">
        <f>ROUND(I183*H183,2)</f>
        <v>0</v>
      </c>
      <c r="K183" s="194" t="s">
        <v>227</v>
      </c>
      <c r="L183" s="40"/>
      <c r="M183" s="199" t="s">
        <v>1</v>
      </c>
      <c r="N183" s="200" t="s">
        <v>46</v>
      </c>
      <c r="O183" s="72"/>
      <c r="P183" s="201">
        <f>O183*H183</f>
        <v>0</v>
      </c>
      <c r="Q183" s="201">
        <v>0</v>
      </c>
      <c r="R183" s="201">
        <f>Q183*H183</f>
        <v>0</v>
      </c>
      <c r="S183" s="201">
        <v>4.5999999999999999E-2</v>
      </c>
      <c r="T183" s="202">
        <f>S183*H183</f>
        <v>5.3231200000000003</v>
      </c>
      <c r="U183" s="35"/>
      <c r="V183" s="35"/>
      <c r="W183" s="35"/>
      <c r="X183" s="35"/>
      <c r="Y183" s="35"/>
      <c r="Z183" s="35"/>
      <c r="AA183" s="35"/>
      <c r="AB183" s="35"/>
      <c r="AC183" s="35"/>
      <c r="AD183" s="35"/>
      <c r="AE183" s="35"/>
      <c r="AR183" s="203" t="s">
        <v>228</v>
      </c>
      <c r="AT183" s="203" t="s">
        <v>223</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228</v>
      </c>
      <c r="BM183" s="203" t="s">
        <v>289</v>
      </c>
    </row>
    <row r="184" spans="1:65" s="2" customFormat="1" ht="19.5">
      <c r="A184" s="35"/>
      <c r="B184" s="36"/>
      <c r="C184" s="37"/>
      <c r="D184" s="205" t="s">
        <v>230</v>
      </c>
      <c r="E184" s="37"/>
      <c r="F184" s="206" t="s">
        <v>290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13" customFormat="1" ht="11.25">
      <c r="B185" s="210"/>
      <c r="C185" s="211"/>
      <c r="D185" s="205" t="s">
        <v>232</v>
      </c>
      <c r="E185" s="212" t="s">
        <v>1</v>
      </c>
      <c r="F185" s="213" t="s">
        <v>243</v>
      </c>
      <c r="G185" s="211"/>
      <c r="H185" s="212" t="s">
        <v>1</v>
      </c>
      <c r="I185" s="214"/>
      <c r="J185" s="211"/>
      <c r="K185" s="211"/>
      <c r="L185" s="215"/>
      <c r="M185" s="216"/>
      <c r="N185" s="217"/>
      <c r="O185" s="217"/>
      <c r="P185" s="217"/>
      <c r="Q185" s="217"/>
      <c r="R185" s="217"/>
      <c r="S185" s="217"/>
      <c r="T185" s="218"/>
      <c r="AT185" s="219" t="s">
        <v>232</v>
      </c>
      <c r="AU185" s="219" t="s">
        <v>93</v>
      </c>
      <c r="AV185" s="13" t="s">
        <v>87</v>
      </c>
      <c r="AW185" s="13" t="s">
        <v>35</v>
      </c>
      <c r="AX185" s="13" t="s">
        <v>80</v>
      </c>
      <c r="AY185" s="219" t="s">
        <v>220</v>
      </c>
    </row>
    <row r="186" spans="1:65" s="14" customFormat="1" ht="11.25">
      <c r="B186" s="220"/>
      <c r="C186" s="221"/>
      <c r="D186" s="205" t="s">
        <v>232</v>
      </c>
      <c r="E186" s="222" t="s">
        <v>1</v>
      </c>
      <c r="F186" s="223" t="s">
        <v>2017</v>
      </c>
      <c r="G186" s="221"/>
      <c r="H186" s="224">
        <v>58.8</v>
      </c>
      <c r="I186" s="225"/>
      <c r="J186" s="221"/>
      <c r="K186" s="221"/>
      <c r="L186" s="226"/>
      <c r="M186" s="227"/>
      <c r="N186" s="228"/>
      <c r="O186" s="228"/>
      <c r="P186" s="228"/>
      <c r="Q186" s="228"/>
      <c r="R186" s="228"/>
      <c r="S186" s="228"/>
      <c r="T186" s="229"/>
      <c r="AT186" s="230" t="s">
        <v>232</v>
      </c>
      <c r="AU186" s="230" t="s">
        <v>93</v>
      </c>
      <c r="AV186" s="14" t="s">
        <v>93</v>
      </c>
      <c r="AW186" s="14" t="s">
        <v>35</v>
      </c>
      <c r="AX186" s="14" t="s">
        <v>80</v>
      </c>
      <c r="AY186" s="230" t="s">
        <v>220</v>
      </c>
    </row>
    <row r="187" spans="1:65" s="14" customFormat="1" ht="11.25">
      <c r="B187" s="220"/>
      <c r="C187" s="221"/>
      <c r="D187" s="205" t="s">
        <v>232</v>
      </c>
      <c r="E187" s="222" t="s">
        <v>1</v>
      </c>
      <c r="F187" s="223" t="s">
        <v>2018</v>
      </c>
      <c r="G187" s="221"/>
      <c r="H187" s="224">
        <v>56.92</v>
      </c>
      <c r="I187" s="225"/>
      <c r="J187" s="221"/>
      <c r="K187" s="221"/>
      <c r="L187" s="226"/>
      <c r="M187" s="227"/>
      <c r="N187" s="228"/>
      <c r="O187" s="228"/>
      <c r="P187" s="228"/>
      <c r="Q187" s="228"/>
      <c r="R187" s="228"/>
      <c r="S187" s="228"/>
      <c r="T187" s="229"/>
      <c r="AT187" s="230" t="s">
        <v>232</v>
      </c>
      <c r="AU187" s="230" t="s">
        <v>93</v>
      </c>
      <c r="AV187" s="14" t="s">
        <v>93</v>
      </c>
      <c r="AW187" s="14" t="s">
        <v>35</v>
      </c>
      <c r="AX187" s="14" t="s">
        <v>80</v>
      </c>
      <c r="AY187" s="230" t="s">
        <v>220</v>
      </c>
    </row>
    <row r="188" spans="1:65" s="15" customFormat="1" ht="11.25">
      <c r="B188" s="231"/>
      <c r="C188" s="232"/>
      <c r="D188" s="205" t="s">
        <v>232</v>
      </c>
      <c r="E188" s="233" t="s">
        <v>1</v>
      </c>
      <c r="F188" s="234" t="s">
        <v>236</v>
      </c>
      <c r="G188" s="232"/>
      <c r="H188" s="235">
        <v>115.72</v>
      </c>
      <c r="I188" s="236"/>
      <c r="J188" s="232"/>
      <c r="K188" s="232"/>
      <c r="L188" s="237"/>
      <c r="M188" s="238"/>
      <c r="N188" s="239"/>
      <c r="O188" s="239"/>
      <c r="P188" s="239"/>
      <c r="Q188" s="239"/>
      <c r="R188" s="239"/>
      <c r="S188" s="239"/>
      <c r="T188" s="240"/>
      <c r="AT188" s="241" t="s">
        <v>232</v>
      </c>
      <c r="AU188" s="241" t="s">
        <v>93</v>
      </c>
      <c r="AV188" s="15" t="s">
        <v>228</v>
      </c>
      <c r="AW188" s="15" t="s">
        <v>35</v>
      </c>
      <c r="AX188" s="15" t="s">
        <v>87</v>
      </c>
      <c r="AY188" s="241" t="s">
        <v>220</v>
      </c>
    </row>
    <row r="189" spans="1:65" s="2" customFormat="1" ht="14.45" customHeight="1">
      <c r="A189" s="35"/>
      <c r="B189" s="36"/>
      <c r="C189" s="192" t="s">
        <v>293</v>
      </c>
      <c r="D189" s="192" t="s">
        <v>223</v>
      </c>
      <c r="E189" s="193" t="s">
        <v>294</v>
      </c>
      <c r="F189" s="194" t="s">
        <v>295</v>
      </c>
      <c r="G189" s="195" t="s">
        <v>226</v>
      </c>
      <c r="H189" s="196">
        <v>115.72</v>
      </c>
      <c r="I189" s="197"/>
      <c r="J189" s="198">
        <f>ROUND(I189*H189,2)</f>
        <v>0</v>
      </c>
      <c r="K189" s="194" t="s">
        <v>1</v>
      </c>
      <c r="L189" s="40"/>
      <c r="M189" s="199" t="s">
        <v>1</v>
      </c>
      <c r="N189" s="200"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228</v>
      </c>
      <c r="BM189" s="203" t="s">
        <v>2019</v>
      </c>
    </row>
    <row r="190" spans="1:65" s="2" customFormat="1" ht="11.25">
      <c r="A190" s="35"/>
      <c r="B190" s="36"/>
      <c r="C190" s="37"/>
      <c r="D190" s="205" t="s">
        <v>230</v>
      </c>
      <c r="E190" s="37"/>
      <c r="F190" s="206" t="s">
        <v>297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13" customFormat="1" ht="11.25">
      <c r="B191" s="210"/>
      <c r="C191" s="211"/>
      <c r="D191" s="205" t="s">
        <v>232</v>
      </c>
      <c r="E191" s="212" t="s">
        <v>1</v>
      </c>
      <c r="F191" s="213" t="s">
        <v>243</v>
      </c>
      <c r="G191" s="211"/>
      <c r="H191" s="212" t="s">
        <v>1</v>
      </c>
      <c r="I191" s="214"/>
      <c r="J191" s="211"/>
      <c r="K191" s="211"/>
      <c r="L191" s="215"/>
      <c r="M191" s="216"/>
      <c r="N191" s="217"/>
      <c r="O191" s="217"/>
      <c r="P191" s="217"/>
      <c r="Q191" s="217"/>
      <c r="R191" s="217"/>
      <c r="S191" s="217"/>
      <c r="T191" s="218"/>
      <c r="AT191" s="219" t="s">
        <v>232</v>
      </c>
      <c r="AU191" s="219" t="s">
        <v>93</v>
      </c>
      <c r="AV191" s="13" t="s">
        <v>87</v>
      </c>
      <c r="AW191" s="13" t="s">
        <v>35</v>
      </c>
      <c r="AX191" s="13" t="s">
        <v>80</v>
      </c>
      <c r="AY191" s="219" t="s">
        <v>220</v>
      </c>
    </row>
    <row r="192" spans="1:65" s="14" customFormat="1" ht="11.25">
      <c r="B192" s="220"/>
      <c r="C192" s="221"/>
      <c r="D192" s="205" t="s">
        <v>232</v>
      </c>
      <c r="E192" s="222" t="s">
        <v>1</v>
      </c>
      <c r="F192" s="223" t="s">
        <v>2017</v>
      </c>
      <c r="G192" s="221"/>
      <c r="H192" s="224">
        <v>58.8</v>
      </c>
      <c r="I192" s="225"/>
      <c r="J192" s="221"/>
      <c r="K192" s="221"/>
      <c r="L192" s="226"/>
      <c r="M192" s="227"/>
      <c r="N192" s="228"/>
      <c r="O192" s="228"/>
      <c r="P192" s="228"/>
      <c r="Q192" s="228"/>
      <c r="R192" s="228"/>
      <c r="S192" s="228"/>
      <c r="T192" s="229"/>
      <c r="AT192" s="230" t="s">
        <v>232</v>
      </c>
      <c r="AU192" s="230" t="s">
        <v>93</v>
      </c>
      <c r="AV192" s="14" t="s">
        <v>93</v>
      </c>
      <c r="AW192" s="14" t="s">
        <v>35</v>
      </c>
      <c r="AX192" s="14" t="s">
        <v>80</v>
      </c>
      <c r="AY192" s="230" t="s">
        <v>220</v>
      </c>
    </row>
    <row r="193" spans="1:65" s="14" customFormat="1" ht="11.25">
      <c r="B193" s="220"/>
      <c r="C193" s="221"/>
      <c r="D193" s="205" t="s">
        <v>232</v>
      </c>
      <c r="E193" s="222" t="s">
        <v>1</v>
      </c>
      <c r="F193" s="223" t="s">
        <v>2018</v>
      </c>
      <c r="G193" s="221"/>
      <c r="H193" s="224">
        <v>56.92</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5" customFormat="1" ht="11.25">
      <c r="B194" s="231"/>
      <c r="C194" s="232"/>
      <c r="D194" s="205" t="s">
        <v>232</v>
      </c>
      <c r="E194" s="233" t="s">
        <v>1</v>
      </c>
      <c r="F194" s="234" t="s">
        <v>236</v>
      </c>
      <c r="G194" s="232"/>
      <c r="H194" s="235">
        <v>115.72</v>
      </c>
      <c r="I194" s="236"/>
      <c r="J194" s="232"/>
      <c r="K194" s="232"/>
      <c r="L194" s="237"/>
      <c r="M194" s="238"/>
      <c r="N194" s="239"/>
      <c r="O194" s="239"/>
      <c r="P194" s="239"/>
      <c r="Q194" s="239"/>
      <c r="R194" s="239"/>
      <c r="S194" s="239"/>
      <c r="T194" s="240"/>
      <c r="AT194" s="241" t="s">
        <v>232</v>
      </c>
      <c r="AU194" s="241" t="s">
        <v>93</v>
      </c>
      <c r="AV194" s="15" t="s">
        <v>228</v>
      </c>
      <c r="AW194" s="15" t="s">
        <v>35</v>
      </c>
      <c r="AX194" s="15" t="s">
        <v>87</v>
      </c>
      <c r="AY194" s="241" t="s">
        <v>220</v>
      </c>
    </row>
    <row r="195" spans="1:65" s="2" customFormat="1" ht="14.45" customHeight="1">
      <c r="A195" s="35"/>
      <c r="B195" s="36"/>
      <c r="C195" s="192" t="s">
        <v>298</v>
      </c>
      <c r="D195" s="192" t="s">
        <v>223</v>
      </c>
      <c r="E195" s="193" t="s">
        <v>299</v>
      </c>
      <c r="F195" s="194" t="s">
        <v>300</v>
      </c>
      <c r="G195" s="195" t="s">
        <v>301</v>
      </c>
      <c r="H195" s="196">
        <v>1</v>
      </c>
      <c r="I195" s="197"/>
      <c r="J195" s="198">
        <f>ROUND(I195*H195,2)</f>
        <v>0</v>
      </c>
      <c r="K195" s="194" t="s">
        <v>1</v>
      </c>
      <c r="L195" s="40"/>
      <c r="M195" s="199" t="s">
        <v>1</v>
      </c>
      <c r="N195" s="200"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228</v>
      </c>
      <c r="BM195" s="203" t="s">
        <v>302</v>
      </c>
    </row>
    <row r="196" spans="1:65" s="2" customFormat="1" ht="11.25">
      <c r="A196" s="35"/>
      <c r="B196" s="36"/>
      <c r="C196" s="37"/>
      <c r="D196" s="205" t="s">
        <v>230</v>
      </c>
      <c r="E196" s="37"/>
      <c r="F196" s="206" t="s">
        <v>300</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39">
      <c r="A197" s="35"/>
      <c r="B197" s="36"/>
      <c r="C197" s="37"/>
      <c r="D197" s="205" t="s">
        <v>241</v>
      </c>
      <c r="E197" s="37"/>
      <c r="F197" s="242" t="s">
        <v>303</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241</v>
      </c>
      <c r="AU197" s="18" t="s">
        <v>93</v>
      </c>
    </row>
    <row r="198" spans="1:65" s="2" customFormat="1" ht="14.45" customHeight="1">
      <c r="A198" s="35"/>
      <c r="B198" s="36"/>
      <c r="C198" s="192" t="s">
        <v>304</v>
      </c>
      <c r="D198" s="192" t="s">
        <v>223</v>
      </c>
      <c r="E198" s="193" t="s">
        <v>305</v>
      </c>
      <c r="F198" s="194" t="s">
        <v>306</v>
      </c>
      <c r="G198" s="195" t="s">
        <v>259</v>
      </c>
      <c r="H198" s="196">
        <v>4</v>
      </c>
      <c r="I198" s="197"/>
      <c r="J198" s="198">
        <f>ROUND(I198*H198,2)</f>
        <v>0</v>
      </c>
      <c r="K198" s="194" t="s">
        <v>1</v>
      </c>
      <c r="L198" s="40"/>
      <c r="M198" s="199" t="s">
        <v>1</v>
      </c>
      <c r="N198" s="200" t="s">
        <v>46</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228</v>
      </c>
      <c r="AT198" s="203" t="s">
        <v>223</v>
      </c>
      <c r="AU198" s="203" t="s">
        <v>93</v>
      </c>
      <c r="AY198" s="18" t="s">
        <v>220</v>
      </c>
      <c r="BE198" s="204">
        <f>IF(N198="základní",J198,0)</f>
        <v>0</v>
      </c>
      <c r="BF198" s="204">
        <f>IF(N198="snížená",J198,0)</f>
        <v>0</v>
      </c>
      <c r="BG198" s="204">
        <f>IF(N198="zákl. přenesená",J198,0)</f>
        <v>0</v>
      </c>
      <c r="BH198" s="204">
        <f>IF(N198="sníž. přenesená",J198,0)</f>
        <v>0</v>
      </c>
      <c r="BI198" s="204">
        <f>IF(N198="nulová",J198,0)</f>
        <v>0</v>
      </c>
      <c r="BJ198" s="18" t="s">
        <v>93</v>
      </c>
      <c r="BK198" s="204">
        <f>ROUND(I198*H198,2)</f>
        <v>0</v>
      </c>
      <c r="BL198" s="18" t="s">
        <v>228</v>
      </c>
      <c r="BM198" s="203" t="s">
        <v>2020</v>
      </c>
    </row>
    <row r="199" spans="1:65" s="2" customFormat="1" ht="11.25">
      <c r="A199" s="35"/>
      <c r="B199" s="36"/>
      <c r="C199" s="37"/>
      <c r="D199" s="205" t="s">
        <v>230</v>
      </c>
      <c r="E199" s="37"/>
      <c r="F199" s="206" t="s">
        <v>306</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230</v>
      </c>
      <c r="AU199" s="18" t="s">
        <v>93</v>
      </c>
    </row>
    <row r="200" spans="1:65" s="2" customFormat="1" ht="14.45" customHeight="1">
      <c r="A200" s="35"/>
      <c r="B200" s="36"/>
      <c r="C200" s="192" t="s">
        <v>308</v>
      </c>
      <c r="D200" s="192" t="s">
        <v>223</v>
      </c>
      <c r="E200" s="193" t="s">
        <v>309</v>
      </c>
      <c r="F200" s="194" t="s">
        <v>310</v>
      </c>
      <c r="G200" s="195" t="s">
        <v>259</v>
      </c>
      <c r="H200" s="196">
        <v>2</v>
      </c>
      <c r="I200" s="197"/>
      <c r="J200" s="198">
        <f>ROUND(I200*H200,2)</f>
        <v>0</v>
      </c>
      <c r="K200" s="194" t="s">
        <v>1</v>
      </c>
      <c r="L200" s="40"/>
      <c r="M200" s="199" t="s">
        <v>1</v>
      </c>
      <c r="N200" s="200" t="s">
        <v>46</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228</v>
      </c>
      <c r="AT200" s="203" t="s">
        <v>223</v>
      </c>
      <c r="AU200" s="203" t="s">
        <v>93</v>
      </c>
      <c r="AY200" s="18" t="s">
        <v>220</v>
      </c>
      <c r="BE200" s="204">
        <f>IF(N200="základní",J200,0)</f>
        <v>0</v>
      </c>
      <c r="BF200" s="204">
        <f>IF(N200="snížená",J200,0)</f>
        <v>0</v>
      </c>
      <c r="BG200" s="204">
        <f>IF(N200="zákl. přenesená",J200,0)</f>
        <v>0</v>
      </c>
      <c r="BH200" s="204">
        <f>IF(N200="sníž. přenesená",J200,0)</f>
        <v>0</v>
      </c>
      <c r="BI200" s="204">
        <f>IF(N200="nulová",J200,0)</f>
        <v>0</v>
      </c>
      <c r="BJ200" s="18" t="s">
        <v>93</v>
      </c>
      <c r="BK200" s="204">
        <f>ROUND(I200*H200,2)</f>
        <v>0</v>
      </c>
      <c r="BL200" s="18" t="s">
        <v>228</v>
      </c>
      <c r="BM200" s="203" t="s">
        <v>2021</v>
      </c>
    </row>
    <row r="201" spans="1:65" s="2" customFormat="1" ht="11.25">
      <c r="A201" s="35"/>
      <c r="B201" s="36"/>
      <c r="C201" s="37"/>
      <c r="D201" s="205" t="s">
        <v>230</v>
      </c>
      <c r="E201" s="37"/>
      <c r="F201" s="206" t="s">
        <v>310</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93</v>
      </c>
    </row>
    <row r="202" spans="1:65" s="2" customFormat="1" ht="14.45" customHeight="1">
      <c r="A202" s="35"/>
      <c r="B202" s="36"/>
      <c r="C202" s="192" t="s">
        <v>8</v>
      </c>
      <c r="D202" s="192" t="s">
        <v>223</v>
      </c>
      <c r="E202" s="193" t="s">
        <v>312</v>
      </c>
      <c r="F202" s="194" t="s">
        <v>313</v>
      </c>
      <c r="G202" s="195" t="s">
        <v>259</v>
      </c>
      <c r="H202" s="196">
        <v>2</v>
      </c>
      <c r="I202" s="197"/>
      <c r="J202" s="198">
        <f>ROUND(I202*H202,2)</f>
        <v>0</v>
      </c>
      <c r="K202" s="194" t="s">
        <v>1</v>
      </c>
      <c r="L202" s="40"/>
      <c r="M202" s="199" t="s">
        <v>1</v>
      </c>
      <c r="N202" s="200" t="s">
        <v>46</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93</v>
      </c>
      <c r="AY202" s="18" t="s">
        <v>220</v>
      </c>
      <c r="BE202" s="204">
        <f>IF(N202="základní",J202,0)</f>
        <v>0</v>
      </c>
      <c r="BF202" s="204">
        <f>IF(N202="snížená",J202,0)</f>
        <v>0</v>
      </c>
      <c r="BG202" s="204">
        <f>IF(N202="zákl. přenesená",J202,0)</f>
        <v>0</v>
      </c>
      <c r="BH202" s="204">
        <f>IF(N202="sníž. přenesená",J202,0)</f>
        <v>0</v>
      </c>
      <c r="BI202" s="204">
        <f>IF(N202="nulová",J202,0)</f>
        <v>0</v>
      </c>
      <c r="BJ202" s="18" t="s">
        <v>93</v>
      </c>
      <c r="BK202" s="204">
        <f>ROUND(I202*H202,2)</f>
        <v>0</v>
      </c>
      <c r="BL202" s="18" t="s">
        <v>228</v>
      </c>
      <c r="BM202" s="203" t="s">
        <v>2022</v>
      </c>
    </row>
    <row r="203" spans="1:65" s="2" customFormat="1" ht="11.25">
      <c r="A203" s="35"/>
      <c r="B203" s="36"/>
      <c r="C203" s="37"/>
      <c r="D203" s="205" t="s">
        <v>230</v>
      </c>
      <c r="E203" s="37"/>
      <c r="F203" s="206" t="s">
        <v>313</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93</v>
      </c>
    </row>
    <row r="204" spans="1:65" s="12" customFormat="1" ht="22.9" customHeight="1">
      <c r="B204" s="176"/>
      <c r="C204" s="177"/>
      <c r="D204" s="178" t="s">
        <v>79</v>
      </c>
      <c r="E204" s="190" t="s">
        <v>315</v>
      </c>
      <c r="F204" s="190" t="s">
        <v>316</v>
      </c>
      <c r="G204" s="177"/>
      <c r="H204" s="177"/>
      <c r="I204" s="180"/>
      <c r="J204" s="191">
        <f>BK204</f>
        <v>0</v>
      </c>
      <c r="K204" s="177"/>
      <c r="L204" s="182"/>
      <c r="M204" s="183"/>
      <c r="N204" s="184"/>
      <c r="O204" s="184"/>
      <c r="P204" s="185">
        <f>SUM(P205:P209)</f>
        <v>0</v>
      </c>
      <c r="Q204" s="184"/>
      <c r="R204" s="185">
        <f>SUM(R205:R209)</f>
        <v>0</v>
      </c>
      <c r="S204" s="184"/>
      <c r="T204" s="186">
        <f>SUM(T205:T209)</f>
        <v>0</v>
      </c>
      <c r="AR204" s="187" t="s">
        <v>87</v>
      </c>
      <c r="AT204" s="188" t="s">
        <v>79</v>
      </c>
      <c r="AU204" s="188" t="s">
        <v>87</v>
      </c>
      <c r="AY204" s="187" t="s">
        <v>220</v>
      </c>
      <c r="BK204" s="189">
        <f>SUM(BK205:BK209)</f>
        <v>0</v>
      </c>
    </row>
    <row r="205" spans="1:65" s="2" customFormat="1" ht="14.45" customHeight="1">
      <c r="A205" s="35"/>
      <c r="B205" s="36"/>
      <c r="C205" s="192" t="s">
        <v>317</v>
      </c>
      <c r="D205" s="192" t="s">
        <v>223</v>
      </c>
      <c r="E205" s="193" t="s">
        <v>318</v>
      </c>
      <c r="F205" s="194" t="s">
        <v>319</v>
      </c>
      <c r="G205" s="195" t="s">
        <v>320</v>
      </c>
      <c r="H205" s="196">
        <v>9.2520000000000007</v>
      </c>
      <c r="I205" s="197"/>
      <c r="J205" s="198">
        <f>ROUND(I205*H205,2)</f>
        <v>0</v>
      </c>
      <c r="K205" s="194" t="s">
        <v>227</v>
      </c>
      <c r="L205" s="40"/>
      <c r="M205" s="199" t="s">
        <v>1</v>
      </c>
      <c r="N205" s="200"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228</v>
      </c>
      <c r="AT205" s="203" t="s">
        <v>223</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228</v>
      </c>
      <c r="BM205" s="203" t="s">
        <v>321</v>
      </c>
    </row>
    <row r="206" spans="1:65" s="2" customFormat="1" ht="11.25">
      <c r="A206" s="35"/>
      <c r="B206" s="36"/>
      <c r="C206" s="37"/>
      <c r="D206" s="205" t="s">
        <v>230</v>
      </c>
      <c r="E206" s="37"/>
      <c r="F206" s="206" t="s">
        <v>322</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24.2" customHeight="1">
      <c r="A207" s="35"/>
      <c r="B207" s="36"/>
      <c r="C207" s="192" t="s">
        <v>323</v>
      </c>
      <c r="D207" s="192" t="s">
        <v>223</v>
      </c>
      <c r="E207" s="193" t="s">
        <v>324</v>
      </c>
      <c r="F207" s="194" t="s">
        <v>325</v>
      </c>
      <c r="G207" s="195" t="s">
        <v>320</v>
      </c>
      <c r="H207" s="196">
        <v>9.2520000000000007</v>
      </c>
      <c r="I207" s="197"/>
      <c r="J207" s="198">
        <f>ROUND(I207*H207,2)</f>
        <v>0</v>
      </c>
      <c r="K207" s="194" t="s">
        <v>1</v>
      </c>
      <c r="L207" s="40"/>
      <c r="M207" s="199" t="s">
        <v>1</v>
      </c>
      <c r="N207" s="200"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228</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228</v>
      </c>
      <c r="BM207" s="203" t="s">
        <v>326</v>
      </c>
    </row>
    <row r="208" spans="1:65" s="2" customFormat="1" ht="14.45" customHeight="1">
      <c r="A208" s="35"/>
      <c r="B208" s="36"/>
      <c r="C208" s="192" t="s">
        <v>327</v>
      </c>
      <c r="D208" s="192" t="s">
        <v>223</v>
      </c>
      <c r="E208" s="193" t="s">
        <v>328</v>
      </c>
      <c r="F208" s="194" t="s">
        <v>329</v>
      </c>
      <c r="G208" s="195" t="s">
        <v>320</v>
      </c>
      <c r="H208" s="196">
        <v>9.2520000000000007</v>
      </c>
      <c r="I208" s="197"/>
      <c r="J208" s="198">
        <f>ROUND(I208*H208,2)</f>
        <v>0</v>
      </c>
      <c r="K208" s="194" t="s">
        <v>227</v>
      </c>
      <c r="L208" s="40"/>
      <c r="M208" s="199" t="s">
        <v>1</v>
      </c>
      <c r="N208" s="200" t="s">
        <v>46</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93</v>
      </c>
      <c r="AY208" s="18" t="s">
        <v>220</v>
      </c>
      <c r="BE208" s="204">
        <f>IF(N208="základní",J208,0)</f>
        <v>0</v>
      </c>
      <c r="BF208" s="204">
        <f>IF(N208="snížená",J208,0)</f>
        <v>0</v>
      </c>
      <c r="BG208" s="204">
        <f>IF(N208="zákl. přenesená",J208,0)</f>
        <v>0</v>
      </c>
      <c r="BH208" s="204">
        <f>IF(N208="sníž. přenesená",J208,0)</f>
        <v>0</v>
      </c>
      <c r="BI208" s="204">
        <f>IF(N208="nulová",J208,0)</f>
        <v>0</v>
      </c>
      <c r="BJ208" s="18" t="s">
        <v>93</v>
      </c>
      <c r="BK208" s="204">
        <f>ROUND(I208*H208,2)</f>
        <v>0</v>
      </c>
      <c r="BL208" s="18" t="s">
        <v>228</v>
      </c>
      <c r="BM208" s="203" t="s">
        <v>330</v>
      </c>
    </row>
    <row r="209" spans="1:65" s="2" customFormat="1" ht="19.5">
      <c r="A209" s="35"/>
      <c r="B209" s="36"/>
      <c r="C209" s="37"/>
      <c r="D209" s="205" t="s">
        <v>230</v>
      </c>
      <c r="E209" s="37"/>
      <c r="F209" s="206" t="s">
        <v>331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93</v>
      </c>
    </row>
    <row r="210" spans="1:65" s="12" customFormat="1" ht="22.9" customHeight="1">
      <c r="B210" s="176"/>
      <c r="C210" s="177"/>
      <c r="D210" s="178" t="s">
        <v>79</v>
      </c>
      <c r="E210" s="190" t="s">
        <v>332</v>
      </c>
      <c r="F210" s="190" t="s">
        <v>333</v>
      </c>
      <c r="G210" s="177"/>
      <c r="H210" s="177"/>
      <c r="I210" s="180"/>
      <c r="J210" s="191">
        <f>BK210</f>
        <v>0</v>
      </c>
      <c r="K210" s="177"/>
      <c r="L210" s="182"/>
      <c r="M210" s="183"/>
      <c r="N210" s="184"/>
      <c r="O210" s="184"/>
      <c r="P210" s="185">
        <f>SUM(P211:P212)</f>
        <v>0</v>
      </c>
      <c r="Q210" s="184"/>
      <c r="R210" s="185">
        <f>SUM(R211:R212)</f>
        <v>0</v>
      </c>
      <c r="S210" s="184"/>
      <c r="T210" s="186">
        <f>SUM(T211:T212)</f>
        <v>0</v>
      </c>
      <c r="AR210" s="187" t="s">
        <v>87</v>
      </c>
      <c r="AT210" s="188" t="s">
        <v>79</v>
      </c>
      <c r="AU210" s="188" t="s">
        <v>87</v>
      </c>
      <c r="AY210" s="187" t="s">
        <v>220</v>
      </c>
      <c r="BK210" s="189">
        <f>SUM(BK211:BK212)</f>
        <v>0</v>
      </c>
    </row>
    <row r="211" spans="1:65" s="2" customFormat="1" ht="14.45" customHeight="1">
      <c r="A211" s="35"/>
      <c r="B211" s="36"/>
      <c r="C211" s="192" t="s">
        <v>334</v>
      </c>
      <c r="D211" s="192" t="s">
        <v>223</v>
      </c>
      <c r="E211" s="193" t="s">
        <v>335</v>
      </c>
      <c r="F211" s="194" t="s">
        <v>336</v>
      </c>
      <c r="G211" s="195" t="s">
        <v>320</v>
      </c>
      <c r="H211" s="196">
        <v>3.19</v>
      </c>
      <c r="I211" s="197"/>
      <c r="J211" s="198">
        <f>ROUND(I211*H211,2)</f>
        <v>0</v>
      </c>
      <c r="K211" s="194" t="s">
        <v>227</v>
      </c>
      <c r="L211" s="40"/>
      <c r="M211" s="199" t="s">
        <v>1</v>
      </c>
      <c r="N211" s="200" t="s">
        <v>46</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228</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228</v>
      </c>
      <c r="BM211" s="203" t="s">
        <v>2023</v>
      </c>
    </row>
    <row r="212" spans="1:65" s="2" customFormat="1" ht="19.5">
      <c r="A212" s="35"/>
      <c r="B212" s="36"/>
      <c r="C212" s="37"/>
      <c r="D212" s="205" t="s">
        <v>230</v>
      </c>
      <c r="E212" s="37"/>
      <c r="F212" s="206" t="s">
        <v>338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12" customFormat="1" ht="25.9" customHeight="1">
      <c r="B213" s="176"/>
      <c r="C213" s="177"/>
      <c r="D213" s="178" t="s">
        <v>79</v>
      </c>
      <c r="E213" s="179" t="s">
        <v>339</v>
      </c>
      <c r="F213" s="179" t="s">
        <v>340</v>
      </c>
      <c r="G213" s="177"/>
      <c r="H213" s="177"/>
      <c r="I213" s="180"/>
      <c r="J213" s="181">
        <f>BK213</f>
        <v>0</v>
      </c>
      <c r="K213" s="177"/>
      <c r="L213" s="182"/>
      <c r="M213" s="183"/>
      <c r="N213" s="184"/>
      <c r="O213" s="184"/>
      <c r="P213" s="185">
        <f>P214+P242+P247+P281+P453+P469+P494+P499+P532+P551+P589</f>
        <v>0</v>
      </c>
      <c r="Q213" s="184"/>
      <c r="R213" s="185">
        <f>R214+R242+R247+R281+R453+R469+R494+R499+R532+R551+R589</f>
        <v>23.567918135200003</v>
      </c>
      <c r="S213" s="184"/>
      <c r="T213" s="186">
        <f>T214+T242+T247+T281+T453+T469+T494+T499+T532+T551+T589</f>
        <v>3.92917396</v>
      </c>
      <c r="AR213" s="187" t="s">
        <v>93</v>
      </c>
      <c r="AT213" s="188" t="s">
        <v>79</v>
      </c>
      <c r="AU213" s="188" t="s">
        <v>80</v>
      </c>
      <c r="AY213" s="187" t="s">
        <v>220</v>
      </c>
      <c r="BK213" s="189">
        <f>BK214+BK242+BK247+BK281+BK453+BK469+BK494+BK499+BK532+BK551+BK589</f>
        <v>0</v>
      </c>
    </row>
    <row r="214" spans="1:65" s="12" customFormat="1" ht="22.9" customHeight="1">
      <c r="B214" s="176"/>
      <c r="C214" s="177"/>
      <c r="D214" s="178" t="s">
        <v>79</v>
      </c>
      <c r="E214" s="190" t="s">
        <v>341</v>
      </c>
      <c r="F214" s="190" t="s">
        <v>342</v>
      </c>
      <c r="G214" s="177"/>
      <c r="H214" s="177"/>
      <c r="I214" s="180"/>
      <c r="J214" s="191">
        <f>BK214</f>
        <v>0</v>
      </c>
      <c r="K214" s="177"/>
      <c r="L214" s="182"/>
      <c r="M214" s="183"/>
      <c r="N214" s="184"/>
      <c r="O214" s="184"/>
      <c r="P214" s="185">
        <f>SUM(P215:P241)</f>
        <v>0</v>
      </c>
      <c r="Q214" s="184"/>
      <c r="R214" s="185">
        <f>SUM(R215:R241)</f>
        <v>0.28388005999999999</v>
      </c>
      <c r="S214" s="184"/>
      <c r="T214" s="186">
        <f>SUM(T215:T241)</f>
        <v>2.59413275</v>
      </c>
      <c r="AR214" s="187" t="s">
        <v>93</v>
      </c>
      <c r="AT214" s="188" t="s">
        <v>79</v>
      </c>
      <c r="AU214" s="188" t="s">
        <v>87</v>
      </c>
      <c r="AY214" s="187" t="s">
        <v>220</v>
      </c>
      <c r="BK214" s="189">
        <f>SUM(BK215:BK241)</f>
        <v>0</v>
      </c>
    </row>
    <row r="215" spans="1:65" s="2" customFormat="1" ht="14.45" customHeight="1">
      <c r="A215" s="35"/>
      <c r="B215" s="36"/>
      <c r="C215" s="192" t="s">
        <v>343</v>
      </c>
      <c r="D215" s="192" t="s">
        <v>223</v>
      </c>
      <c r="E215" s="193" t="s">
        <v>344</v>
      </c>
      <c r="F215" s="194" t="s">
        <v>345</v>
      </c>
      <c r="G215" s="195" t="s">
        <v>226</v>
      </c>
      <c r="H215" s="196">
        <v>142.97</v>
      </c>
      <c r="I215" s="197"/>
      <c r="J215" s="198">
        <f>ROUND(I215*H215,2)</f>
        <v>0</v>
      </c>
      <c r="K215" s="194" t="s">
        <v>227</v>
      </c>
      <c r="L215" s="40"/>
      <c r="M215" s="199" t="s">
        <v>1</v>
      </c>
      <c r="N215" s="200" t="s">
        <v>46</v>
      </c>
      <c r="O215" s="72"/>
      <c r="P215" s="201">
        <f>O215*H215</f>
        <v>0</v>
      </c>
      <c r="Q215" s="201">
        <v>0</v>
      </c>
      <c r="R215" s="201">
        <f>Q215*H215</f>
        <v>0</v>
      </c>
      <c r="S215" s="201">
        <v>1.7999999999999999E-2</v>
      </c>
      <c r="T215" s="202">
        <f>S215*H215</f>
        <v>2.5734599999999999</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346</v>
      </c>
    </row>
    <row r="216" spans="1:65" s="2" customFormat="1" ht="19.5">
      <c r="A216" s="35"/>
      <c r="B216" s="36"/>
      <c r="C216" s="37"/>
      <c r="D216" s="205" t="s">
        <v>230</v>
      </c>
      <c r="E216" s="37"/>
      <c r="F216" s="206" t="s">
        <v>347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13" customFormat="1" ht="11.25">
      <c r="B217" s="210"/>
      <c r="C217" s="211"/>
      <c r="D217" s="205" t="s">
        <v>232</v>
      </c>
      <c r="E217" s="212" t="s">
        <v>1</v>
      </c>
      <c r="F217" s="213" t="s">
        <v>348</v>
      </c>
      <c r="G217" s="211"/>
      <c r="H217" s="212" t="s">
        <v>1</v>
      </c>
      <c r="I217" s="214"/>
      <c r="J217" s="211"/>
      <c r="K217" s="211"/>
      <c r="L217" s="215"/>
      <c r="M217" s="216"/>
      <c r="N217" s="217"/>
      <c r="O217" s="217"/>
      <c r="P217" s="217"/>
      <c r="Q217" s="217"/>
      <c r="R217" s="217"/>
      <c r="S217" s="217"/>
      <c r="T217" s="218"/>
      <c r="AT217" s="219" t="s">
        <v>232</v>
      </c>
      <c r="AU217" s="219" t="s">
        <v>93</v>
      </c>
      <c r="AV217" s="13" t="s">
        <v>87</v>
      </c>
      <c r="AW217" s="13" t="s">
        <v>35</v>
      </c>
      <c r="AX217" s="13" t="s">
        <v>80</v>
      </c>
      <c r="AY217" s="219" t="s">
        <v>220</v>
      </c>
    </row>
    <row r="218" spans="1:65" s="14" customFormat="1" ht="11.25">
      <c r="B218" s="220"/>
      <c r="C218" s="221"/>
      <c r="D218" s="205" t="s">
        <v>232</v>
      </c>
      <c r="E218" s="222" t="s">
        <v>1</v>
      </c>
      <c r="F218" s="223" t="s">
        <v>2024</v>
      </c>
      <c r="G218" s="221"/>
      <c r="H218" s="224">
        <v>71.489999999999995</v>
      </c>
      <c r="I218" s="225"/>
      <c r="J218" s="221"/>
      <c r="K218" s="221"/>
      <c r="L218" s="226"/>
      <c r="M218" s="227"/>
      <c r="N218" s="228"/>
      <c r="O218" s="228"/>
      <c r="P218" s="228"/>
      <c r="Q218" s="228"/>
      <c r="R218" s="228"/>
      <c r="S218" s="228"/>
      <c r="T218" s="229"/>
      <c r="AT218" s="230" t="s">
        <v>232</v>
      </c>
      <c r="AU218" s="230" t="s">
        <v>93</v>
      </c>
      <c r="AV218" s="14" t="s">
        <v>93</v>
      </c>
      <c r="AW218" s="14" t="s">
        <v>35</v>
      </c>
      <c r="AX218" s="14" t="s">
        <v>80</v>
      </c>
      <c r="AY218" s="230" t="s">
        <v>220</v>
      </c>
    </row>
    <row r="219" spans="1:65" s="14" customFormat="1" ht="11.25">
      <c r="B219" s="220"/>
      <c r="C219" s="221"/>
      <c r="D219" s="205" t="s">
        <v>232</v>
      </c>
      <c r="E219" s="222" t="s">
        <v>1</v>
      </c>
      <c r="F219" s="223" t="s">
        <v>2025</v>
      </c>
      <c r="G219" s="221"/>
      <c r="H219" s="224">
        <v>71.48</v>
      </c>
      <c r="I219" s="225"/>
      <c r="J219" s="221"/>
      <c r="K219" s="221"/>
      <c r="L219" s="226"/>
      <c r="M219" s="227"/>
      <c r="N219" s="228"/>
      <c r="O219" s="228"/>
      <c r="P219" s="228"/>
      <c r="Q219" s="228"/>
      <c r="R219" s="228"/>
      <c r="S219" s="228"/>
      <c r="T219" s="229"/>
      <c r="AT219" s="230" t="s">
        <v>232</v>
      </c>
      <c r="AU219" s="230" t="s">
        <v>93</v>
      </c>
      <c r="AV219" s="14" t="s">
        <v>93</v>
      </c>
      <c r="AW219" s="14" t="s">
        <v>35</v>
      </c>
      <c r="AX219" s="14" t="s">
        <v>80</v>
      </c>
      <c r="AY219" s="230" t="s">
        <v>220</v>
      </c>
    </row>
    <row r="220" spans="1:65" s="15" customFormat="1" ht="11.25">
      <c r="B220" s="231"/>
      <c r="C220" s="232"/>
      <c r="D220" s="205" t="s">
        <v>232</v>
      </c>
      <c r="E220" s="233" t="s">
        <v>1</v>
      </c>
      <c r="F220" s="234" t="s">
        <v>236</v>
      </c>
      <c r="G220" s="232"/>
      <c r="H220" s="235">
        <v>142.97</v>
      </c>
      <c r="I220" s="236"/>
      <c r="J220" s="232"/>
      <c r="K220" s="232"/>
      <c r="L220" s="237"/>
      <c r="M220" s="238"/>
      <c r="N220" s="239"/>
      <c r="O220" s="239"/>
      <c r="P220" s="239"/>
      <c r="Q220" s="239"/>
      <c r="R220" s="239"/>
      <c r="S220" s="239"/>
      <c r="T220" s="240"/>
      <c r="AT220" s="241" t="s">
        <v>232</v>
      </c>
      <c r="AU220" s="241" t="s">
        <v>93</v>
      </c>
      <c r="AV220" s="15" t="s">
        <v>228</v>
      </c>
      <c r="AW220" s="15" t="s">
        <v>35</v>
      </c>
      <c r="AX220" s="15" t="s">
        <v>87</v>
      </c>
      <c r="AY220" s="241" t="s">
        <v>220</v>
      </c>
    </row>
    <row r="221" spans="1:65" s="2" customFormat="1" ht="14.45" customHeight="1">
      <c r="A221" s="35"/>
      <c r="B221" s="36"/>
      <c r="C221" s="192" t="s">
        <v>7</v>
      </c>
      <c r="D221" s="192" t="s">
        <v>223</v>
      </c>
      <c r="E221" s="193" t="s">
        <v>351</v>
      </c>
      <c r="F221" s="194" t="s">
        <v>352</v>
      </c>
      <c r="G221" s="195" t="s">
        <v>353</v>
      </c>
      <c r="H221" s="196">
        <v>144.87</v>
      </c>
      <c r="I221" s="197"/>
      <c r="J221" s="198">
        <f>ROUND(I221*H221,2)</f>
        <v>0</v>
      </c>
      <c r="K221" s="194" t="s">
        <v>227</v>
      </c>
      <c r="L221" s="40"/>
      <c r="M221" s="199" t="s">
        <v>1</v>
      </c>
      <c r="N221" s="200" t="s">
        <v>46</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317</v>
      </c>
      <c r="AT221" s="203" t="s">
        <v>223</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93</v>
      </c>
      <c r="BK221" s="204">
        <f>ROUND(I221*H221,2)</f>
        <v>0</v>
      </c>
      <c r="BL221" s="18" t="s">
        <v>317</v>
      </c>
      <c r="BM221" s="203" t="s">
        <v>354</v>
      </c>
    </row>
    <row r="222" spans="1:65" s="2" customFormat="1" ht="11.25">
      <c r="A222" s="35"/>
      <c r="B222" s="36"/>
      <c r="C222" s="37"/>
      <c r="D222" s="205" t="s">
        <v>230</v>
      </c>
      <c r="E222" s="37"/>
      <c r="F222" s="206" t="s">
        <v>355</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13" customFormat="1" ht="11.25">
      <c r="B223" s="210"/>
      <c r="C223" s="211"/>
      <c r="D223" s="205" t="s">
        <v>232</v>
      </c>
      <c r="E223" s="212" t="s">
        <v>1</v>
      </c>
      <c r="F223" s="213" t="s">
        <v>271</v>
      </c>
      <c r="G223" s="211"/>
      <c r="H223" s="212" t="s">
        <v>1</v>
      </c>
      <c r="I223" s="214"/>
      <c r="J223" s="211"/>
      <c r="K223" s="211"/>
      <c r="L223" s="215"/>
      <c r="M223" s="216"/>
      <c r="N223" s="217"/>
      <c r="O223" s="217"/>
      <c r="P223" s="217"/>
      <c r="Q223" s="217"/>
      <c r="R223" s="217"/>
      <c r="S223" s="217"/>
      <c r="T223" s="218"/>
      <c r="AT223" s="219" t="s">
        <v>232</v>
      </c>
      <c r="AU223" s="219" t="s">
        <v>93</v>
      </c>
      <c r="AV223" s="13" t="s">
        <v>87</v>
      </c>
      <c r="AW223" s="13" t="s">
        <v>35</v>
      </c>
      <c r="AX223" s="13" t="s">
        <v>80</v>
      </c>
      <c r="AY223" s="219" t="s">
        <v>220</v>
      </c>
    </row>
    <row r="224" spans="1:65" s="14" customFormat="1" ht="11.25">
      <c r="B224" s="220"/>
      <c r="C224" s="221"/>
      <c r="D224" s="205" t="s">
        <v>232</v>
      </c>
      <c r="E224" s="222" t="s">
        <v>1</v>
      </c>
      <c r="F224" s="223" t="s">
        <v>2026</v>
      </c>
      <c r="G224" s="221"/>
      <c r="H224" s="224">
        <v>73.459999999999994</v>
      </c>
      <c r="I224" s="225"/>
      <c r="J224" s="221"/>
      <c r="K224" s="221"/>
      <c r="L224" s="226"/>
      <c r="M224" s="227"/>
      <c r="N224" s="228"/>
      <c r="O224" s="228"/>
      <c r="P224" s="228"/>
      <c r="Q224" s="228"/>
      <c r="R224" s="228"/>
      <c r="S224" s="228"/>
      <c r="T224" s="229"/>
      <c r="AT224" s="230" t="s">
        <v>232</v>
      </c>
      <c r="AU224" s="230" t="s">
        <v>93</v>
      </c>
      <c r="AV224" s="14" t="s">
        <v>93</v>
      </c>
      <c r="AW224" s="14" t="s">
        <v>35</v>
      </c>
      <c r="AX224" s="14" t="s">
        <v>80</v>
      </c>
      <c r="AY224" s="230" t="s">
        <v>220</v>
      </c>
    </row>
    <row r="225" spans="1:65" s="14" customFormat="1" ht="11.25">
      <c r="B225" s="220"/>
      <c r="C225" s="221"/>
      <c r="D225" s="205" t="s">
        <v>232</v>
      </c>
      <c r="E225" s="222" t="s">
        <v>1</v>
      </c>
      <c r="F225" s="223" t="s">
        <v>2027</v>
      </c>
      <c r="G225" s="221"/>
      <c r="H225" s="224">
        <v>71.41</v>
      </c>
      <c r="I225" s="225"/>
      <c r="J225" s="221"/>
      <c r="K225" s="221"/>
      <c r="L225" s="226"/>
      <c r="M225" s="227"/>
      <c r="N225" s="228"/>
      <c r="O225" s="228"/>
      <c r="P225" s="228"/>
      <c r="Q225" s="228"/>
      <c r="R225" s="228"/>
      <c r="S225" s="228"/>
      <c r="T225" s="229"/>
      <c r="AT225" s="230" t="s">
        <v>232</v>
      </c>
      <c r="AU225" s="230" t="s">
        <v>93</v>
      </c>
      <c r="AV225" s="14" t="s">
        <v>93</v>
      </c>
      <c r="AW225" s="14" t="s">
        <v>35</v>
      </c>
      <c r="AX225" s="14" t="s">
        <v>80</v>
      </c>
      <c r="AY225" s="230" t="s">
        <v>220</v>
      </c>
    </row>
    <row r="226" spans="1:65" s="15" customFormat="1" ht="11.25">
      <c r="B226" s="231"/>
      <c r="C226" s="232"/>
      <c r="D226" s="205" t="s">
        <v>232</v>
      </c>
      <c r="E226" s="233" t="s">
        <v>1</v>
      </c>
      <c r="F226" s="234" t="s">
        <v>236</v>
      </c>
      <c r="G226" s="232"/>
      <c r="H226" s="235">
        <v>144.87</v>
      </c>
      <c r="I226" s="236"/>
      <c r="J226" s="232"/>
      <c r="K226" s="232"/>
      <c r="L226" s="237"/>
      <c r="M226" s="238"/>
      <c r="N226" s="239"/>
      <c r="O226" s="239"/>
      <c r="P226" s="239"/>
      <c r="Q226" s="239"/>
      <c r="R226" s="239"/>
      <c r="S226" s="239"/>
      <c r="T226" s="240"/>
      <c r="AT226" s="241" t="s">
        <v>232</v>
      </c>
      <c r="AU226" s="241" t="s">
        <v>93</v>
      </c>
      <c r="AV226" s="15" t="s">
        <v>228</v>
      </c>
      <c r="AW226" s="15" t="s">
        <v>35</v>
      </c>
      <c r="AX226" s="15" t="s">
        <v>87</v>
      </c>
      <c r="AY226" s="241" t="s">
        <v>220</v>
      </c>
    </row>
    <row r="227" spans="1:65" s="2" customFormat="1" ht="14.45" customHeight="1">
      <c r="A227" s="35"/>
      <c r="B227" s="36"/>
      <c r="C227" s="243" t="s">
        <v>358</v>
      </c>
      <c r="D227" s="243" t="s">
        <v>359</v>
      </c>
      <c r="E227" s="244" t="s">
        <v>360</v>
      </c>
      <c r="F227" s="245" t="s">
        <v>361</v>
      </c>
      <c r="G227" s="246" t="s">
        <v>353</v>
      </c>
      <c r="H227" s="247">
        <v>144.87</v>
      </c>
      <c r="I227" s="248"/>
      <c r="J227" s="249">
        <f>ROUND(I227*H227,2)</f>
        <v>0</v>
      </c>
      <c r="K227" s="245" t="s">
        <v>1</v>
      </c>
      <c r="L227" s="250"/>
      <c r="M227" s="251" t="s">
        <v>1</v>
      </c>
      <c r="N227" s="252" t="s">
        <v>46</v>
      </c>
      <c r="O227" s="72"/>
      <c r="P227" s="201">
        <f>O227*H227</f>
        <v>0</v>
      </c>
      <c r="Q227" s="201">
        <v>2.9999999999999997E-4</v>
      </c>
      <c r="R227" s="201">
        <f>Q227*H227</f>
        <v>4.3461E-2</v>
      </c>
      <c r="S227" s="201">
        <v>0</v>
      </c>
      <c r="T227" s="202">
        <f>S227*H227</f>
        <v>0</v>
      </c>
      <c r="U227" s="35"/>
      <c r="V227" s="35"/>
      <c r="W227" s="35"/>
      <c r="X227" s="35"/>
      <c r="Y227" s="35"/>
      <c r="Z227" s="35"/>
      <c r="AA227" s="35"/>
      <c r="AB227" s="35"/>
      <c r="AC227" s="35"/>
      <c r="AD227" s="35"/>
      <c r="AE227" s="35"/>
      <c r="AR227" s="203" t="s">
        <v>362</v>
      </c>
      <c r="AT227" s="203" t="s">
        <v>359</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93</v>
      </c>
      <c r="BK227" s="204">
        <f>ROUND(I227*H227,2)</f>
        <v>0</v>
      </c>
      <c r="BL227" s="18" t="s">
        <v>317</v>
      </c>
      <c r="BM227" s="203" t="s">
        <v>363</v>
      </c>
    </row>
    <row r="228" spans="1:65" s="2" customFormat="1" ht="14.45" customHeight="1">
      <c r="A228" s="35"/>
      <c r="B228" s="36"/>
      <c r="C228" s="192" t="s">
        <v>364</v>
      </c>
      <c r="D228" s="192" t="s">
        <v>223</v>
      </c>
      <c r="E228" s="193" t="s">
        <v>365</v>
      </c>
      <c r="F228" s="194" t="s">
        <v>366</v>
      </c>
      <c r="G228" s="195" t="s">
        <v>226</v>
      </c>
      <c r="H228" s="196">
        <v>11.813000000000001</v>
      </c>
      <c r="I228" s="197"/>
      <c r="J228" s="198">
        <f>ROUND(I228*H228,2)</f>
        <v>0</v>
      </c>
      <c r="K228" s="194" t="s">
        <v>227</v>
      </c>
      <c r="L228" s="40"/>
      <c r="M228" s="199" t="s">
        <v>1</v>
      </c>
      <c r="N228" s="200" t="s">
        <v>46</v>
      </c>
      <c r="O228" s="72"/>
      <c r="P228" s="201">
        <f>O228*H228</f>
        <v>0</v>
      </c>
      <c r="Q228" s="201">
        <v>0</v>
      </c>
      <c r="R228" s="201">
        <f>Q228*H228</f>
        <v>0</v>
      </c>
      <c r="S228" s="201">
        <v>1.75E-3</v>
      </c>
      <c r="T228" s="202">
        <f>S228*H228</f>
        <v>2.067275E-2</v>
      </c>
      <c r="U228" s="35"/>
      <c r="V228" s="35"/>
      <c r="W228" s="35"/>
      <c r="X228" s="35"/>
      <c r="Y228" s="35"/>
      <c r="Z228" s="35"/>
      <c r="AA228" s="35"/>
      <c r="AB228" s="35"/>
      <c r="AC228" s="35"/>
      <c r="AD228" s="35"/>
      <c r="AE228" s="35"/>
      <c r="AR228" s="203" t="s">
        <v>317</v>
      </c>
      <c r="AT228" s="203" t="s">
        <v>223</v>
      </c>
      <c r="AU228" s="203" t="s">
        <v>93</v>
      </c>
      <c r="AY228" s="18" t="s">
        <v>220</v>
      </c>
      <c r="BE228" s="204">
        <f>IF(N228="základní",J228,0)</f>
        <v>0</v>
      </c>
      <c r="BF228" s="204">
        <f>IF(N228="snížená",J228,0)</f>
        <v>0</v>
      </c>
      <c r="BG228" s="204">
        <f>IF(N228="zákl. přenesená",J228,0)</f>
        <v>0</v>
      </c>
      <c r="BH228" s="204">
        <f>IF(N228="sníž. přenesená",J228,0)</f>
        <v>0</v>
      </c>
      <c r="BI228" s="204">
        <f>IF(N228="nulová",J228,0)</f>
        <v>0</v>
      </c>
      <c r="BJ228" s="18" t="s">
        <v>93</v>
      </c>
      <c r="BK228" s="204">
        <f>ROUND(I228*H228,2)</f>
        <v>0</v>
      </c>
      <c r="BL228" s="18" t="s">
        <v>317</v>
      </c>
      <c r="BM228" s="203" t="s">
        <v>367</v>
      </c>
    </row>
    <row r="229" spans="1:65" s="2" customFormat="1" ht="19.5">
      <c r="A229" s="35"/>
      <c r="B229" s="36"/>
      <c r="C229" s="37"/>
      <c r="D229" s="205" t="s">
        <v>230</v>
      </c>
      <c r="E229" s="37"/>
      <c r="F229" s="206" t="s">
        <v>368</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230</v>
      </c>
      <c r="AU229" s="18" t="s">
        <v>93</v>
      </c>
    </row>
    <row r="230" spans="1:65" s="13" customFormat="1" ht="11.25">
      <c r="B230" s="210"/>
      <c r="C230" s="211"/>
      <c r="D230" s="205" t="s">
        <v>232</v>
      </c>
      <c r="E230" s="212" t="s">
        <v>1</v>
      </c>
      <c r="F230" s="213" t="s">
        <v>348</v>
      </c>
      <c r="G230" s="211"/>
      <c r="H230" s="212" t="s">
        <v>1</v>
      </c>
      <c r="I230" s="214"/>
      <c r="J230" s="211"/>
      <c r="K230" s="211"/>
      <c r="L230" s="215"/>
      <c r="M230" s="216"/>
      <c r="N230" s="217"/>
      <c r="O230" s="217"/>
      <c r="P230" s="217"/>
      <c r="Q230" s="217"/>
      <c r="R230" s="217"/>
      <c r="S230" s="217"/>
      <c r="T230" s="218"/>
      <c r="AT230" s="219" t="s">
        <v>232</v>
      </c>
      <c r="AU230" s="219" t="s">
        <v>93</v>
      </c>
      <c r="AV230" s="13" t="s">
        <v>87</v>
      </c>
      <c r="AW230" s="13" t="s">
        <v>35</v>
      </c>
      <c r="AX230" s="13" t="s">
        <v>80</v>
      </c>
      <c r="AY230" s="219" t="s">
        <v>220</v>
      </c>
    </row>
    <row r="231" spans="1:65" s="14" customFormat="1" ht="11.25">
      <c r="B231" s="220"/>
      <c r="C231" s="221"/>
      <c r="D231" s="205" t="s">
        <v>232</v>
      </c>
      <c r="E231" s="222" t="s">
        <v>1</v>
      </c>
      <c r="F231" s="223" t="s">
        <v>2028</v>
      </c>
      <c r="G231" s="221"/>
      <c r="H231" s="224">
        <v>4.95</v>
      </c>
      <c r="I231" s="225"/>
      <c r="J231" s="221"/>
      <c r="K231" s="221"/>
      <c r="L231" s="226"/>
      <c r="M231" s="227"/>
      <c r="N231" s="228"/>
      <c r="O231" s="228"/>
      <c r="P231" s="228"/>
      <c r="Q231" s="228"/>
      <c r="R231" s="228"/>
      <c r="S231" s="228"/>
      <c r="T231" s="229"/>
      <c r="AT231" s="230" t="s">
        <v>232</v>
      </c>
      <c r="AU231" s="230" t="s">
        <v>93</v>
      </c>
      <c r="AV231" s="14" t="s">
        <v>93</v>
      </c>
      <c r="AW231" s="14" t="s">
        <v>35</v>
      </c>
      <c r="AX231" s="14" t="s">
        <v>80</v>
      </c>
      <c r="AY231" s="230" t="s">
        <v>220</v>
      </c>
    </row>
    <row r="232" spans="1:65" s="14" customFormat="1" ht="11.25">
      <c r="B232" s="220"/>
      <c r="C232" s="221"/>
      <c r="D232" s="205" t="s">
        <v>232</v>
      </c>
      <c r="E232" s="222" t="s">
        <v>1</v>
      </c>
      <c r="F232" s="223" t="s">
        <v>2029</v>
      </c>
      <c r="G232" s="221"/>
      <c r="H232" s="224">
        <v>6.8630000000000004</v>
      </c>
      <c r="I232" s="225"/>
      <c r="J232" s="221"/>
      <c r="K232" s="221"/>
      <c r="L232" s="226"/>
      <c r="M232" s="227"/>
      <c r="N232" s="228"/>
      <c r="O232" s="228"/>
      <c r="P232" s="228"/>
      <c r="Q232" s="228"/>
      <c r="R232" s="228"/>
      <c r="S232" s="228"/>
      <c r="T232" s="229"/>
      <c r="AT232" s="230" t="s">
        <v>232</v>
      </c>
      <c r="AU232" s="230" t="s">
        <v>93</v>
      </c>
      <c r="AV232" s="14" t="s">
        <v>93</v>
      </c>
      <c r="AW232" s="14" t="s">
        <v>35</v>
      </c>
      <c r="AX232" s="14" t="s">
        <v>80</v>
      </c>
      <c r="AY232" s="230" t="s">
        <v>220</v>
      </c>
    </row>
    <row r="233" spans="1:65" s="15" customFormat="1" ht="11.25">
      <c r="B233" s="231"/>
      <c r="C233" s="232"/>
      <c r="D233" s="205" t="s">
        <v>232</v>
      </c>
      <c r="E233" s="233" t="s">
        <v>1</v>
      </c>
      <c r="F233" s="234" t="s">
        <v>236</v>
      </c>
      <c r="G233" s="232"/>
      <c r="H233" s="235">
        <v>11.813000000000001</v>
      </c>
      <c r="I233" s="236"/>
      <c r="J233" s="232"/>
      <c r="K233" s="232"/>
      <c r="L233" s="237"/>
      <c r="M233" s="238"/>
      <c r="N233" s="239"/>
      <c r="O233" s="239"/>
      <c r="P233" s="239"/>
      <c r="Q233" s="239"/>
      <c r="R233" s="239"/>
      <c r="S233" s="239"/>
      <c r="T233" s="240"/>
      <c r="AT233" s="241" t="s">
        <v>232</v>
      </c>
      <c r="AU233" s="241" t="s">
        <v>93</v>
      </c>
      <c r="AV233" s="15" t="s">
        <v>228</v>
      </c>
      <c r="AW233" s="15" t="s">
        <v>35</v>
      </c>
      <c r="AX233" s="15" t="s">
        <v>87</v>
      </c>
      <c r="AY233" s="241" t="s">
        <v>220</v>
      </c>
    </row>
    <row r="234" spans="1:65" s="2" customFormat="1" ht="14.45" customHeight="1">
      <c r="A234" s="35"/>
      <c r="B234" s="36"/>
      <c r="C234" s="192" t="s">
        <v>371</v>
      </c>
      <c r="D234" s="192" t="s">
        <v>223</v>
      </c>
      <c r="E234" s="193" t="s">
        <v>372</v>
      </c>
      <c r="F234" s="194" t="s">
        <v>373</v>
      </c>
      <c r="G234" s="195" t="s">
        <v>226</v>
      </c>
      <c r="H234" s="196">
        <v>89.963999999999999</v>
      </c>
      <c r="I234" s="197"/>
      <c r="J234" s="198">
        <f>ROUND(I234*H234,2)</f>
        <v>0</v>
      </c>
      <c r="K234" s="194" t="s">
        <v>227</v>
      </c>
      <c r="L234" s="40"/>
      <c r="M234" s="199" t="s">
        <v>1</v>
      </c>
      <c r="N234" s="200" t="s">
        <v>46</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317</v>
      </c>
      <c r="AT234" s="203" t="s">
        <v>223</v>
      </c>
      <c r="AU234" s="203" t="s">
        <v>93</v>
      </c>
      <c r="AY234" s="18" t="s">
        <v>220</v>
      </c>
      <c r="BE234" s="204">
        <f>IF(N234="základní",J234,0)</f>
        <v>0</v>
      </c>
      <c r="BF234" s="204">
        <f>IF(N234="snížená",J234,0)</f>
        <v>0</v>
      </c>
      <c r="BG234" s="204">
        <f>IF(N234="zákl. přenesená",J234,0)</f>
        <v>0</v>
      </c>
      <c r="BH234" s="204">
        <f>IF(N234="sníž. přenesená",J234,0)</f>
        <v>0</v>
      </c>
      <c r="BI234" s="204">
        <f>IF(N234="nulová",J234,0)</f>
        <v>0</v>
      </c>
      <c r="BJ234" s="18" t="s">
        <v>93</v>
      </c>
      <c r="BK234" s="204">
        <f>ROUND(I234*H234,2)</f>
        <v>0</v>
      </c>
      <c r="BL234" s="18" t="s">
        <v>317</v>
      </c>
      <c r="BM234" s="203" t="s">
        <v>374</v>
      </c>
    </row>
    <row r="235" spans="1:65" s="2" customFormat="1" ht="11.25">
      <c r="A235" s="35"/>
      <c r="B235" s="36"/>
      <c r="C235" s="37"/>
      <c r="D235" s="205" t="s">
        <v>230</v>
      </c>
      <c r="E235" s="37"/>
      <c r="F235" s="206" t="s">
        <v>375</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230</v>
      </c>
      <c r="AU235" s="18" t="s">
        <v>93</v>
      </c>
    </row>
    <row r="236" spans="1:65" s="13" customFormat="1" ht="11.25">
      <c r="B236" s="210"/>
      <c r="C236" s="211"/>
      <c r="D236" s="205" t="s">
        <v>232</v>
      </c>
      <c r="E236" s="212" t="s">
        <v>1</v>
      </c>
      <c r="F236" s="213" t="s">
        <v>376</v>
      </c>
      <c r="G236" s="211"/>
      <c r="H236" s="212" t="s">
        <v>1</v>
      </c>
      <c r="I236" s="214"/>
      <c r="J236" s="211"/>
      <c r="K236" s="211"/>
      <c r="L236" s="215"/>
      <c r="M236" s="216"/>
      <c r="N236" s="217"/>
      <c r="O236" s="217"/>
      <c r="P236" s="217"/>
      <c r="Q236" s="217"/>
      <c r="R236" s="217"/>
      <c r="S236" s="217"/>
      <c r="T236" s="218"/>
      <c r="AT236" s="219" t="s">
        <v>232</v>
      </c>
      <c r="AU236" s="219" t="s">
        <v>93</v>
      </c>
      <c r="AV236" s="13" t="s">
        <v>87</v>
      </c>
      <c r="AW236" s="13" t="s">
        <v>35</v>
      </c>
      <c r="AX236" s="13" t="s">
        <v>80</v>
      </c>
      <c r="AY236" s="219" t="s">
        <v>220</v>
      </c>
    </row>
    <row r="237" spans="1:65" s="14" customFormat="1" ht="11.25">
      <c r="B237" s="220"/>
      <c r="C237" s="221"/>
      <c r="D237" s="205" t="s">
        <v>232</v>
      </c>
      <c r="E237" s="222" t="s">
        <v>1</v>
      </c>
      <c r="F237" s="223" t="s">
        <v>2030</v>
      </c>
      <c r="G237" s="221"/>
      <c r="H237" s="224">
        <v>89.963999999999999</v>
      </c>
      <c r="I237" s="225"/>
      <c r="J237" s="221"/>
      <c r="K237" s="221"/>
      <c r="L237" s="226"/>
      <c r="M237" s="227"/>
      <c r="N237" s="228"/>
      <c r="O237" s="228"/>
      <c r="P237" s="228"/>
      <c r="Q237" s="228"/>
      <c r="R237" s="228"/>
      <c r="S237" s="228"/>
      <c r="T237" s="229"/>
      <c r="AT237" s="230" t="s">
        <v>232</v>
      </c>
      <c r="AU237" s="230" t="s">
        <v>93</v>
      </c>
      <c r="AV237" s="14" t="s">
        <v>93</v>
      </c>
      <c r="AW237" s="14" t="s">
        <v>35</v>
      </c>
      <c r="AX237" s="14" t="s">
        <v>87</v>
      </c>
      <c r="AY237" s="230" t="s">
        <v>220</v>
      </c>
    </row>
    <row r="238" spans="1:65" s="2" customFormat="1" ht="14.45" customHeight="1">
      <c r="A238" s="35"/>
      <c r="B238" s="36"/>
      <c r="C238" s="243" t="s">
        <v>378</v>
      </c>
      <c r="D238" s="243" t="s">
        <v>359</v>
      </c>
      <c r="E238" s="244" t="s">
        <v>379</v>
      </c>
      <c r="F238" s="245" t="s">
        <v>380</v>
      </c>
      <c r="G238" s="246" t="s">
        <v>226</v>
      </c>
      <c r="H238" s="247">
        <v>91.763000000000005</v>
      </c>
      <c r="I238" s="248"/>
      <c r="J238" s="249">
        <f>ROUND(I238*H238,2)</f>
        <v>0</v>
      </c>
      <c r="K238" s="245" t="s">
        <v>1</v>
      </c>
      <c r="L238" s="250"/>
      <c r="M238" s="251" t="s">
        <v>1</v>
      </c>
      <c r="N238" s="252" t="s">
        <v>46</v>
      </c>
      <c r="O238" s="72"/>
      <c r="P238" s="201">
        <f>O238*H238</f>
        <v>0</v>
      </c>
      <c r="Q238" s="201">
        <v>2.6199999999999999E-3</v>
      </c>
      <c r="R238" s="201">
        <f>Q238*H238</f>
        <v>0.24041906000000002</v>
      </c>
      <c r="S238" s="201">
        <v>0</v>
      </c>
      <c r="T238" s="202">
        <f>S238*H238</f>
        <v>0</v>
      </c>
      <c r="U238" s="35"/>
      <c r="V238" s="35"/>
      <c r="W238" s="35"/>
      <c r="X238" s="35"/>
      <c r="Y238" s="35"/>
      <c r="Z238" s="35"/>
      <c r="AA238" s="35"/>
      <c r="AB238" s="35"/>
      <c r="AC238" s="35"/>
      <c r="AD238" s="35"/>
      <c r="AE238" s="35"/>
      <c r="AR238" s="203" t="s">
        <v>362</v>
      </c>
      <c r="AT238" s="203" t="s">
        <v>359</v>
      </c>
      <c r="AU238" s="203" t="s">
        <v>93</v>
      </c>
      <c r="AY238" s="18" t="s">
        <v>220</v>
      </c>
      <c r="BE238" s="204">
        <f>IF(N238="základní",J238,0)</f>
        <v>0</v>
      </c>
      <c r="BF238" s="204">
        <f>IF(N238="snížená",J238,0)</f>
        <v>0</v>
      </c>
      <c r="BG238" s="204">
        <f>IF(N238="zákl. přenesená",J238,0)</f>
        <v>0</v>
      </c>
      <c r="BH238" s="204">
        <f>IF(N238="sníž. přenesená",J238,0)</f>
        <v>0</v>
      </c>
      <c r="BI238" s="204">
        <f>IF(N238="nulová",J238,0)</f>
        <v>0</v>
      </c>
      <c r="BJ238" s="18" t="s">
        <v>93</v>
      </c>
      <c r="BK238" s="204">
        <f>ROUND(I238*H238,2)</f>
        <v>0</v>
      </c>
      <c r="BL238" s="18" t="s">
        <v>317</v>
      </c>
      <c r="BM238" s="203" t="s">
        <v>381</v>
      </c>
    </row>
    <row r="239" spans="1:65" s="14" customFormat="1" ht="11.25">
      <c r="B239" s="220"/>
      <c r="C239" s="221"/>
      <c r="D239" s="205" t="s">
        <v>232</v>
      </c>
      <c r="E239" s="221"/>
      <c r="F239" s="223" t="s">
        <v>2031</v>
      </c>
      <c r="G239" s="221"/>
      <c r="H239" s="224">
        <v>91.763000000000005</v>
      </c>
      <c r="I239" s="225"/>
      <c r="J239" s="221"/>
      <c r="K239" s="221"/>
      <c r="L239" s="226"/>
      <c r="M239" s="227"/>
      <c r="N239" s="228"/>
      <c r="O239" s="228"/>
      <c r="P239" s="228"/>
      <c r="Q239" s="228"/>
      <c r="R239" s="228"/>
      <c r="S239" s="228"/>
      <c r="T239" s="229"/>
      <c r="AT239" s="230" t="s">
        <v>232</v>
      </c>
      <c r="AU239" s="230" t="s">
        <v>93</v>
      </c>
      <c r="AV239" s="14" t="s">
        <v>93</v>
      </c>
      <c r="AW239" s="14" t="s">
        <v>4</v>
      </c>
      <c r="AX239" s="14" t="s">
        <v>87</v>
      </c>
      <c r="AY239" s="230" t="s">
        <v>220</v>
      </c>
    </row>
    <row r="240" spans="1:65" s="2" customFormat="1" ht="14.45" customHeight="1">
      <c r="A240" s="35"/>
      <c r="B240" s="36"/>
      <c r="C240" s="192" t="s">
        <v>383</v>
      </c>
      <c r="D240" s="192" t="s">
        <v>223</v>
      </c>
      <c r="E240" s="193" t="s">
        <v>384</v>
      </c>
      <c r="F240" s="194" t="s">
        <v>385</v>
      </c>
      <c r="G240" s="195" t="s">
        <v>386</v>
      </c>
      <c r="H240" s="253"/>
      <c r="I240" s="197"/>
      <c r="J240" s="198">
        <f>ROUND(I240*H240,2)</f>
        <v>0</v>
      </c>
      <c r="K240" s="194" t="s">
        <v>227</v>
      </c>
      <c r="L240" s="40"/>
      <c r="M240" s="199" t="s">
        <v>1</v>
      </c>
      <c r="N240" s="200" t="s">
        <v>46</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317</v>
      </c>
      <c r="AT240" s="203" t="s">
        <v>223</v>
      </c>
      <c r="AU240" s="203" t="s">
        <v>93</v>
      </c>
      <c r="AY240" s="18" t="s">
        <v>220</v>
      </c>
      <c r="BE240" s="204">
        <f>IF(N240="základní",J240,0)</f>
        <v>0</v>
      </c>
      <c r="BF240" s="204">
        <f>IF(N240="snížená",J240,0)</f>
        <v>0</v>
      </c>
      <c r="BG240" s="204">
        <f>IF(N240="zákl. přenesená",J240,0)</f>
        <v>0</v>
      </c>
      <c r="BH240" s="204">
        <f>IF(N240="sníž. přenesená",J240,0)</f>
        <v>0</v>
      </c>
      <c r="BI240" s="204">
        <f>IF(N240="nulová",J240,0)</f>
        <v>0</v>
      </c>
      <c r="BJ240" s="18" t="s">
        <v>93</v>
      </c>
      <c r="BK240" s="204">
        <f>ROUND(I240*H240,2)</f>
        <v>0</v>
      </c>
      <c r="BL240" s="18" t="s">
        <v>317</v>
      </c>
      <c r="BM240" s="203" t="s">
        <v>387</v>
      </c>
    </row>
    <row r="241" spans="1:65" s="2" customFormat="1" ht="19.5">
      <c r="A241" s="35"/>
      <c r="B241" s="36"/>
      <c r="C241" s="37"/>
      <c r="D241" s="205" t="s">
        <v>230</v>
      </c>
      <c r="E241" s="37"/>
      <c r="F241" s="206" t="s">
        <v>388</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230</v>
      </c>
      <c r="AU241" s="18" t="s">
        <v>93</v>
      </c>
    </row>
    <row r="242" spans="1:65" s="12" customFormat="1" ht="22.9" customHeight="1">
      <c r="B242" s="176"/>
      <c r="C242" s="177"/>
      <c r="D242" s="178" t="s">
        <v>79</v>
      </c>
      <c r="E242" s="190" t="s">
        <v>389</v>
      </c>
      <c r="F242" s="190" t="s">
        <v>390</v>
      </c>
      <c r="G242" s="177"/>
      <c r="H242" s="177"/>
      <c r="I242" s="180"/>
      <c r="J242" s="191">
        <f>BK242</f>
        <v>0</v>
      </c>
      <c r="K242" s="177"/>
      <c r="L242" s="182"/>
      <c r="M242" s="183"/>
      <c r="N242" s="184"/>
      <c r="O242" s="184"/>
      <c r="P242" s="185">
        <f>SUM(P243:P246)</f>
        <v>0</v>
      </c>
      <c r="Q242" s="184"/>
      <c r="R242" s="185">
        <f>SUM(R243:R246)</f>
        <v>0</v>
      </c>
      <c r="S242" s="184"/>
      <c r="T242" s="186">
        <f>SUM(T243:T246)</f>
        <v>0</v>
      </c>
      <c r="AR242" s="187" t="s">
        <v>93</v>
      </c>
      <c r="AT242" s="188" t="s">
        <v>79</v>
      </c>
      <c r="AU242" s="188" t="s">
        <v>87</v>
      </c>
      <c r="AY242" s="187" t="s">
        <v>220</v>
      </c>
      <c r="BK242" s="189">
        <f>SUM(BK243:BK246)</f>
        <v>0</v>
      </c>
    </row>
    <row r="243" spans="1:65" s="2" customFormat="1" ht="37.9" customHeight="1">
      <c r="A243" s="35"/>
      <c r="B243" s="36"/>
      <c r="C243" s="192" t="s">
        <v>391</v>
      </c>
      <c r="D243" s="192" t="s">
        <v>223</v>
      </c>
      <c r="E243" s="193" t="s">
        <v>392</v>
      </c>
      <c r="F243" s="194" t="s">
        <v>393</v>
      </c>
      <c r="G243" s="195" t="s">
        <v>301</v>
      </c>
      <c r="H243" s="196">
        <v>2</v>
      </c>
      <c r="I243" s="197"/>
      <c r="J243" s="198">
        <f>ROUND(I243*H243,2)</f>
        <v>0</v>
      </c>
      <c r="K243" s="194" t="s">
        <v>1</v>
      </c>
      <c r="L243" s="40"/>
      <c r="M243" s="199" t="s">
        <v>1</v>
      </c>
      <c r="N243" s="200" t="s">
        <v>46</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317</v>
      </c>
      <c r="AT243" s="203" t="s">
        <v>223</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394</v>
      </c>
    </row>
    <row r="244" spans="1:65" s="2" customFormat="1" ht="48.75">
      <c r="A244" s="35"/>
      <c r="B244" s="36"/>
      <c r="C244" s="37"/>
      <c r="D244" s="205" t="s">
        <v>230</v>
      </c>
      <c r="E244" s="37"/>
      <c r="F244" s="206" t="s">
        <v>395</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396</v>
      </c>
      <c r="D245" s="192" t="s">
        <v>223</v>
      </c>
      <c r="E245" s="193" t="s">
        <v>397</v>
      </c>
      <c r="F245" s="194" t="s">
        <v>398</v>
      </c>
      <c r="G245" s="195" t="s">
        <v>386</v>
      </c>
      <c r="H245" s="253"/>
      <c r="I245" s="197"/>
      <c r="J245" s="198">
        <f>ROUND(I245*H245,2)</f>
        <v>0</v>
      </c>
      <c r="K245" s="194" t="s">
        <v>227</v>
      </c>
      <c r="L245" s="40"/>
      <c r="M245" s="199" t="s">
        <v>1</v>
      </c>
      <c r="N245" s="200" t="s">
        <v>46</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93</v>
      </c>
      <c r="BK245" s="204">
        <f>ROUND(I245*H245,2)</f>
        <v>0</v>
      </c>
      <c r="BL245" s="18" t="s">
        <v>317</v>
      </c>
      <c r="BM245" s="203" t="s">
        <v>399</v>
      </c>
    </row>
    <row r="246" spans="1:65" s="2" customFormat="1" ht="19.5">
      <c r="A246" s="35"/>
      <c r="B246" s="36"/>
      <c r="C246" s="37"/>
      <c r="D246" s="205" t="s">
        <v>230</v>
      </c>
      <c r="E246" s="37"/>
      <c r="F246" s="206" t="s">
        <v>400</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12" customFormat="1" ht="22.9" customHeight="1">
      <c r="B247" s="176"/>
      <c r="C247" s="177"/>
      <c r="D247" s="178" t="s">
        <v>79</v>
      </c>
      <c r="E247" s="190" t="s">
        <v>401</v>
      </c>
      <c r="F247" s="190" t="s">
        <v>402</v>
      </c>
      <c r="G247" s="177"/>
      <c r="H247" s="177"/>
      <c r="I247" s="180"/>
      <c r="J247" s="191">
        <f>BK247</f>
        <v>0</v>
      </c>
      <c r="K247" s="177"/>
      <c r="L247" s="182"/>
      <c r="M247" s="183"/>
      <c r="N247" s="184"/>
      <c r="O247" s="184"/>
      <c r="P247" s="185">
        <f>SUM(P248:P280)</f>
        <v>0</v>
      </c>
      <c r="Q247" s="184"/>
      <c r="R247" s="185">
        <f>SUM(R248:R280)</f>
        <v>0</v>
      </c>
      <c r="S247" s="184"/>
      <c r="T247" s="186">
        <f>SUM(T248:T280)</f>
        <v>0.86030361000000011</v>
      </c>
      <c r="AR247" s="187" t="s">
        <v>93</v>
      </c>
      <c r="AT247" s="188" t="s">
        <v>79</v>
      </c>
      <c r="AU247" s="188" t="s">
        <v>87</v>
      </c>
      <c r="AY247" s="187" t="s">
        <v>220</v>
      </c>
      <c r="BK247" s="189">
        <f>SUM(BK248:BK280)</f>
        <v>0</v>
      </c>
    </row>
    <row r="248" spans="1:65" s="2" customFormat="1" ht="14.45" customHeight="1">
      <c r="A248" s="35"/>
      <c r="B248" s="36"/>
      <c r="C248" s="192" t="s">
        <v>403</v>
      </c>
      <c r="D248" s="192" t="s">
        <v>223</v>
      </c>
      <c r="E248" s="193" t="s">
        <v>404</v>
      </c>
      <c r="F248" s="194" t="s">
        <v>405</v>
      </c>
      <c r="G248" s="195" t="s">
        <v>226</v>
      </c>
      <c r="H248" s="196">
        <v>11.813000000000001</v>
      </c>
      <c r="I248" s="197"/>
      <c r="J248" s="198">
        <f>ROUND(I248*H248,2)</f>
        <v>0</v>
      </c>
      <c r="K248" s="194" t="s">
        <v>227</v>
      </c>
      <c r="L248" s="40"/>
      <c r="M248" s="199" t="s">
        <v>1</v>
      </c>
      <c r="N248" s="200" t="s">
        <v>46</v>
      </c>
      <c r="O248" s="72"/>
      <c r="P248" s="201">
        <f>O248*H248</f>
        <v>0</v>
      </c>
      <c r="Q248" s="201">
        <v>0</v>
      </c>
      <c r="R248" s="201">
        <f>Q248*H248</f>
        <v>0</v>
      </c>
      <c r="S248" s="201">
        <v>2.1999999999999999E-2</v>
      </c>
      <c r="T248" s="202">
        <f>S248*H248</f>
        <v>0.25988600000000001</v>
      </c>
      <c r="U248" s="35"/>
      <c r="V248" s="35"/>
      <c r="W248" s="35"/>
      <c r="X248" s="35"/>
      <c r="Y248" s="35"/>
      <c r="Z248" s="35"/>
      <c r="AA248" s="35"/>
      <c r="AB248" s="35"/>
      <c r="AC248" s="35"/>
      <c r="AD248" s="35"/>
      <c r="AE248" s="35"/>
      <c r="AR248" s="203" t="s">
        <v>317</v>
      </c>
      <c r="AT248" s="203" t="s">
        <v>223</v>
      </c>
      <c r="AU248" s="203" t="s">
        <v>93</v>
      </c>
      <c r="AY248" s="18" t="s">
        <v>220</v>
      </c>
      <c r="BE248" s="204">
        <f>IF(N248="základní",J248,0)</f>
        <v>0</v>
      </c>
      <c r="BF248" s="204">
        <f>IF(N248="snížená",J248,0)</f>
        <v>0</v>
      </c>
      <c r="BG248" s="204">
        <f>IF(N248="zákl. přenesená",J248,0)</f>
        <v>0</v>
      </c>
      <c r="BH248" s="204">
        <f>IF(N248="sníž. přenesená",J248,0)</f>
        <v>0</v>
      </c>
      <c r="BI248" s="204">
        <f>IF(N248="nulová",J248,0)</f>
        <v>0</v>
      </c>
      <c r="BJ248" s="18" t="s">
        <v>93</v>
      </c>
      <c r="BK248" s="204">
        <f>ROUND(I248*H248,2)</f>
        <v>0</v>
      </c>
      <c r="BL248" s="18" t="s">
        <v>317</v>
      </c>
      <c r="BM248" s="203" t="s">
        <v>406</v>
      </c>
    </row>
    <row r="249" spans="1:65" s="2" customFormat="1" ht="11.25">
      <c r="A249" s="35"/>
      <c r="B249" s="36"/>
      <c r="C249" s="37"/>
      <c r="D249" s="205" t="s">
        <v>230</v>
      </c>
      <c r="E249" s="37"/>
      <c r="F249" s="206" t="s">
        <v>407</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230</v>
      </c>
      <c r="AU249" s="18" t="s">
        <v>93</v>
      </c>
    </row>
    <row r="250" spans="1:65" s="13" customFormat="1" ht="11.25">
      <c r="B250" s="210"/>
      <c r="C250" s="211"/>
      <c r="D250" s="205" t="s">
        <v>232</v>
      </c>
      <c r="E250" s="212" t="s">
        <v>1</v>
      </c>
      <c r="F250" s="213" t="s">
        <v>348</v>
      </c>
      <c r="G250" s="211"/>
      <c r="H250" s="212" t="s">
        <v>1</v>
      </c>
      <c r="I250" s="214"/>
      <c r="J250" s="211"/>
      <c r="K250" s="211"/>
      <c r="L250" s="215"/>
      <c r="M250" s="216"/>
      <c r="N250" s="217"/>
      <c r="O250" s="217"/>
      <c r="P250" s="217"/>
      <c r="Q250" s="217"/>
      <c r="R250" s="217"/>
      <c r="S250" s="217"/>
      <c r="T250" s="218"/>
      <c r="AT250" s="219" t="s">
        <v>232</v>
      </c>
      <c r="AU250" s="219" t="s">
        <v>93</v>
      </c>
      <c r="AV250" s="13" t="s">
        <v>87</v>
      </c>
      <c r="AW250" s="13" t="s">
        <v>35</v>
      </c>
      <c r="AX250" s="13" t="s">
        <v>80</v>
      </c>
      <c r="AY250" s="219" t="s">
        <v>220</v>
      </c>
    </row>
    <row r="251" spans="1:65" s="14" customFormat="1" ht="11.25">
      <c r="B251" s="220"/>
      <c r="C251" s="221"/>
      <c r="D251" s="205" t="s">
        <v>232</v>
      </c>
      <c r="E251" s="222" t="s">
        <v>1</v>
      </c>
      <c r="F251" s="223" t="s">
        <v>2028</v>
      </c>
      <c r="G251" s="221"/>
      <c r="H251" s="224">
        <v>4.95</v>
      </c>
      <c r="I251" s="225"/>
      <c r="J251" s="221"/>
      <c r="K251" s="221"/>
      <c r="L251" s="226"/>
      <c r="M251" s="227"/>
      <c r="N251" s="228"/>
      <c r="O251" s="228"/>
      <c r="P251" s="228"/>
      <c r="Q251" s="228"/>
      <c r="R251" s="228"/>
      <c r="S251" s="228"/>
      <c r="T251" s="229"/>
      <c r="AT251" s="230" t="s">
        <v>232</v>
      </c>
      <c r="AU251" s="230" t="s">
        <v>93</v>
      </c>
      <c r="AV251" s="14" t="s">
        <v>93</v>
      </c>
      <c r="AW251" s="14" t="s">
        <v>35</v>
      </c>
      <c r="AX251" s="14" t="s">
        <v>80</v>
      </c>
      <c r="AY251" s="230" t="s">
        <v>220</v>
      </c>
    </row>
    <row r="252" spans="1:65" s="14" customFormat="1" ht="11.25">
      <c r="B252" s="220"/>
      <c r="C252" s="221"/>
      <c r="D252" s="205" t="s">
        <v>232</v>
      </c>
      <c r="E252" s="222" t="s">
        <v>1</v>
      </c>
      <c r="F252" s="223" t="s">
        <v>2029</v>
      </c>
      <c r="G252" s="221"/>
      <c r="H252" s="224">
        <v>6.8630000000000004</v>
      </c>
      <c r="I252" s="225"/>
      <c r="J252" s="221"/>
      <c r="K252" s="221"/>
      <c r="L252" s="226"/>
      <c r="M252" s="227"/>
      <c r="N252" s="228"/>
      <c r="O252" s="228"/>
      <c r="P252" s="228"/>
      <c r="Q252" s="228"/>
      <c r="R252" s="228"/>
      <c r="S252" s="228"/>
      <c r="T252" s="229"/>
      <c r="AT252" s="230" t="s">
        <v>232</v>
      </c>
      <c r="AU252" s="230" t="s">
        <v>93</v>
      </c>
      <c r="AV252" s="14" t="s">
        <v>93</v>
      </c>
      <c r="AW252" s="14" t="s">
        <v>35</v>
      </c>
      <c r="AX252" s="14" t="s">
        <v>80</v>
      </c>
      <c r="AY252" s="230" t="s">
        <v>220</v>
      </c>
    </row>
    <row r="253" spans="1:65" s="15" customFormat="1" ht="11.25">
      <c r="B253" s="231"/>
      <c r="C253" s="232"/>
      <c r="D253" s="205" t="s">
        <v>232</v>
      </c>
      <c r="E253" s="233" t="s">
        <v>1</v>
      </c>
      <c r="F253" s="234" t="s">
        <v>236</v>
      </c>
      <c r="G253" s="232"/>
      <c r="H253" s="235">
        <v>11.813000000000001</v>
      </c>
      <c r="I253" s="236"/>
      <c r="J253" s="232"/>
      <c r="K253" s="232"/>
      <c r="L253" s="237"/>
      <c r="M253" s="238"/>
      <c r="N253" s="239"/>
      <c r="O253" s="239"/>
      <c r="P253" s="239"/>
      <c r="Q253" s="239"/>
      <c r="R253" s="239"/>
      <c r="S253" s="239"/>
      <c r="T253" s="240"/>
      <c r="AT253" s="241" t="s">
        <v>232</v>
      </c>
      <c r="AU253" s="241" t="s">
        <v>93</v>
      </c>
      <c r="AV253" s="15" t="s">
        <v>228</v>
      </c>
      <c r="AW253" s="15" t="s">
        <v>35</v>
      </c>
      <c r="AX253" s="15" t="s">
        <v>87</v>
      </c>
      <c r="AY253" s="241" t="s">
        <v>220</v>
      </c>
    </row>
    <row r="254" spans="1:65" s="2" customFormat="1" ht="14.45" customHeight="1">
      <c r="A254" s="35"/>
      <c r="B254" s="36"/>
      <c r="C254" s="192" t="s">
        <v>408</v>
      </c>
      <c r="D254" s="192" t="s">
        <v>223</v>
      </c>
      <c r="E254" s="193" t="s">
        <v>409</v>
      </c>
      <c r="F254" s="194" t="s">
        <v>410</v>
      </c>
      <c r="G254" s="195" t="s">
        <v>226</v>
      </c>
      <c r="H254" s="196">
        <v>7.02</v>
      </c>
      <c r="I254" s="197"/>
      <c r="J254" s="198">
        <f>ROUND(I254*H254,2)</f>
        <v>0</v>
      </c>
      <c r="K254" s="194" t="s">
        <v>1</v>
      </c>
      <c r="L254" s="40"/>
      <c r="M254" s="199" t="s">
        <v>1</v>
      </c>
      <c r="N254" s="200" t="s">
        <v>46</v>
      </c>
      <c r="O254" s="72"/>
      <c r="P254" s="201">
        <f>O254*H254</f>
        <v>0</v>
      </c>
      <c r="Q254" s="201">
        <v>0</v>
      </c>
      <c r="R254" s="201">
        <f>Q254*H254</f>
        <v>0</v>
      </c>
      <c r="S254" s="201">
        <v>7.0000000000000001E-3</v>
      </c>
      <c r="T254" s="202">
        <f>S254*H254</f>
        <v>4.9139999999999996E-2</v>
      </c>
      <c r="U254" s="35"/>
      <c r="V254" s="35"/>
      <c r="W254" s="35"/>
      <c r="X254" s="35"/>
      <c r="Y254" s="35"/>
      <c r="Z254" s="35"/>
      <c r="AA254" s="35"/>
      <c r="AB254" s="35"/>
      <c r="AC254" s="35"/>
      <c r="AD254" s="35"/>
      <c r="AE254" s="35"/>
      <c r="AR254" s="203" t="s">
        <v>317</v>
      </c>
      <c r="AT254" s="203" t="s">
        <v>223</v>
      </c>
      <c r="AU254" s="203" t="s">
        <v>93</v>
      </c>
      <c r="AY254" s="18" t="s">
        <v>220</v>
      </c>
      <c r="BE254" s="204">
        <f>IF(N254="základní",J254,0)</f>
        <v>0</v>
      </c>
      <c r="BF254" s="204">
        <f>IF(N254="snížená",J254,0)</f>
        <v>0</v>
      </c>
      <c r="BG254" s="204">
        <f>IF(N254="zákl. přenesená",J254,0)</f>
        <v>0</v>
      </c>
      <c r="BH254" s="204">
        <f>IF(N254="sníž. přenesená",J254,0)</f>
        <v>0</v>
      </c>
      <c r="BI254" s="204">
        <f>IF(N254="nulová",J254,0)</f>
        <v>0</v>
      </c>
      <c r="BJ254" s="18" t="s">
        <v>93</v>
      </c>
      <c r="BK254" s="204">
        <f>ROUND(I254*H254,2)</f>
        <v>0</v>
      </c>
      <c r="BL254" s="18" t="s">
        <v>317</v>
      </c>
      <c r="BM254" s="203" t="s">
        <v>411</v>
      </c>
    </row>
    <row r="255" spans="1:65" s="14" customFormat="1" ht="11.25">
      <c r="B255" s="220"/>
      <c r="C255" s="221"/>
      <c r="D255" s="205" t="s">
        <v>232</v>
      </c>
      <c r="E255" s="222" t="s">
        <v>1</v>
      </c>
      <c r="F255" s="223" t="s">
        <v>412</v>
      </c>
      <c r="G255" s="221"/>
      <c r="H255" s="224">
        <v>7.02</v>
      </c>
      <c r="I255" s="225"/>
      <c r="J255" s="221"/>
      <c r="K255" s="221"/>
      <c r="L255" s="226"/>
      <c r="M255" s="227"/>
      <c r="N255" s="228"/>
      <c r="O255" s="228"/>
      <c r="P255" s="228"/>
      <c r="Q255" s="228"/>
      <c r="R255" s="228"/>
      <c r="S255" s="228"/>
      <c r="T255" s="229"/>
      <c r="AT255" s="230" t="s">
        <v>232</v>
      </c>
      <c r="AU255" s="230" t="s">
        <v>93</v>
      </c>
      <c r="AV255" s="14" t="s">
        <v>93</v>
      </c>
      <c r="AW255" s="14" t="s">
        <v>35</v>
      </c>
      <c r="AX255" s="14" t="s">
        <v>87</v>
      </c>
      <c r="AY255" s="230" t="s">
        <v>220</v>
      </c>
    </row>
    <row r="256" spans="1:65" s="2" customFormat="1" ht="14.45" customHeight="1">
      <c r="A256" s="35"/>
      <c r="B256" s="36"/>
      <c r="C256" s="192" t="s">
        <v>413</v>
      </c>
      <c r="D256" s="192" t="s">
        <v>223</v>
      </c>
      <c r="E256" s="193" t="s">
        <v>414</v>
      </c>
      <c r="F256" s="194" t="s">
        <v>415</v>
      </c>
      <c r="G256" s="195" t="s">
        <v>226</v>
      </c>
      <c r="H256" s="196">
        <v>11.813000000000001</v>
      </c>
      <c r="I256" s="197"/>
      <c r="J256" s="198">
        <f>ROUND(I256*H256,2)</f>
        <v>0</v>
      </c>
      <c r="K256" s="194" t="s">
        <v>1</v>
      </c>
      <c r="L256" s="40"/>
      <c r="M256" s="199" t="s">
        <v>1</v>
      </c>
      <c r="N256" s="200" t="s">
        <v>46</v>
      </c>
      <c r="O256" s="72"/>
      <c r="P256" s="201">
        <f>O256*H256</f>
        <v>0</v>
      </c>
      <c r="Q256" s="201">
        <v>0</v>
      </c>
      <c r="R256" s="201">
        <f>Q256*H256</f>
        <v>0</v>
      </c>
      <c r="S256" s="201">
        <v>2.3689999999999999E-2</v>
      </c>
      <c r="T256" s="202">
        <f>S256*H256</f>
        <v>0.27984997</v>
      </c>
      <c r="U256" s="35"/>
      <c r="V256" s="35"/>
      <c r="W256" s="35"/>
      <c r="X256" s="35"/>
      <c r="Y256" s="35"/>
      <c r="Z256" s="35"/>
      <c r="AA256" s="35"/>
      <c r="AB256" s="35"/>
      <c r="AC256" s="35"/>
      <c r="AD256" s="35"/>
      <c r="AE256" s="35"/>
      <c r="AR256" s="203" t="s">
        <v>317</v>
      </c>
      <c r="AT256" s="203" t="s">
        <v>223</v>
      </c>
      <c r="AU256" s="203" t="s">
        <v>93</v>
      </c>
      <c r="AY256" s="18" t="s">
        <v>220</v>
      </c>
      <c r="BE256" s="204">
        <f>IF(N256="základní",J256,0)</f>
        <v>0</v>
      </c>
      <c r="BF256" s="204">
        <f>IF(N256="snížená",J256,0)</f>
        <v>0</v>
      </c>
      <c r="BG256" s="204">
        <f>IF(N256="zákl. přenesená",J256,0)</f>
        <v>0</v>
      </c>
      <c r="BH256" s="204">
        <f>IF(N256="sníž. přenesená",J256,0)</f>
        <v>0</v>
      </c>
      <c r="BI256" s="204">
        <f>IF(N256="nulová",J256,0)</f>
        <v>0</v>
      </c>
      <c r="BJ256" s="18" t="s">
        <v>93</v>
      </c>
      <c r="BK256" s="204">
        <f>ROUND(I256*H256,2)</f>
        <v>0</v>
      </c>
      <c r="BL256" s="18" t="s">
        <v>317</v>
      </c>
      <c r="BM256" s="203" t="s">
        <v>416</v>
      </c>
    </row>
    <row r="257" spans="1:65" s="13" customFormat="1" ht="11.25">
      <c r="B257" s="210"/>
      <c r="C257" s="211"/>
      <c r="D257" s="205" t="s">
        <v>232</v>
      </c>
      <c r="E257" s="212" t="s">
        <v>1</v>
      </c>
      <c r="F257" s="213" t="s">
        <v>348</v>
      </c>
      <c r="G257" s="211"/>
      <c r="H257" s="212" t="s">
        <v>1</v>
      </c>
      <c r="I257" s="214"/>
      <c r="J257" s="211"/>
      <c r="K257" s="211"/>
      <c r="L257" s="215"/>
      <c r="M257" s="216"/>
      <c r="N257" s="217"/>
      <c r="O257" s="217"/>
      <c r="P257" s="217"/>
      <c r="Q257" s="217"/>
      <c r="R257" s="217"/>
      <c r="S257" s="217"/>
      <c r="T257" s="218"/>
      <c r="AT257" s="219" t="s">
        <v>232</v>
      </c>
      <c r="AU257" s="219" t="s">
        <v>93</v>
      </c>
      <c r="AV257" s="13" t="s">
        <v>87</v>
      </c>
      <c r="AW257" s="13" t="s">
        <v>35</v>
      </c>
      <c r="AX257" s="13" t="s">
        <v>80</v>
      </c>
      <c r="AY257" s="219" t="s">
        <v>220</v>
      </c>
    </row>
    <row r="258" spans="1:65" s="14" customFormat="1" ht="11.25">
      <c r="B258" s="220"/>
      <c r="C258" s="221"/>
      <c r="D258" s="205" t="s">
        <v>232</v>
      </c>
      <c r="E258" s="222" t="s">
        <v>1</v>
      </c>
      <c r="F258" s="223" t="s">
        <v>2028</v>
      </c>
      <c r="G258" s="221"/>
      <c r="H258" s="224">
        <v>4.95</v>
      </c>
      <c r="I258" s="225"/>
      <c r="J258" s="221"/>
      <c r="K258" s="221"/>
      <c r="L258" s="226"/>
      <c r="M258" s="227"/>
      <c r="N258" s="228"/>
      <c r="O258" s="228"/>
      <c r="P258" s="228"/>
      <c r="Q258" s="228"/>
      <c r="R258" s="228"/>
      <c r="S258" s="228"/>
      <c r="T258" s="229"/>
      <c r="AT258" s="230" t="s">
        <v>232</v>
      </c>
      <c r="AU258" s="230" t="s">
        <v>93</v>
      </c>
      <c r="AV258" s="14" t="s">
        <v>93</v>
      </c>
      <c r="AW258" s="14" t="s">
        <v>35</v>
      </c>
      <c r="AX258" s="14" t="s">
        <v>80</v>
      </c>
      <c r="AY258" s="230" t="s">
        <v>220</v>
      </c>
    </row>
    <row r="259" spans="1:65" s="14" customFormat="1" ht="11.25">
      <c r="B259" s="220"/>
      <c r="C259" s="221"/>
      <c r="D259" s="205" t="s">
        <v>232</v>
      </c>
      <c r="E259" s="222" t="s">
        <v>1</v>
      </c>
      <c r="F259" s="223" t="s">
        <v>2029</v>
      </c>
      <c r="G259" s="221"/>
      <c r="H259" s="224">
        <v>6.8630000000000004</v>
      </c>
      <c r="I259" s="225"/>
      <c r="J259" s="221"/>
      <c r="K259" s="221"/>
      <c r="L259" s="226"/>
      <c r="M259" s="227"/>
      <c r="N259" s="228"/>
      <c r="O259" s="228"/>
      <c r="P259" s="228"/>
      <c r="Q259" s="228"/>
      <c r="R259" s="228"/>
      <c r="S259" s="228"/>
      <c r="T259" s="229"/>
      <c r="AT259" s="230" t="s">
        <v>232</v>
      </c>
      <c r="AU259" s="230" t="s">
        <v>93</v>
      </c>
      <c r="AV259" s="14" t="s">
        <v>93</v>
      </c>
      <c r="AW259" s="14" t="s">
        <v>35</v>
      </c>
      <c r="AX259" s="14" t="s">
        <v>80</v>
      </c>
      <c r="AY259" s="230" t="s">
        <v>220</v>
      </c>
    </row>
    <row r="260" spans="1:65" s="15" customFormat="1" ht="11.25">
      <c r="B260" s="231"/>
      <c r="C260" s="232"/>
      <c r="D260" s="205" t="s">
        <v>232</v>
      </c>
      <c r="E260" s="233" t="s">
        <v>1</v>
      </c>
      <c r="F260" s="234" t="s">
        <v>236</v>
      </c>
      <c r="G260" s="232"/>
      <c r="H260" s="235">
        <v>11.813000000000001</v>
      </c>
      <c r="I260" s="236"/>
      <c r="J260" s="232"/>
      <c r="K260" s="232"/>
      <c r="L260" s="237"/>
      <c r="M260" s="238"/>
      <c r="N260" s="239"/>
      <c r="O260" s="239"/>
      <c r="P260" s="239"/>
      <c r="Q260" s="239"/>
      <c r="R260" s="239"/>
      <c r="S260" s="239"/>
      <c r="T260" s="240"/>
      <c r="AT260" s="241" t="s">
        <v>232</v>
      </c>
      <c r="AU260" s="241" t="s">
        <v>93</v>
      </c>
      <c r="AV260" s="15" t="s">
        <v>228</v>
      </c>
      <c r="AW260" s="15" t="s">
        <v>35</v>
      </c>
      <c r="AX260" s="15" t="s">
        <v>87</v>
      </c>
      <c r="AY260" s="241" t="s">
        <v>220</v>
      </c>
    </row>
    <row r="261" spans="1:65" s="2" customFormat="1" ht="14.45" customHeight="1">
      <c r="A261" s="35"/>
      <c r="B261" s="36"/>
      <c r="C261" s="192" t="s">
        <v>362</v>
      </c>
      <c r="D261" s="192" t="s">
        <v>223</v>
      </c>
      <c r="E261" s="193" t="s">
        <v>417</v>
      </c>
      <c r="F261" s="194" t="s">
        <v>418</v>
      </c>
      <c r="G261" s="195" t="s">
        <v>226</v>
      </c>
      <c r="H261" s="196">
        <v>11.813000000000001</v>
      </c>
      <c r="I261" s="197"/>
      <c r="J261" s="198">
        <f>ROUND(I261*H261,2)</f>
        <v>0</v>
      </c>
      <c r="K261" s="194" t="s">
        <v>1</v>
      </c>
      <c r="L261" s="40"/>
      <c r="M261" s="199" t="s">
        <v>1</v>
      </c>
      <c r="N261" s="200" t="s">
        <v>46</v>
      </c>
      <c r="O261" s="72"/>
      <c r="P261" s="201">
        <f>O261*H261</f>
        <v>0</v>
      </c>
      <c r="Q261" s="201">
        <v>0</v>
      </c>
      <c r="R261" s="201">
        <f>Q261*H261</f>
        <v>0</v>
      </c>
      <c r="S261" s="201">
        <v>9.4800000000000006E-3</v>
      </c>
      <c r="T261" s="202">
        <f>S261*H261</f>
        <v>0.11198724000000002</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419</v>
      </c>
    </row>
    <row r="262" spans="1:65" s="13" customFormat="1" ht="11.25">
      <c r="B262" s="210"/>
      <c r="C262" s="211"/>
      <c r="D262" s="205" t="s">
        <v>232</v>
      </c>
      <c r="E262" s="212" t="s">
        <v>1</v>
      </c>
      <c r="F262" s="213" t="s">
        <v>348</v>
      </c>
      <c r="G262" s="211"/>
      <c r="H262" s="212" t="s">
        <v>1</v>
      </c>
      <c r="I262" s="214"/>
      <c r="J262" s="211"/>
      <c r="K262" s="211"/>
      <c r="L262" s="215"/>
      <c r="M262" s="216"/>
      <c r="N262" s="217"/>
      <c r="O262" s="217"/>
      <c r="P262" s="217"/>
      <c r="Q262" s="217"/>
      <c r="R262" s="217"/>
      <c r="S262" s="217"/>
      <c r="T262" s="218"/>
      <c r="AT262" s="219" t="s">
        <v>232</v>
      </c>
      <c r="AU262" s="219" t="s">
        <v>93</v>
      </c>
      <c r="AV262" s="13" t="s">
        <v>87</v>
      </c>
      <c r="AW262" s="13" t="s">
        <v>35</v>
      </c>
      <c r="AX262" s="13" t="s">
        <v>80</v>
      </c>
      <c r="AY262" s="219" t="s">
        <v>220</v>
      </c>
    </row>
    <row r="263" spans="1:65" s="14" customFormat="1" ht="11.25">
      <c r="B263" s="220"/>
      <c r="C263" s="221"/>
      <c r="D263" s="205" t="s">
        <v>232</v>
      </c>
      <c r="E263" s="222" t="s">
        <v>1</v>
      </c>
      <c r="F263" s="223" t="s">
        <v>2028</v>
      </c>
      <c r="G263" s="221"/>
      <c r="H263" s="224">
        <v>4.95</v>
      </c>
      <c r="I263" s="225"/>
      <c r="J263" s="221"/>
      <c r="K263" s="221"/>
      <c r="L263" s="226"/>
      <c r="M263" s="227"/>
      <c r="N263" s="228"/>
      <c r="O263" s="228"/>
      <c r="P263" s="228"/>
      <c r="Q263" s="228"/>
      <c r="R263" s="228"/>
      <c r="S263" s="228"/>
      <c r="T263" s="229"/>
      <c r="AT263" s="230" t="s">
        <v>232</v>
      </c>
      <c r="AU263" s="230" t="s">
        <v>93</v>
      </c>
      <c r="AV263" s="14" t="s">
        <v>93</v>
      </c>
      <c r="AW263" s="14" t="s">
        <v>35</v>
      </c>
      <c r="AX263" s="14" t="s">
        <v>80</v>
      </c>
      <c r="AY263" s="230" t="s">
        <v>220</v>
      </c>
    </row>
    <row r="264" spans="1:65" s="14" customFormat="1" ht="11.25">
      <c r="B264" s="220"/>
      <c r="C264" s="221"/>
      <c r="D264" s="205" t="s">
        <v>232</v>
      </c>
      <c r="E264" s="222" t="s">
        <v>1</v>
      </c>
      <c r="F264" s="223" t="s">
        <v>2029</v>
      </c>
      <c r="G264" s="221"/>
      <c r="H264" s="224">
        <v>6.8630000000000004</v>
      </c>
      <c r="I264" s="225"/>
      <c r="J264" s="221"/>
      <c r="K264" s="221"/>
      <c r="L264" s="226"/>
      <c r="M264" s="227"/>
      <c r="N264" s="228"/>
      <c r="O264" s="228"/>
      <c r="P264" s="228"/>
      <c r="Q264" s="228"/>
      <c r="R264" s="228"/>
      <c r="S264" s="228"/>
      <c r="T264" s="229"/>
      <c r="AT264" s="230" t="s">
        <v>232</v>
      </c>
      <c r="AU264" s="230" t="s">
        <v>93</v>
      </c>
      <c r="AV264" s="14" t="s">
        <v>93</v>
      </c>
      <c r="AW264" s="14" t="s">
        <v>35</v>
      </c>
      <c r="AX264" s="14" t="s">
        <v>80</v>
      </c>
      <c r="AY264" s="230" t="s">
        <v>220</v>
      </c>
    </row>
    <row r="265" spans="1:65" s="15" customFormat="1" ht="11.25">
      <c r="B265" s="231"/>
      <c r="C265" s="232"/>
      <c r="D265" s="205" t="s">
        <v>232</v>
      </c>
      <c r="E265" s="233" t="s">
        <v>1</v>
      </c>
      <c r="F265" s="234" t="s">
        <v>236</v>
      </c>
      <c r="G265" s="232"/>
      <c r="H265" s="235">
        <v>11.813000000000001</v>
      </c>
      <c r="I265" s="236"/>
      <c r="J265" s="232"/>
      <c r="K265" s="232"/>
      <c r="L265" s="237"/>
      <c r="M265" s="238"/>
      <c r="N265" s="239"/>
      <c r="O265" s="239"/>
      <c r="P265" s="239"/>
      <c r="Q265" s="239"/>
      <c r="R265" s="239"/>
      <c r="S265" s="239"/>
      <c r="T265" s="240"/>
      <c r="AT265" s="241" t="s">
        <v>232</v>
      </c>
      <c r="AU265" s="241" t="s">
        <v>93</v>
      </c>
      <c r="AV265" s="15" t="s">
        <v>228</v>
      </c>
      <c r="AW265" s="15" t="s">
        <v>35</v>
      </c>
      <c r="AX265" s="15" t="s">
        <v>87</v>
      </c>
      <c r="AY265" s="241" t="s">
        <v>220</v>
      </c>
    </row>
    <row r="266" spans="1:65" s="2" customFormat="1" ht="14.45" customHeight="1">
      <c r="A266" s="35"/>
      <c r="B266" s="36"/>
      <c r="C266" s="192" t="s">
        <v>420</v>
      </c>
      <c r="D266" s="192" t="s">
        <v>223</v>
      </c>
      <c r="E266" s="193" t="s">
        <v>421</v>
      </c>
      <c r="F266" s="194" t="s">
        <v>422</v>
      </c>
      <c r="G266" s="195" t="s">
        <v>226</v>
      </c>
      <c r="H266" s="196">
        <v>9.3239999999999998</v>
      </c>
      <c r="I266" s="197"/>
      <c r="J266" s="198">
        <f>ROUND(I266*H266,2)</f>
        <v>0</v>
      </c>
      <c r="K266" s="194" t="s">
        <v>1</v>
      </c>
      <c r="L266" s="40"/>
      <c r="M266" s="199" t="s">
        <v>1</v>
      </c>
      <c r="N266" s="200" t="s">
        <v>46</v>
      </c>
      <c r="O266" s="72"/>
      <c r="P266" s="201">
        <f>O266*H266</f>
        <v>0</v>
      </c>
      <c r="Q266" s="201">
        <v>0</v>
      </c>
      <c r="R266" s="201">
        <f>Q266*H266</f>
        <v>0</v>
      </c>
      <c r="S266" s="201">
        <v>1.5779999999999999E-2</v>
      </c>
      <c r="T266" s="202">
        <f>S266*H266</f>
        <v>0.14713271999999999</v>
      </c>
      <c r="U266" s="35"/>
      <c r="V266" s="35"/>
      <c r="W266" s="35"/>
      <c r="X266" s="35"/>
      <c r="Y266" s="35"/>
      <c r="Z266" s="35"/>
      <c r="AA266" s="35"/>
      <c r="AB266" s="35"/>
      <c r="AC266" s="35"/>
      <c r="AD266" s="35"/>
      <c r="AE266" s="35"/>
      <c r="AR266" s="203" t="s">
        <v>317</v>
      </c>
      <c r="AT266" s="203" t="s">
        <v>223</v>
      </c>
      <c r="AU266" s="203" t="s">
        <v>93</v>
      </c>
      <c r="AY266" s="18" t="s">
        <v>220</v>
      </c>
      <c r="BE266" s="204">
        <f>IF(N266="základní",J266,0)</f>
        <v>0</v>
      </c>
      <c r="BF266" s="204">
        <f>IF(N266="snížená",J266,0)</f>
        <v>0</v>
      </c>
      <c r="BG266" s="204">
        <f>IF(N266="zákl. přenesená",J266,0)</f>
        <v>0</v>
      </c>
      <c r="BH266" s="204">
        <f>IF(N266="sníž. přenesená",J266,0)</f>
        <v>0</v>
      </c>
      <c r="BI266" s="204">
        <f>IF(N266="nulová",J266,0)</f>
        <v>0</v>
      </c>
      <c r="BJ266" s="18" t="s">
        <v>93</v>
      </c>
      <c r="BK266" s="204">
        <f>ROUND(I266*H266,2)</f>
        <v>0</v>
      </c>
      <c r="BL266" s="18" t="s">
        <v>317</v>
      </c>
      <c r="BM266" s="203" t="s">
        <v>423</v>
      </c>
    </row>
    <row r="267" spans="1:65" s="13" customFormat="1" ht="11.25">
      <c r="B267" s="210"/>
      <c r="C267" s="211"/>
      <c r="D267" s="205" t="s">
        <v>232</v>
      </c>
      <c r="E267" s="212" t="s">
        <v>1</v>
      </c>
      <c r="F267" s="213" t="s">
        <v>348</v>
      </c>
      <c r="G267" s="211"/>
      <c r="H267" s="212" t="s">
        <v>1</v>
      </c>
      <c r="I267" s="214"/>
      <c r="J267" s="211"/>
      <c r="K267" s="211"/>
      <c r="L267" s="215"/>
      <c r="M267" s="216"/>
      <c r="N267" s="217"/>
      <c r="O267" s="217"/>
      <c r="P267" s="217"/>
      <c r="Q267" s="217"/>
      <c r="R267" s="217"/>
      <c r="S267" s="217"/>
      <c r="T267" s="218"/>
      <c r="AT267" s="219" t="s">
        <v>232</v>
      </c>
      <c r="AU267" s="219" t="s">
        <v>93</v>
      </c>
      <c r="AV267" s="13" t="s">
        <v>87</v>
      </c>
      <c r="AW267" s="13" t="s">
        <v>35</v>
      </c>
      <c r="AX267" s="13" t="s">
        <v>80</v>
      </c>
      <c r="AY267" s="219" t="s">
        <v>220</v>
      </c>
    </row>
    <row r="268" spans="1:65" s="14" customFormat="1" ht="11.25">
      <c r="B268" s="220"/>
      <c r="C268" s="221"/>
      <c r="D268" s="205" t="s">
        <v>232</v>
      </c>
      <c r="E268" s="222" t="s">
        <v>1</v>
      </c>
      <c r="F268" s="223" t="s">
        <v>2032</v>
      </c>
      <c r="G268" s="221"/>
      <c r="H268" s="224">
        <v>7.194</v>
      </c>
      <c r="I268" s="225"/>
      <c r="J268" s="221"/>
      <c r="K268" s="221"/>
      <c r="L268" s="226"/>
      <c r="M268" s="227"/>
      <c r="N268" s="228"/>
      <c r="O268" s="228"/>
      <c r="P268" s="228"/>
      <c r="Q268" s="228"/>
      <c r="R268" s="228"/>
      <c r="S268" s="228"/>
      <c r="T268" s="229"/>
      <c r="AT268" s="230" t="s">
        <v>232</v>
      </c>
      <c r="AU268" s="230" t="s">
        <v>93</v>
      </c>
      <c r="AV268" s="14" t="s">
        <v>93</v>
      </c>
      <c r="AW268" s="14" t="s">
        <v>35</v>
      </c>
      <c r="AX268" s="14" t="s">
        <v>80</v>
      </c>
      <c r="AY268" s="230" t="s">
        <v>220</v>
      </c>
    </row>
    <row r="269" spans="1:65" s="14" customFormat="1" ht="11.25">
      <c r="B269" s="220"/>
      <c r="C269" s="221"/>
      <c r="D269" s="205" t="s">
        <v>232</v>
      </c>
      <c r="E269" s="222" t="s">
        <v>1</v>
      </c>
      <c r="F269" s="223" t="s">
        <v>2033</v>
      </c>
      <c r="G269" s="221"/>
      <c r="H269" s="224">
        <v>2.13</v>
      </c>
      <c r="I269" s="225"/>
      <c r="J269" s="221"/>
      <c r="K269" s="221"/>
      <c r="L269" s="226"/>
      <c r="M269" s="227"/>
      <c r="N269" s="228"/>
      <c r="O269" s="228"/>
      <c r="P269" s="228"/>
      <c r="Q269" s="228"/>
      <c r="R269" s="228"/>
      <c r="S269" s="228"/>
      <c r="T269" s="229"/>
      <c r="AT269" s="230" t="s">
        <v>232</v>
      </c>
      <c r="AU269" s="230" t="s">
        <v>93</v>
      </c>
      <c r="AV269" s="14" t="s">
        <v>93</v>
      </c>
      <c r="AW269" s="14" t="s">
        <v>35</v>
      </c>
      <c r="AX269" s="14" t="s">
        <v>80</v>
      </c>
      <c r="AY269" s="230" t="s">
        <v>220</v>
      </c>
    </row>
    <row r="270" spans="1:65" s="15" customFormat="1" ht="11.25">
      <c r="B270" s="231"/>
      <c r="C270" s="232"/>
      <c r="D270" s="205" t="s">
        <v>232</v>
      </c>
      <c r="E270" s="233" t="s">
        <v>1</v>
      </c>
      <c r="F270" s="234" t="s">
        <v>236</v>
      </c>
      <c r="G270" s="232"/>
      <c r="H270" s="235">
        <v>9.3239999999999998</v>
      </c>
      <c r="I270" s="236"/>
      <c r="J270" s="232"/>
      <c r="K270" s="232"/>
      <c r="L270" s="237"/>
      <c r="M270" s="238"/>
      <c r="N270" s="239"/>
      <c r="O270" s="239"/>
      <c r="P270" s="239"/>
      <c r="Q270" s="239"/>
      <c r="R270" s="239"/>
      <c r="S270" s="239"/>
      <c r="T270" s="240"/>
      <c r="AT270" s="241" t="s">
        <v>232</v>
      </c>
      <c r="AU270" s="241" t="s">
        <v>93</v>
      </c>
      <c r="AV270" s="15" t="s">
        <v>228</v>
      </c>
      <c r="AW270" s="15" t="s">
        <v>35</v>
      </c>
      <c r="AX270" s="15" t="s">
        <v>87</v>
      </c>
      <c r="AY270" s="241" t="s">
        <v>220</v>
      </c>
    </row>
    <row r="271" spans="1:65" s="2" customFormat="1" ht="14.45" customHeight="1">
      <c r="A271" s="35"/>
      <c r="B271" s="36"/>
      <c r="C271" s="192" t="s">
        <v>426</v>
      </c>
      <c r="D271" s="192" t="s">
        <v>223</v>
      </c>
      <c r="E271" s="193" t="s">
        <v>427</v>
      </c>
      <c r="F271" s="194" t="s">
        <v>428</v>
      </c>
      <c r="G271" s="195" t="s">
        <v>226</v>
      </c>
      <c r="H271" s="196">
        <v>9.3239999999999998</v>
      </c>
      <c r="I271" s="197"/>
      <c r="J271" s="198">
        <f>ROUND(I271*H271,2)</f>
        <v>0</v>
      </c>
      <c r="K271" s="194" t="s">
        <v>227</v>
      </c>
      <c r="L271" s="40"/>
      <c r="M271" s="199" t="s">
        <v>1</v>
      </c>
      <c r="N271" s="200" t="s">
        <v>46</v>
      </c>
      <c r="O271" s="72"/>
      <c r="P271" s="201">
        <f>O271*H271</f>
        <v>0</v>
      </c>
      <c r="Q271" s="201">
        <v>0</v>
      </c>
      <c r="R271" s="201">
        <f>Q271*H271</f>
        <v>0</v>
      </c>
      <c r="S271" s="201">
        <v>1.32E-3</v>
      </c>
      <c r="T271" s="202">
        <f>S271*H271</f>
        <v>1.230768E-2</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93</v>
      </c>
      <c r="BK271" s="204">
        <f>ROUND(I271*H271,2)</f>
        <v>0</v>
      </c>
      <c r="BL271" s="18" t="s">
        <v>317</v>
      </c>
      <c r="BM271" s="203" t="s">
        <v>429</v>
      </c>
    </row>
    <row r="272" spans="1:65" s="2" customFormat="1" ht="11.25">
      <c r="A272" s="35"/>
      <c r="B272" s="36"/>
      <c r="C272" s="37"/>
      <c r="D272" s="205" t="s">
        <v>230</v>
      </c>
      <c r="E272" s="37"/>
      <c r="F272" s="206" t="s">
        <v>430</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13" customFormat="1" ht="11.25">
      <c r="B273" s="210"/>
      <c r="C273" s="211"/>
      <c r="D273" s="205" t="s">
        <v>232</v>
      </c>
      <c r="E273" s="212" t="s">
        <v>1</v>
      </c>
      <c r="F273" s="213" t="s">
        <v>348</v>
      </c>
      <c r="G273" s="211"/>
      <c r="H273" s="212" t="s">
        <v>1</v>
      </c>
      <c r="I273" s="214"/>
      <c r="J273" s="211"/>
      <c r="K273" s="211"/>
      <c r="L273" s="215"/>
      <c r="M273" s="216"/>
      <c r="N273" s="217"/>
      <c r="O273" s="217"/>
      <c r="P273" s="217"/>
      <c r="Q273" s="217"/>
      <c r="R273" s="217"/>
      <c r="S273" s="217"/>
      <c r="T273" s="218"/>
      <c r="AT273" s="219" t="s">
        <v>232</v>
      </c>
      <c r="AU273" s="219" t="s">
        <v>93</v>
      </c>
      <c r="AV273" s="13" t="s">
        <v>87</v>
      </c>
      <c r="AW273" s="13" t="s">
        <v>35</v>
      </c>
      <c r="AX273" s="13" t="s">
        <v>80</v>
      </c>
      <c r="AY273" s="219" t="s">
        <v>220</v>
      </c>
    </row>
    <row r="274" spans="1:65" s="14" customFormat="1" ht="11.25">
      <c r="B274" s="220"/>
      <c r="C274" s="221"/>
      <c r="D274" s="205" t="s">
        <v>232</v>
      </c>
      <c r="E274" s="222" t="s">
        <v>1</v>
      </c>
      <c r="F274" s="223" t="s">
        <v>2032</v>
      </c>
      <c r="G274" s="221"/>
      <c r="H274" s="224">
        <v>7.194</v>
      </c>
      <c r="I274" s="225"/>
      <c r="J274" s="221"/>
      <c r="K274" s="221"/>
      <c r="L274" s="226"/>
      <c r="M274" s="227"/>
      <c r="N274" s="228"/>
      <c r="O274" s="228"/>
      <c r="P274" s="228"/>
      <c r="Q274" s="228"/>
      <c r="R274" s="228"/>
      <c r="S274" s="228"/>
      <c r="T274" s="229"/>
      <c r="AT274" s="230" t="s">
        <v>232</v>
      </c>
      <c r="AU274" s="230" t="s">
        <v>93</v>
      </c>
      <c r="AV274" s="14" t="s">
        <v>93</v>
      </c>
      <c r="AW274" s="14" t="s">
        <v>35</v>
      </c>
      <c r="AX274" s="14" t="s">
        <v>80</v>
      </c>
      <c r="AY274" s="230" t="s">
        <v>220</v>
      </c>
    </row>
    <row r="275" spans="1:65" s="14" customFormat="1" ht="11.25">
      <c r="B275" s="220"/>
      <c r="C275" s="221"/>
      <c r="D275" s="205" t="s">
        <v>232</v>
      </c>
      <c r="E275" s="222" t="s">
        <v>1</v>
      </c>
      <c r="F275" s="223" t="s">
        <v>2033</v>
      </c>
      <c r="G275" s="221"/>
      <c r="H275" s="224">
        <v>2.13</v>
      </c>
      <c r="I275" s="225"/>
      <c r="J275" s="221"/>
      <c r="K275" s="221"/>
      <c r="L275" s="226"/>
      <c r="M275" s="227"/>
      <c r="N275" s="228"/>
      <c r="O275" s="228"/>
      <c r="P275" s="228"/>
      <c r="Q275" s="228"/>
      <c r="R275" s="228"/>
      <c r="S275" s="228"/>
      <c r="T275" s="229"/>
      <c r="AT275" s="230" t="s">
        <v>232</v>
      </c>
      <c r="AU275" s="230" t="s">
        <v>93</v>
      </c>
      <c r="AV275" s="14" t="s">
        <v>93</v>
      </c>
      <c r="AW275" s="14" t="s">
        <v>35</v>
      </c>
      <c r="AX275" s="14" t="s">
        <v>80</v>
      </c>
      <c r="AY275" s="230" t="s">
        <v>220</v>
      </c>
    </row>
    <row r="276" spans="1:65" s="15" customFormat="1" ht="11.25">
      <c r="B276" s="231"/>
      <c r="C276" s="232"/>
      <c r="D276" s="205" t="s">
        <v>232</v>
      </c>
      <c r="E276" s="233" t="s">
        <v>1</v>
      </c>
      <c r="F276" s="234" t="s">
        <v>236</v>
      </c>
      <c r="G276" s="232"/>
      <c r="H276" s="235">
        <v>9.3239999999999998</v>
      </c>
      <c r="I276" s="236"/>
      <c r="J276" s="232"/>
      <c r="K276" s="232"/>
      <c r="L276" s="237"/>
      <c r="M276" s="238"/>
      <c r="N276" s="239"/>
      <c r="O276" s="239"/>
      <c r="P276" s="239"/>
      <c r="Q276" s="239"/>
      <c r="R276" s="239"/>
      <c r="S276" s="239"/>
      <c r="T276" s="240"/>
      <c r="AT276" s="241" t="s">
        <v>232</v>
      </c>
      <c r="AU276" s="241" t="s">
        <v>93</v>
      </c>
      <c r="AV276" s="15" t="s">
        <v>228</v>
      </c>
      <c r="AW276" s="15" t="s">
        <v>35</v>
      </c>
      <c r="AX276" s="15" t="s">
        <v>87</v>
      </c>
      <c r="AY276" s="241" t="s">
        <v>220</v>
      </c>
    </row>
    <row r="277" spans="1:65" s="2" customFormat="1" ht="24.2" customHeight="1">
      <c r="A277" s="35"/>
      <c r="B277" s="36"/>
      <c r="C277" s="192" t="s">
        <v>431</v>
      </c>
      <c r="D277" s="192" t="s">
        <v>223</v>
      </c>
      <c r="E277" s="193" t="s">
        <v>432</v>
      </c>
      <c r="F277" s="194" t="s">
        <v>433</v>
      </c>
      <c r="G277" s="195" t="s">
        <v>301</v>
      </c>
      <c r="H277" s="196">
        <v>1</v>
      </c>
      <c r="I277" s="197"/>
      <c r="J277" s="198">
        <f>ROUND(I277*H277,2)</f>
        <v>0</v>
      </c>
      <c r="K277" s="194" t="s">
        <v>1</v>
      </c>
      <c r="L277" s="40"/>
      <c r="M277" s="199" t="s">
        <v>1</v>
      </c>
      <c r="N277" s="200" t="s">
        <v>46</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434</v>
      </c>
    </row>
    <row r="278" spans="1:65" s="2" customFormat="1" ht="11.25">
      <c r="A278" s="35"/>
      <c r="B278" s="36"/>
      <c r="C278" s="37"/>
      <c r="D278" s="205" t="s">
        <v>230</v>
      </c>
      <c r="E278" s="37"/>
      <c r="F278" s="206" t="s">
        <v>433</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435</v>
      </c>
      <c r="D279" s="192" t="s">
        <v>223</v>
      </c>
      <c r="E279" s="193" t="s">
        <v>436</v>
      </c>
      <c r="F279" s="194" t="s">
        <v>437</v>
      </c>
      <c r="G279" s="195" t="s">
        <v>386</v>
      </c>
      <c r="H279" s="253"/>
      <c r="I279" s="197"/>
      <c r="J279" s="198">
        <f>ROUND(I279*H279,2)</f>
        <v>0</v>
      </c>
      <c r="K279" s="194" t="s">
        <v>227</v>
      </c>
      <c r="L279" s="40"/>
      <c r="M279" s="199" t="s">
        <v>1</v>
      </c>
      <c r="N279" s="200" t="s">
        <v>46</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93</v>
      </c>
      <c r="BK279" s="204">
        <f>ROUND(I279*H279,2)</f>
        <v>0</v>
      </c>
      <c r="BL279" s="18" t="s">
        <v>317</v>
      </c>
      <c r="BM279" s="203" t="s">
        <v>438</v>
      </c>
    </row>
    <row r="280" spans="1:65" s="2" customFormat="1" ht="19.5">
      <c r="A280" s="35"/>
      <c r="B280" s="36"/>
      <c r="C280" s="37"/>
      <c r="D280" s="205" t="s">
        <v>230</v>
      </c>
      <c r="E280" s="37"/>
      <c r="F280" s="206" t="s">
        <v>439</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12" customFormat="1" ht="22.9" customHeight="1">
      <c r="B281" s="176"/>
      <c r="C281" s="177"/>
      <c r="D281" s="178" t="s">
        <v>79</v>
      </c>
      <c r="E281" s="190" t="s">
        <v>440</v>
      </c>
      <c r="F281" s="190" t="s">
        <v>441</v>
      </c>
      <c r="G281" s="177"/>
      <c r="H281" s="177"/>
      <c r="I281" s="180"/>
      <c r="J281" s="191">
        <f>BK281</f>
        <v>0</v>
      </c>
      <c r="K281" s="177"/>
      <c r="L281" s="182"/>
      <c r="M281" s="183"/>
      <c r="N281" s="184"/>
      <c r="O281" s="184"/>
      <c r="P281" s="185">
        <f>SUM(P282:P452)</f>
        <v>0</v>
      </c>
      <c r="Q281" s="184"/>
      <c r="R281" s="185">
        <f>SUM(R282:R452)</f>
        <v>19.583738155200002</v>
      </c>
      <c r="S281" s="184"/>
      <c r="T281" s="186">
        <f>SUM(T282:T452)</f>
        <v>0</v>
      </c>
      <c r="AR281" s="187" t="s">
        <v>93</v>
      </c>
      <c r="AT281" s="188" t="s">
        <v>79</v>
      </c>
      <c r="AU281" s="188" t="s">
        <v>87</v>
      </c>
      <c r="AY281" s="187" t="s">
        <v>220</v>
      </c>
      <c r="BK281" s="189">
        <f>SUM(BK282:BK452)</f>
        <v>0</v>
      </c>
    </row>
    <row r="282" spans="1:65" s="2" customFormat="1" ht="14.45" customHeight="1">
      <c r="A282" s="35"/>
      <c r="B282" s="36"/>
      <c r="C282" s="192" t="s">
        <v>442</v>
      </c>
      <c r="D282" s="192" t="s">
        <v>223</v>
      </c>
      <c r="E282" s="193" t="s">
        <v>443</v>
      </c>
      <c r="F282" s="194" t="s">
        <v>444</v>
      </c>
      <c r="G282" s="195" t="s">
        <v>226</v>
      </c>
      <c r="H282" s="196">
        <v>38.588000000000001</v>
      </c>
      <c r="I282" s="197"/>
      <c r="J282" s="198">
        <f>ROUND(I282*H282,2)</f>
        <v>0</v>
      </c>
      <c r="K282" s="194" t="s">
        <v>227</v>
      </c>
      <c r="L282" s="40"/>
      <c r="M282" s="199" t="s">
        <v>1</v>
      </c>
      <c r="N282" s="200" t="s">
        <v>46</v>
      </c>
      <c r="O282" s="72"/>
      <c r="P282" s="201">
        <f>O282*H282</f>
        <v>0</v>
      </c>
      <c r="Q282" s="201">
        <v>2.5510000000000001E-2</v>
      </c>
      <c r="R282" s="201">
        <f>Q282*H282</f>
        <v>0.9843798800000001</v>
      </c>
      <c r="S282" s="201">
        <v>0</v>
      </c>
      <c r="T282" s="202">
        <f>S282*H282</f>
        <v>0</v>
      </c>
      <c r="U282" s="35"/>
      <c r="V282" s="35"/>
      <c r="W282" s="35"/>
      <c r="X282" s="35"/>
      <c r="Y282" s="35"/>
      <c r="Z282" s="35"/>
      <c r="AA282" s="35"/>
      <c r="AB282" s="35"/>
      <c r="AC282" s="35"/>
      <c r="AD282" s="35"/>
      <c r="AE282" s="35"/>
      <c r="AR282" s="203" t="s">
        <v>317</v>
      </c>
      <c r="AT282" s="203" t="s">
        <v>223</v>
      </c>
      <c r="AU282" s="203" t="s">
        <v>93</v>
      </c>
      <c r="AY282" s="18" t="s">
        <v>220</v>
      </c>
      <c r="BE282" s="204">
        <f>IF(N282="základní",J282,0)</f>
        <v>0</v>
      </c>
      <c r="BF282" s="204">
        <f>IF(N282="snížená",J282,0)</f>
        <v>0</v>
      </c>
      <c r="BG282" s="204">
        <f>IF(N282="zákl. přenesená",J282,0)</f>
        <v>0</v>
      </c>
      <c r="BH282" s="204">
        <f>IF(N282="sníž. přenesená",J282,0)</f>
        <v>0</v>
      </c>
      <c r="BI282" s="204">
        <f>IF(N282="nulová",J282,0)</f>
        <v>0</v>
      </c>
      <c r="BJ282" s="18" t="s">
        <v>93</v>
      </c>
      <c r="BK282" s="204">
        <f>ROUND(I282*H282,2)</f>
        <v>0</v>
      </c>
      <c r="BL282" s="18" t="s">
        <v>317</v>
      </c>
      <c r="BM282" s="203" t="s">
        <v>445</v>
      </c>
    </row>
    <row r="283" spans="1:65" s="2" customFormat="1" ht="19.5">
      <c r="A283" s="35"/>
      <c r="B283" s="36"/>
      <c r="C283" s="37"/>
      <c r="D283" s="205" t="s">
        <v>230</v>
      </c>
      <c r="E283" s="37"/>
      <c r="F283" s="206" t="s">
        <v>446</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230</v>
      </c>
      <c r="AU283" s="18" t="s">
        <v>93</v>
      </c>
    </row>
    <row r="284" spans="1:65" s="13" customFormat="1" ht="11.25">
      <c r="B284" s="210"/>
      <c r="C284" s="211"/>
      <c r="D284" s="205" t="s">
        <v>232</v>
      </c>
      <c r="E284" s="212" t="s">
        <v>1</v>
      </c>
      <c r="F284" s="213" t="s">
        <v>271</v>
      </c>
      <c r="G284" s="211"/>
      <c r="H284" s="212" t="s">
        <v>1</v>
      </c>
      <c r="I284" s="214"/>
      <c r="J284" s="211"/>
      <c r="K284" s="211"/>
      <c r="L284" s="215"/>
      <c r="M284" s="216"/>
      <c r="N284" s="217"/>
      <c r="O284" s="217"/>
      <c r="P284" s="217"/>
      <c r="Q284" s="217"/>
      <c r="R284" s="217"/>
      <c r="S284" s="217"/>
      <c r="T284" s="218"/>
      <c r="AT284" s="219" t="s">
        <v>232</v>
      </c>
      <c r="AU284" s="219" t="s">
        <v>93</v>
      </c>
      <c r="AV284" s="13" t="s">
        <v>87</v>
      </c>
      <c r="AW284" s="13" t="s">
        <v>35</v>
      </c>
      <c r="AX284" s="13" t="s">
        <v>80</v>
      </c>
      <c r="AY284" s="219" t="s">
        <v>220</v>
      </c>
    </row>
    <row r="285" spans="1:65" s="14" customFormat="1" ht="11.25">
      <c r="B285" s="220"/>
      <c r="C285" s="221"/>
      <c r="D285" s="205" t="s">
        <v>232</v>
      </c>
      <c r="E285" s="222" t="s">
        <v>1</v>
      </c>
      <c r="F285" s="223" t="s">
        <v>2034</v>
      </c>
      <c r="G285" s="221"/>
      <c r="H285" s="224">
        <v>14.564</v>
      </c>
      <c r="I285" s="225"/>
      <c r="J285" s="221"/>
      <c r="K285" s="221"/>
      <c r="L285" s="226"/>
      <c r="M285" s="227"/>
      <c r="N285" s="228"/>
      <c r="O285" s="228"/>
      <c r="P285" s="228"/>
      <c r="Q285" s="228"/>
      <c r="R285" s="228"/>
      <c r="S285" s="228"/>
      <c r="T285" s="229"/>
      <c r="AT285" s="230" t="s">
        <v>232</v>
      </c>
      <c r="AU285" s="230" t="s">
        <v>93</v>
      </c>
      <c r="AV285" s="14" t="s">
        <v>93</v>
      </c>
      <c r="AW285" s="14" t="s">
        <v>35</v>
      </c>
      <c r="AX285" s="14" t="s">
        <v>80</v>
      </c>
      <c r="AY285" s="230" t="s">
        <v>220</v>
      </c>
    </row>
    <row r="286" spans="1:65" s="14" customFormat="1" ht="11.25">
      <c r="B286" s="220"/>
      <c r="C286" s="221"/>
      <c r="D286" s="205" t="s">
        <v>232</v>
      </c>
      <c r="E286" s="222" t="s">
        <v>1</v>
      </c>
      <c r="F286" s="223" t="s">
        <v>2035</v>
      </c>
      <c r="G286" s="221"/>
      <c r="H286" s="224">
        <v>24.024000000000001</v>
      </c>
      <c r="I286" s="225"/>
      <c r="J286" s="221"/>
      <c r="K286" s="221"/>
      <c r="L286" s="226"/>
      <c r="M286" s="227"/>
      <c r="N286" s="228"/>
      <c r="O286" s="228"/>
      <c r="P286" s="228"/>
      <c r="Q286" s="228"/>
      <c r="R286" s="228"/>
      <c r="S286" s="228"/>
      <c r="T286" s="229"/>
      <c r="AT286" s="230" t="s">
        <v>232</v>
      </c>
      <c r="AU286" s="230" t="s">
        <v>93</v>
      </c>
      <c r="AV286" s="14" t="s">
        <v>93</v>
      </c>
      <c r="AW286" s="14" t="s">
        <v>35</v>
      </c>
      <c r="AX286" s="14" t="s">
        <v>80</v>
      </c>
      <c r="AY286" s="230" t="s">
        <v>220</v>
      </c>
    </row>
    <row r="287" spans="1:65" s="15" customFormat="1" ht="11.25">
      <c r="B287" s="231"/>
      <c r="C287" s="232"/>
      <c r="D287" s="205" t="s">
        <v>232</v>
      </c>
      <c r="E287" s="233" t="s">
        <v>1</v>
      </c>
      <c r="F287" s="234" t="s">
        <v>236</v>
      </c>
      <c r="G287" s="232"/>
      <c r="H287" s="235">
        <v>38.588000000000001</v>
      </c>
      <c r="I287" s="236"/>
      <c r="J287" s="232"/>
      <c r="K287" s="232"/>
      <c r="L287" s="237"/>
      <c r="M287" s="238"/>
      <c r="N287" s="239"/>
      <c r="O287" s="239"/>
      <c r="P287" s="239"/>
      <c r="Q287" s="239"/>
      <c r="R287" s="239"/>
      <c r="S287" s="239"/>
      <c r="T287" s="240"/>
      <c r="AT287" s="241" t="s">
        <v>232</v>
      </c>
      <c r="AU287" s="241" t="s">
        <v>93</v>
      </c>
      <c r="AV287" s="15" t="s">
        <v>228</v>
      </c>
      <c r="AW287" s="15" t="s">
        <v>35</v>
      </c>
      <c r="AX287" s="15" t="s">
        <v>87</v>
      </c>
      <c r="AY287" s="241" t="s">
        <v>220</v>
      </c>
    </row>
    <row r="288" spans="1:65" s="2" customFormat="1" ht="14.45" customHeight="1">
      <c r="A288" s="35"/>
      <c r="B288" s="36"/>
      <c r="C288" s="192" t="s">
        <v>449</v>
      </c>
      <c r="D288" s="192" t="s">
        <v>223</v>
      </c>
      <c r="E288" s="193" t="s">
        <v>450</v>
      </c>
      <c r="F288" s="194" t="s">
        <v>451</v>
      </c>
      <c r="G288" s="195" t="s">
        <v>226</v>
      </c>
      <c r="H288" s="196">
        <v>27.411000000000001</v>
      </c>
      <c r="I288" s="197"/>
      <c r="J288" s="198">
        <f>ROUND(I288*H288,2)</f>
        <v>0</v>
      </c>
      <c r="K288" s="194" t="s">
        <v>227</v>
      </c>
      <c r="L288" s="40"/>
      <c r="M288" s="199" t="s">
        <v>1</v>
      </c>
      <c r="N288" s="200" t="s">
        <v>46</v>
      </c>
      <c r="O288" s="72"/>
      <c r="P288" s="201">
        <f>O288*H288</f>
        <v>0</v>
      </c>
      <c r="Q288" s="201">
        <v>2.614E-2</v>
      </c>
      <c r="R288" s="201">
        <f>Q288*H288</f>
        <v>0.71652354000000007</v>
      </c>
      <c r="S288" s="201">
        <v>0</v>
      </c>
      <c r="T288" s="202">
        <f>S288*H288</f>
        <v>0</v>
      </c>
      <c r="U288" s="35"/>
      <c r="V288" s="35"/>
      <c r="W288" s="35"/>
      <c r="X288" s="35"/>
      <c r="Y288" s="35"/>
      <c r="Z288" s="35"/>
      <c r="AA288" s="35"/>
      <c r="AB288" s="35"/>
      <c r="AC288" s="35"/>
      <c r="AD288" s="35"/>
      <c r="AE288" s="35"/>
      <c r="AR288" s="203" t="s">
        <v>317</v>
      </c>
      <c r="AT288" s="203" t="s">
        <v>223</v>
      </c>
      <c r="AU288" s="203" t="s">
        <v>93</v>
      </c>
      <c r="AY288" s="18" t="s">
        <v>220</v>
      </c>
      <c r="BE288" s="204">
        <f>IF(N288="základní",J288,0)</f>
        <v>0</v>
      </c>
      <c r="BF288" s="204">
        <f>IF(N288="snížená",J288,0)</f>
        <v>0</v>
      </c>
      <c r="BG288" s="204">
        <f>IF(N288="zákl. přenesená",J288,0)</f>
        <v>0</v>
      </c>
      <c r="BH288" s="204">
        <f>IF(N288="sníž. přenesená",J288,0)</f>
        <v>0</v>
      </c>
      <c r="BI288" s="204">
        <f>IF(N288="nulová",J288,0)</f>
        <v>0</v>
      </c>
      <c r="BJ288" s="18" t="s">
        <v>93</v>
      </c>
      <c r="BK288" s="204">
        <f>ROUND(I288*H288,2)</f>
        <v>0</v>
      </c>
      <c r="BL288" s="18" t="s">
        <v>317</v>
      </c>
      <c r="BM288" s="203" t="s">
        <v>452</v>
      </c>
    </row>
    <row r="289" spans="1:65" s="2" customFormat="1" ht="19.5">
      <c r="A289" s="35"/>
      <c r="B289" s="36"/>
      <c r="C289" s="37"/>
      <c r="D289" s="205" t="s">
        <v>230</v>
      </c>
      <c r="E289" s="37"/>
      <c r="F289" s="206" t="s">
        <v>453</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230</v>
      </c>
      <c r="AU289" s="18" t="s">
        <v>93</v>
      </c>
    </row>
    <row r="290" spans="1:65" s="13" customFormat="1" ht="11.25">
      <c r="B290" s="210"/>
      <c r="C290" s="211"/>
      <c r="D290" s="205" t="s">
        <v>232</v>
      </c>
      <c r="E290" s="212" t="s">
        <v>1</v>
      </c>
      <c r="F290" s="213" t="s">
        <v>271</v>
      </c>
      <c r="G290" s="211"/>
      <c r="H290" s="212" t="s">
        <v>1</v>
      </c>
      <c r="I290" s="214"/>
      <c r="J290" s="211"/>
      <c r="K290" s="211"/>
      <c r="L290" s="215"/>
      <c r="M290" s="216"/>
      <c r="N290" s="217"/>
      <c r="O290" s="217"/>
      <c r="P290" s="217"/>
      <c r="Q290" s="217"/>
      <c r="R290" s="217"/>
      <c r="S290" s="217"/>
      <c r="T290" s="218"/>
      <c r="AT290" s="219" t="s">
        <v>232</v>
      </c>
      <c r="AU290" s="219" t="s">
        <v>93</v>
      </c>
      <c r="AV290" s="13" t="s">
        <v>87</v>
      </c>
      <c r="AW290" s="13" t="s">
        <v>35</v>
      </c>
      <c r="AX290" s="13" t="s">
        <v>80</v>
      </c>
      <c r="AY290" s="219" t="s">
        <v>220</v>
      </c>
    </row>
    <row r="291" spans="1:65" s="14" customFormat="1" ht="11.25">
      <c r="B291" s="220"/>
      <c r="C291" s="221"/>
      <c r="D291" s="205" t="s">
        <v>232</v>
      </c>
      <c r="E291" s="222" t="s">
        <v>1</v>
      </c>
      <c r="F291" s="223" t="s">
        <v>2036</v>
      </c>
      <c r="G291" s="221"/>
      <c r="H291" s="224">
        <v>11.877000000000001</v>
      </c>
      <c r="I291" s="225"/>
      <c r="J291" s="221"/>
      <c r="K291" s="221"/>
      <c r="L291" s="226"/>
      <c r="M291" s="227"/>
      <c r="N291" s="228"/>
      <c r="O291" s="228"/>
      <c r="P291" s="228"/>
      <c r="Q291" s="228"/>
      <c r="R291" s="228"/>
      <c r="S291" s="228"/>
      <c r="T291" s="229"/>
      <c r="AT291" s="230" t="s">
        <v>232</v>
      </c>
      <c r="AU291" s="230" t="s">
        <v>93</v>
      </c>
      <c r="AV291" s="14" t="s">
        <v>93</v>
      </c>
      <c r="AW291" s="14" t="s">
        <v>35</v>
      </c>
      <c r="AX291" s="14" t="s">
        <v>80</v>
      </c>
      <c r="AY291" s="230" t="s">
        <v>220</v>
      </c>
    </row>
    <row r="292" spans="1:65" s="14" customFormat="1" ht="11.25">
      <c r="B292" s="220"/>
      <c r="C292" s="221"/>
      <c r="D292" s="205" t="s">
        <v>232</v>
      </c>
      <c r="E292" s="222" t="s">
        <v>1</v>
      </c>
      <c r="F292" s="223" t="s">
        <v>2037</v>
      </c>
      <c r="G292" s="221"/>
      <c r="H292" s="224">
        <v>15.534000000000001</v>
      </c>
      <c r="I292" s="225"/>
      <c r="J292" s="221"/>
      <c r="K292" s="221"/>
      <c r="L292" s="226"/>
      <c r="M292" s="227"/>
      <c r="N292" s="228"/>
      <c r="O292" s="228"/>
      <c r="P292" s="228"/>
      <c r="Q292" s="228"/>
      <c r="R292" s="228"/>
      <c r="S292" s="228"/>
      <c r="T292" s="229"/>
      <c r="AT292" s="230" t="s">
        <v>232</v>
      </c>
      <c r="AU292" s="230" t="s">
        <v>93</v>
      </c>
      <c r="AV292" s="14" t="s">
        <v>93</v>
      </c>
      <c r="AW292" s="14" t="s">
        <v>35</v>
      </c>
      <c r="AX292" s="14" t="s">
        <v>80</v>
      </c>
      <c r="AY292" s="230" t="s">
        <v>220</v>
      </c>
    </row>
    <row r="293" spans="1:65" s="15" customFormat="1" ht="11.25">
      <c r="B293" s="231"/>
      <c r="C293" s="232"/>
      <c r="D293" s="205" t="s">
        <v>232</v>
      </c>
      <c r="E293" s="233" t="s">
        <v>1</v>
      </c>
      <c r="F293" s="234" t="s">
        <v>236</v>
      </c>
      <c r="G293" s="232"/>
      <c r="H293" s="235">
        <v>27.411000000000001</v>
      </c>
      <c r="I293" s="236"/>
      <c r="J293" s="232"/>
      <c r="K293" s="232"/>
      <c r="L293" s="237"/>
      <c r="M293" s="238"/>
      <c r="N293" s="239"/>
      <c r="O293" s="239"/>
      <c r="P293" s="239"/>
      <c r="Q293" s="239"/>
      <c r="R293" s="239"/>
      <c r="S293" s="239"/>
      <c r="T293" s="240"/>
      <c r="AT293" s="241" t="s">
        <v>232</v>
      </c>
      <c r="AU293" s="241" t="s">
        <v>93</v>
      </c>
      <c r="AV293" s="15" t="s">
        <v>228</v>
      </c>
      <c r="AW293" s="15" t="s">
        <v>35</v>
      </c>
      <c r="AX293" s="15" t="s">
        <v>87</v>
      </c>
      <c r="AY293" s="241" t="s">
        <v>220</v>
      </c>
    </row>
    <row r="294" spans="1:65" s="2" customFormat="1" ht="14.45" customHeight="1">
      <c r="A294" s="35"/>
      <c r="B294" s="36"/>
      <c r="C294" s="192" t="s">
        <v>456</v>
      </c>
      <c r="D294" s="192" t="s">
        <v>223</v>
      </c>
      <c r="E294" s="193" t="s">
        <v>1615</v>
      </c>
      <c r="F294" s="194" t="s">
        <v>1616</v>
      </c>
      <c r="G294" s="195" t="s">
        <v>226</v>
      </c>
      <c r="H294" s="196">
        <v>6.3</v>
      </c>
      <c r="I294" s="197"/>
      <c r="J294" s="198">
        <f>ROUND(I294*H294,2)</f>
        <v>0</v>
      </c>
      <c r="K294" s="194" t="s">
        <v>1</v>
      </c>
      <c r="L294" s="40"/>
      <c r="M294" s="199" t="s">
        <v>1</v>
      </c>
      <c r="N294" s="200" t="s">
        <v>46</v>
      </c>
      <c r="O294" s="72"/>
      <c r="P294" s="201">
        <f>O294*H294</f>
        <v>0</v>
      </c>
      <c r="Q294" s="201">
        <v>4.5699999999999998E-2</v>
      </c>
      <c r="R294" s="201">
        <f>Q294*H294</f>
        <v>0.28791</v>
      </c>
      <c r="S294" s="201">
        <v>0</v>
      </c>
      <c r="T294" s="202">
        <f>S294*H294</f>
        <v>0</v>
      </c>
      <c r="U294" s="35"/>
      <c r="V294" s="35"/>
      <c r="W294" s="35"/>
      <c r="X294" s="35"/>
      <c r="Y294" s="35"/>
      <c r="Z294" s="35"/>
      <c r="AA294" s="35"/>
      <c r="AB294" s="35"/>
      <c r="AC294" s="35"/>
      <c r="AD294" s="35"/>
      <c r="AE294" s="35"/>
      <c r="AR294" s="203" t="s">
        <v>317</v>
      </c>
      <c r="AT294" s="203" t="s">
        <v>223</v>
      </c>
      <c r="AU294" s="203" t="s">
        <v>93</v>
      </c>
      <c r="AY294" s="18" t="s">
        <v>220</v>
      </c>
      <c r="BE294" s="204">
        <f>IF(N294="základní",J294,0)</f>
        <v>0</v>
      </c>
      <c r="BF294" s="204">
        <f>IF(N294="snížená",J294,0)</f>
        <v>0</v>
      </c>
      <c r="BG294" s="204">
        <f>IF(N294="zákl. přenesená",J294,0)</f>
        <v>0</v>
      </c>
      <c r="BH294" s="204">
        <f>IF(N294="sníž. přenesená",J294,0)</f>
        <v>0</v>
      </c>
      <c r="BI294" s="204">
        <f>IF(N294="nulová",J294,0)</f>
        <v>0</v>
      </c>
      <c r="BJ294" s="18" t="s">
        <v>93</v>
      </c>
      <c r="BK294" s="204">
        <f>ROUND(I294*H294,2)</f>
        <v>0</v>
      </c>
      <c r="BL294" s="18" t="s">
        <v>317</v>
      </c>
      <c r="BM294" s="203" t="s">
        <v>2038</v>
      </c>
    </row>
    <row r="295" spans="1:65" s="2" customFormat="1" ht="19.5">
      <c r="A295" s="35"/>
      <c r="B295" s="36"/>
      <c r="C295" s="37"/>
      <c r="D295" s="205" t="s">
        <v>230</v>
      </c>
      <c r="E295" s="37"/>
      <c r="F295" s="206" t="s">
        <v>1618</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230</v>
      </c>
      <c r="AU295" s="18" t="s">
        <v>93</v>
      </c>
    </row>
    <row r="296" spans="1:65" s="13" customFormat="1" ht="11.25">
      <c r="B296" s="210"/>
      <c r="C296" s="211"/>
      <c r="D296" s="205" t="s">
        <v>232</v>
      </c>
      <c r="E296" s="212" t="s">
        <v>1</v>
      </c>
      <c r="F296" s="213" t="s">
        <v>271</v>
      </c>
      <c r="G296" s="211"/>
      <c r="H296" s="212" t="s">
        <v>1</v>
      </c>
      <c r="I296" s="214"/>
      <c r="J296" s="211"/>
      <c r="K296" s="211"/>
      <c r="L296" s="215"/>
      <c r="M296" s="216"/>
      <c r="N296" s="217"/>
      <c r="O296" s="217"/>
      <c r="P296" s="217"/>
      <c r="Q296" s="217"/>
      <c r="R296" s="217"/>
      <c r="S296" s="217"/>
      <c r="T296" s="218"/>
      <c r="AT296" s="219" t="s">
        <v>232</v>
      </c>
      <c r="AU296" s="219" t="s">
        <v>93</v>
      </c>
      <c r="AV296" s="13" t="s">
        <v>87</v>
      </c>
      <c r="AW296" s="13" t="s">
        <v>35</v>
      </c>
      <c r="AX296" s="13" t="s">
        <v>80</v>
      </c>
      <c r="AY296" s="219" t="s">
        <v>220</v>
      </c>
    </row>
    <row r="297" spans="1:65" s="14" customFormat="1" ht="11.25">
      <c r="B297" s="220"/>
      <c r="C297" s="221"/>
      <c r="D297" s="205" t="s">
        <v>232</v>
      </c>
      <c r="E297" s="222" t="s">
        <v>1</v>
      </c>
      <c r="F297" s="223" t="s">
        <v>2039</v>
      </c>
      <c r="G297" s="221"/>
      <c r="H297" s="224">
        <v>3.15</v>
      </c>
      <c r="I297" s="225"/>
      <c r="J297" s="221"/>
      <c r="K297" s="221"/>
      <c r="L297" s="226"/>
      <c r="M297" s="227"/>
      <c r="N297" s="228"/>
      <c r="O297" s="228"/>
      <c r="P297" s="228"/>
      <c r="Q297" s="228"/>
      <c r="R297" s="228"/>
      <c r="S297" s="228"/>
      <c r="T297" s="229"/>
      <c r="AT297" s="230" t="s">
        <v>232</v>
      </c>
      <c r="AU297" s="230" t="s">
        <v>93</v>
      </c>
      <c r="AV297" s="14" t="s">
        <v>93</v>
      </c>
      <c r="AW297" s="14" t="s">
        <v>35</v>
      </c>
      <c r="AX297" s="14" t="s">
        <v>80</v>
      </c>
      <c r="AY297" s="230" t="s">
        <v>220</v>
      </c>
    </row>
    <row r="298" spans="1:65" s="14" customFormat="1" ht="11.25">
      <c r="B298" s="220"/>
      <c r="C298" s="221"/>
      <c r="D298" s="205" t="s">
        <v>232</v>
      </c>
      <c r="E298" s="222" t="s">
        <v>1</v>
      </c>
      <c r="F298" s="223" t="s">
        <v>2040</v>
      </c>
      <c r="G298" s="221"/>
      <c r="H298" s="224">
        <v>3.15</v>
      </c>
      <c r="I298" s="225"/>
      <c r="J298" s="221"/>
      <c r="K298" s="221"/>
      <c r="L298" s="226"/>
      <c r="M298" s="227"/>
      <c r="N298" s="228"/>
      <c r="O298" s="228"/>
      <c r="P298" s="228"/>
      <c r="Q298" s="228"/>
      <c r="R298" s="228"/>
      <c r="S298" s="228"/>
      <c r="T298" s="229"/>
      <c r="AT298" s="230" t="s">
        <v>232</v>
      </c>
      <c r="AU298" s="230" t="s">
        <v>93</v>
      </c>
      <c r="AV298" s="14" t="s">
        <v>93</v>
      </c>
      <c r="AW298" s="14" t="s">
        <v>35</v>
      </c>
      <c r="AX298" s="14" t="s">
        <v>80</v>
      </c>
      <c r="AY298" s="230" t="s">
        <v>220</v>
      </c>
    </row>
    <row r="299" spans="1:65" s="15" customFormat="1" ht="11.25">
      <c r="B299" s="231"/>
      <c r="C299" s="232"/>
      <c r="D299" s="205" t="s">
        <v>232</v>
      </c>
      <c r="E299" s="233" t="s">
        <v>1</v>
      </c>
      <c r="F299" s="234" t="s">
        <v>236</v>
      </c>
      <c r="G299" s="232"/>
      <c r="H299" s="235">
        <v>6.3</v>
      </c>
      <c r="I299" s="236"/>
      <c r="J299" s="232"/>
      <c r="K299" s="232"/>
      <c r="L299" s="237"/>
      <c r="M299" s="238"/>
      <c r="N299" s="239"/>
      <c r="O299" s="239"/>
      <c r="P299" s="239"/>
      <c r="Q299" s="239"/>
      <c r="R299" s="239"/>
      <c r="S299" s="239"/>
      <c r="T299" s="240"/>
      <c r="AT299" s="241" t="s">
        <v>232</v>
      </c>
      <c r="AU299" s="241" t="s">
        <v>93</v>
      </c>
      <c r="AV299" s="15" t="s">
        <v>228</v>
      </c>
      <c r="AW299" s="15" t="s">
        <v>35</v>
      </c>
      <c r="AX299" s="15" t="s">
        <v>87</v>
      </c>
      <c r="AY299" s="241" t="s">
        <v>220</v>
      </c>
    </row>
    <row r="300" spans="1:65" s="2" customFormat="1" ht="14.45" customHeight="1">
      <c r="A300" s="35"/>
      <c r="B300" s="36"/>
      <c r="C300" s="192" t="s">
        <v>462</v>
      </c>
      <c r="D300" s="192" t="s">
        <v>223</v>
      </c>
      <c r="E300" s="193" t="s">
        <v>463</v>
      </c>
      <c r="F300" s="194" t="s">
        <v>464</v>
      </c>
      <c r="G300" s="195" t="s">
        <v>226</v>
      </c>
      <c r="H300" s="196">
        <v>144.596</v>
      </c>
      <c r="I300" s="197"/>
      <c r="J300" s="198">
        <f>ROUND(I300*H300,2)</f>
        <v>0</v>
      </c>
      <c r="K300" s="194" t="s">
        <v>227</v>
      </c>
      <c r="L300" s="40"/>
      <c r="M300" s="199" t="s">
        <v>1</v>
      </c>
      <c r="N300" s="200" t="s">
        <v>46</v>
      </c>
      <c r="O300" s="72"/>
      <c r="P300" s="201">
        <f>O300*H300</f>
        <v>0</v>
      </c>
      <c r="Q300" s="201">
        <v>2.0000000000000001E-4</v>
      </c>
      <c r="R300" s="201">
        <f>Q300*H300</f>
        <v>2.8919200000000003E-2</v>
      </c>
      <c r="S300" s="201">
        <v>0</v>
      </c>
      <c r="T300" s="202">
        <f>S300*H300</f>
        <v>0</v>
      </c>
      <c r="U300" s="35"/>
      <c r="V300" s="35"/>
      <c r="W300" s="35"/>
      <c r="X300" s="35"/>
      <c r="Y300" s="35"/>
      <c r="Z300" s="35"/>
      <c r="AA300" s="35"/>
      <c r="AB300" s="35"/>
      <c r="AC300" s="35"/>
      <c r="AD300" s="35"/>
      <c r="AE300" s="35"/>
      <c r="AR300" s="203" t="s">
        <v>317</v>
      </c>
      <c r="AT300" s="203" t="s">
        <v>223</v>
      </c>
      <c r="AU300" s="203" t="s">
        <v>93</v>
      </c>
      <c r="AY300" s="18" t="s">
        <v>220</v>
      </c>
      <c r="BE300" s="204">
        <f>IF(N300="základní",J300,0)</f>
        <v>0</v>
      </c>
      <c r="BF300" s="204">
        <f>IF(N300="snížená",J300,0)</f>
        <v>0</v>
      </c>
      <c r="BG300" s="204">
        <f>IF(N300="zákl. přenesená",J300,0)</f>
        <v>0</v>
      </c>
      <c r="BH300" s="204">
        <f>IF(N300="sníž. přenesená",J300,0)</f>
        <v>0</v>
      </c>
      <c r="BI300" s="204">
        <f>IF(N300="nulová",J300,0)</f>
        <v>0</v>
      </c>
      <c r="BJ300" s="18" t="s">
        <v>93</v>
      </c>
      <c r="BK300" s="204">
        <f>ROUND(I300*H300,2)</f>
        <v>0</v>
      </c>
      <c r="BL300" s="18" t="s">
        <v>317</v>
      </c>
      <c r="BM300" s="203" t="s">
        <v>465</v>
      </c>
    </row>
    <row r="301" spans="1:65" s="2" customFormat="1" ht="19.5">
      <c r="A301" s="35"/>
      <c r="B301" s="36"/>
      <c r="C301" s="37"/>
      <c r="D301" s="205" t="s">
        <v>230</v>
      </c>
      <c r="E301" s="37"/>
      <c r="F301" s="206" t="s">
        <v>466</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230</v>
      </c>
      <c r="AU301" s="18" t="s">
        <v>93</v>
      </c>
    </row>
    <row r="302" spans="1:65" s="13" customFormat="1" ht="11.25">
      <c r="B302" s="210"/>
      <c r="C302" s="211"/>
      <c r="D302" s="205" t="s">
        <v>232</v>
      </c>
      <c r="E302" s="212" t="s">
        <v>1</v>
      </c>
      <c r="F302" s="213" t="s">
        <v>467</v>
      </c>
      <c r="G302" s="211"/>
      <c r="H302" s="212" t="s">
        <v>1</v>
      </c>
      <c r="I302" s="214"/>
      <c r="J302" s="211"/>
      <c r="K302" s="211"/>
      <c r="L302" s="215"/>
      <c r="M302" s="216"/>
      <c r="N302" s="217"/>
      <c r="O302" s="217"/>
      <c r="P302" s="217"/>
      <c r="Q302" s="217"/>
      <c r="R302" s="217"/>
      <c r="S302" s="217"/>
      <c r="T302" s="218"/>
      <c r="AT302" s="219" t="s">
        <v>232</v>
      </c>
      <c r="AU302" s="219" t="s">
        <v>93</v>
      </c>
      <c r="AV302" s="13" t="s">
        <v>87</v>
      </c>
      <c r="AW302" s="13" t="s">
        <v>35</v>
      </c>
      <c r="AX302" s="13" t="s">
        <v>80</v>
      </c>
      <c r="AY302" s="219" t="s">
        <v>220</v>
      </c>
    </row>
    <row r="303" spans="1:65" s="14" customFormat="1" ht="11.25">
      <c r="B303" s="220"/>
      <c r="C303" s="221"/>
      <c r="D303" s="205" t="s">
        <v>232</v>
      </c>
      <c r="E303" s="222" t="s">
        <v>1</v>
      </c>
      <c r="F303" s="223" t="s">
        <v>2041</v>
      </c>
      <c r="G303" s="221"/>
      <c r="H303" s="224">
        <v>29.128</v>
      </c>
      <c r="I303" s="225"/>
      <c r="J303" s="221"/>
      <c r="K303" s="221"/>
      <c r="L303" s="226"/>
      <c r="M303" s="227"/>
      <c r="N303" s="228"/>
      <c r="O303" s="228"/>
      <c r="P303" s="228"/>
      <c r="Q303" s="228"/>
      <c r="R303" s="228"/>
      <c r="S303" s="228"/>
      <c r="T303" s="229"/>
      <c r="AT303" s="230" t="s">
        <v>232</v>
      </c>
      <c r="AU303" s="230" t="s">
        <v>93</v>
      </c>
      <c r="AV303" s="14" t="s">
        <v>93</v>
      </c>
      <c r="AW303" s="14" t="s">
        <v>35</v>
      </c>
      <c r="AX303" s="14" t="s">
        <v>80</v>
      </c>
      <c r="AY303" s="230" t="s">
        <v>220</v>
      </c>
    </row>
    <row r="304" spans="1:65" s="14" customFormat="1" ht="11.25">
      <c r="B304" s="220"/>
      <c r="C304" s="221"/>
      <c r="D304" s="205" t="s">
        <v>232</v>
      </c>
      <c r="E304" s="222" t="s">
        <v>1</v>
      </c>
      <c r="F304" s="223" t="s">
        <v>2042</v>
      </c>
      <c r="G304" s="221"/>
      <c r="H304" s="224">
        <v>48.046999999999997</v>
      </c>
      <c r="I304" s="225"/>
      <c r="J304" s="221"/>
      <c r="K304" s="221"/>
      <c r="L304" s="226"/>
      <c r="M304" s="227"/>
      <c r="N304" s="228"/>
      <c r="O304" s="228"/>
      <c r="P304" s="228"/>
      <c r="Q304" s="228"/>
      <c r="R304" s="228"/>
      <c r="S304" s="228"/>
      <c r="T304" s="229"/>
      <c r="AT304" s="230" t="s">
        <v>232</v>
      </c>
      <c r="AU304" s="230" t="s">
        <v>93</v>
      </c>
      <c r="AV304" s="14" t="s">
        <v>93</v>
      </c>
      <c r="AW304" s="14" t="s">
        <v>35</v>
      </c>
      <c r="AX304" s="14" t="s">
        <v>80</v>
      </c>
      <c r="AY304" s="230" t="s">
        <v>220</v>
      </c>
    </row>
    <row r="305" spans="1:65" s="14" customFormat="1" ht="11.25">
      <c r="B305" s="220"/>
      <c r="C305" s="221"/>
      <c r="D305" s="205" t="s">
        <v>232</v>
      </c>
      <c r="E305" s="222" t="s">
        <v>1</v>
      </c>
      <c r="F305" s="223" t="s">
        <v>2043</v>
      </c>
      <c r="G305" s="221"/>
      <c r="H305" s="224">
        <v>23.753</v>
      </c>
      <c r="I305" s="225"/>
      <c r="J305" s="221"/>
      <c r="K305" s="221"/>
      <c r="L305" s="226"/>
      <c r="M305" s="227"/>
      <c r="N305" s="228"/>
      <c r="O305" s="228"/>
      <c r="P305" s="228"/>
      <c r="Q305" s="228"/>
      <c r="R305" s="228"/>
      <c r="S305" s="228"/>
      <c r="T305" s="229"/>
      <c r="AT305" s="230" t="s">
        <v>232</v>
      </c>
      <c r="AU305" s="230" t="s">
        <v>93</v>
      </c>
      <c r="AV305" s="14" t="s">
        <v>93</v>
      </c>
      <c r="AW305" s="14" t="s">
        <v>35</v>
      </c>
      <c r="AX305" s="14" t="s">
        <v>80</v>
      </c>
      <c r="AY305" s="230" t="s">
        <v>220</v>
      </c>
    </row>
    <row r="306" spans="1:65" s="14" customFormat="1" ht="11.25">
      <c r="B306" s="220"/>
      <c r="C306" s="221"/>
      <c r="D306" s="205" t="s">
        <v>232</v>
      </c>
      <c r="E306" s="222" t="s">
        <v>1</v>
      </c>
      <c r="F306" s="223" t="s">
        <v>2044</v>
      </c>
      <c r="G306" s="221"/>
      <c r="H306" s="224">
        <v>31.068000000000001</v>
      </c>
      <c r="I306" s="225"/>
      <c r="J306" s="221"/>
      <c r="K306" s="221"/>
      <c r="L306" s="226"/>
      <c r="M306" s="227"/>
      <c r="N306" s="228"/>
      <c r="O306" s="228"/>
      <c r="P306" s="228"/>
      <c r="Q306" s="228"/>
      <c r="R306" s="228"/>
      <c r="S306" s="228"/>
      <c r="T306" s="229"/>
      <c r="AT306" s="230" t="s">
        <v>232</v>
      </c>
      <c r="AU306" s="230" t="s">
        <v>93</v>
      </c>
      <c r="AV306" s="14" t="s">
        <v>93</v>
      </c>
      <c r="AW306" s="14" t="s">
        <v>35</v>
      </c>
      <c r="AX306" s="14" t="s">
        <v>80</v>
      </c>
      <c r="AY306" s="230" t="s">
        <v>220</v>
      </c>
    </row>
    <row r="307" spans="1:65" s="14" customFormat="1" ht="11.25">
      <c r="B307" s="220"/>
      <c r="C307" s="221"/>
      <c r="D307" s="205" t="s">
        <v>232</v>
      </c>
      <c r="E307" s="222" t="s">
        <v>1</v>
      </c>
      <c r="F307" s="223" t="s">
        <v>2045</v>
      </c>
      <c r="G307" s="221"/>
      <c r="H307" s="224">
        <v>6.3</v>
      </c>
      <c r="I307" s="225"/>
      <c r="J307" s="221"/>
      <c r="K307" s="221"/>
      <c r="L307" s="226"/>
      <c r="M307" s="227"/>
      <c r="N307" s="228"/>
      <c r="O307" s="228"/>
      <c r="P307" s="228"/>
      <c r="Q307" s="228"/>
      <c r="R307" s="228"/>
      <c r="S307" s="228"/>
      <c r="T307" s="229"/>
      <c r="AT307" s="230" t="s">
        <v>232</v>
      </c>
      <c r="AU307" s="230" t="s">
        <v>93</v>
      </c>
      <c r="AV307" s="14" t="s">
        <v>93</v>
      </c>
      <c r="AW307" s="14" t="s">
        <v>35</v>
      </c>
      <c r="AX307" s="14" t="s">
        <v>80</v>
      </c>
      <c r="AY307" s="230" t="s">
        <v>220</v>
      </c>
    </row>
    <row r="308" spans="1:65" s="14" customFormat="1" ht="11.25">
      <c r="B308" s="220"/>
      <c r="C308" s="221"/>
      <c r="D308" s="205" t="s">
        <v>232</v>
      </c>
      <c r="E308" s="222" t="s">
        <v>1</v>
      </c>
      <c r="F308" s="223" t="s">
        <v>2046</v>
      </c>
      <c r="G308" s="221"/>
      <c r="H308" s="224">
        <v>6.3</v>
      </c>
      <c r="I308" s="225"/>
      <c r="J308" s="221"/>
      <c r="K308" s="221"/>
      <c r="L308" s="226"/>
      <c r="M308" s="227"/>
      <c r="N308" s="228"/>
      <c r="O308" s="228"/>
      <c r="P308" s="228"/>
      <c r="Q308" s="228"/>
      <c r="R308" s="228"/>
      <c r="S308" s="228"/>
      <c r="T308" s="229"/>
      <c r="AT308" s="230" t="s">
        <v>232</v>
      </c>
      <c r="AU308" s="230" t="s">
        <v>93</v>
      </c>
      <c r="AV308" s="14" t="s">
        <v>93</v>
      </c>
      <c r="AW308" s="14" t="s">
        <v>35</v>
      </c>
      <c r="AX308" s="14" t="s">
        <v>80</v>
      </c>
      <c r="AY308" s="230" t="s">
        <v>220</v>
      </c>
    </row>
    <row r="309" spans="1:65" s="15" customFormat="1" ht="11.25">
      <c r="B309" s="231"/>
      <c r="C309" s="232"/>
      <c r="D309" s="205" t="s">
        <v>232</v>
      </c>
      <c r="E309" s="233" t="s">
        <v>1</v>
      </c>
      <c r="F309" s="234" t="s">
        <v>236</v>
      </c>
      <c r="G309" s="232"/>
      <c r="H309" s="235">
        <v>144.59600000000003</v>
      </c>
      <c r="I309" s="236"/>
      <c r="J309" s="232"/>
      <c r="K309" s="232"/>
      <c r="L309" s="237"/>
      <c r="M309" s="238"/>
      <c r="N309" s="239"/>
      <c r="O309" s="239"/>
      <c r="P309" s="239"/>
      <c r="Q309" s="239"/>
      <c r="R309" s="239"/>
      <c r="S309" s="239"/>
      <c r="T309" s="240"/>
      <c r="AT309" s="241" t="s">
        <v>232</v>
      </c>
      <c r="AU309" s="241" t="s">
        <v>93</v>
      </c>
      <c r="AV309" s="15" t="s">
        <v>228</v>
      </c>
      <c r="AW309" s="15" t="s">
        <v>35</v>
      </c>
      <c r="AX309" s="15" t="s">
        <v>87</v>
      </c>
      <c r="AY309" s="241" t="s">
        <v>220</v>
      </c>
    </row>
    <row r="310" spans="1:65" s="2" customFormat="1" ht="14.45" customHeight="1">
      <c r="A310" s="35"/>
      <c r="B310" s="36"/>
      <c r="C310" s="192" t="s">
        <v>473</v>
      </c>
      <c r="D310" s="192" t="s">
        <v>223</v>
      </c>
      <c r="E310" s="193" t="s">
        <v>474</v>
      </c>
      <c r="F310" s="194" t="s">
        <v>475</v>
      </c>
      <c r="G310" s="195" t="s">
        <v>226</v>
      </c>
      <c r="H310" s="196">
        <v>144.596</v>
      </c>
      <c r="I310" s="197"/>
      <c r="J310" s="198">
        <f>ROUND(I310*H310,2)</f>
        <v>0</v>
      </c>
      <c r="K310" s="194" t="s">
        <v>227</v>
      </c>
      <c r="L310" s="40"/>
      <c r="M310" s="199" t="s">
        <v>1</v>
      </c>
      <c r="N310" s="200" t="s">
        <v>46</v>
      </c>
      <c r="O310" s="72"/>
      <c r="P310" s="201">
        <f>O310*H310</f>
        <v>0</v>
      </c>
      <c r="Q310" s="201">
        <v>3.2000000000000002E-3</v>
      </c>
      <c r="R310" s="201">
        <f>Q310*H310</f>
        <v>0.46270720000000004</v>
      </c>
      <c r="S310" s="201">
        <v>0</v>
      </c>
      <c r="T310" s="202">
        <f>S310*H310</f>
        <v>0</v>
      </c>
      <c r="U310" s="35"/>
      <c r="V310" s="35"/>
      <c r="W310" s="35"/>
      <c r="X310" s="35"/>
      <c r="Y310" s="35"/>
      <c r="Z310" s="35"/>
      <c r="AA310" s="35"/>
      <c r="AB310" s="35"/>
      <c r="AC310" s="35"/>
      <c r="AD310" s="35"/>
      <c r="AE310" s="35"/>
      <c r="AR310" s="203" t="s">
        <v>317</v>
      </c>
      <c r="AT310" s="203" t="s">
        <v>223</v>
      </c>
      <c r="AU310" s="203" t="s">
        <v>93</v>
      </c>
      <c r="AY310" s="18" t="s">
        <v>220</v>
      </c>
      <c r="BE310" s="204">
        <f>IF(N310="základní",J310,0)</f>
        <v>0</v>
      </c>
      <c r="BF310" s="204">
        <f>IF(N310="snížená",J310,0)</f>
        <v>0</v>
      </c>
      <c r="BG310" s="204">
        <f>IF(N310="zákl. přenesená",J310,0)</f>
        <v>0</v>
      </c>
      <c r="BH310" s="204">
        <f>IF(N310="sníž. přenesená",J310,0)</f>
        <v>0</v>
      </c>
      <c r="BI310" s="204">
        <f>IF(N310="nulová",J310,0)</f>
        <v>0</v>
      </c>
      <c r="BJ310" s="18" t="s">
        <v>93</v>
      </c>
      <c r="BK310" s="204">
        <f>ROUND(I310*H310,2)</f>
        <v>0</v>
      </c>
      <c r="BL310" s="18" t="s">
        <v>317</v>
      </c>
      <c r="BM310" s="203" t="s">
        <v>2047</v>
      </c>
    </row>
    <row r="311" spans="1:65" s="2" customFormat="1" ht="11.25">
      <c r="A311" s="35"/>
      <c r="B311" s="36"/>
      <c r="C311" s="37"/>
      <c r="D311" s="205" t="s">
        <v>230</v>
      </c>
      <c r="E311" s="37"/>
      <c r="F311" s="206" t="s">
        <v>477</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230</v>
      </c>
      <c r="AU311" s="18" t="s">
        <v>93</v>
      </c>
    </row>
    <row r="312" spans="1:65" s="13" customFormat="1" ht="11.25">
      <c r="B312" s="210"/>
      <c r="C312" s="211"/>
      <c r="D312" s="205" t="s">
        <v>232</v>
      </c>
      <c r="E312" s="212" t="s">
        <v>1</v>
      </c>
      <c r="F312" s="213" t="s">
        <v>467</v>
      </c>
      <c r="G312" s="211"/>
      <c r="H312" s="212" t="s">
        <v>1</v>
      </c>
      <c r="I312" s="214"/>
      <c r="J312" s="211"/>
      <c r="K312" s="211"/>
      <c r="L312" s="215"/>
      <c r="M312" s="216"/>
      <c r="N312" s="217"/>
      <c r="O312" s="217"/>
      <c r="P312" s="217"/>
      <c r="Q312" s="217"/>
      <c r="R312" s="217"/>
      <c r="S312" s="217"/>
      <c r="T312" s="218"/>
      <c r="AT312" s="219" t="s">
        <v>232</v>
      </c>
      <c r="AU312" s="219" t="s">
        <v>93</v>
      </c>
      <c r="AV312" s="13" t="s">
        <v>87</v>
      </c>
      <c r="AW312" s="13" t="s">
        <v>35</v>
      </c>
      <c r="AX312" s="13" t="s">
        <v>80</v>
      </c>
      <c r="AY312" s="219" t="s">
        <v>220</v>
      </c>
    </row>
    <row r="313" spans="1:65" s="14" customFormat="1" ht="11.25">
      <c r="B313" s="220"/>
      <c r="C313" s="221"/>
      <c r="D313" s="205" t="s">
        <v>232</v>
      </c>
      <c r="E313" s="222" t="s">
        <v>1</v>
      </c>
      <c r="F313" s="223" t="s">
        <v>2041</v>
      </c>
      <c r="G313" s="221"/>
      <c r="H313" s="224">
        <v>29.128</v>
      </c>
      <c r="I313" s="225"/>
      <c r="J313" s="221"/>
      <c r="K313" s="221"/>
      <c r="L313" s="226"/>
      <c r="M313" s="227"/>
      <c r="N313" s="228"/>
      <c r="O313" s="228"/>
      <c r="P313" s="228"/>
      <c r="Q313" s="228"/>
      <c r="R313" s="228"/>
      <c r="S313" s="228"/>
      <c r="T313" s="229"/>
      <c r="AT313" s="230" t="s">
        <v>232</v>
      </c>
      <c r="AU313" s="230" t="s">
        <v>93</v>
      </c>
      <c r="AV313" s="14" t="s">
        <v>93</v>
      </c>
      <c r="AW313" s="14" t="s">
        <v>35</v>
      </c>
      <c r="AX313" s="14" t="s">
        <v>80</v>
      </c>
      <c r="AY313" s="230" t="s">
        <v>220</v>
      </c>
    </row>
    <row r="314" spans="1:65" s="14" customFormat="1" ht="11.25">
      <c r="B314" s="220"/>
      <c r="C314" s="221"/>
      <c r="D314" s="205" t="s">
        <v>232</v>
      </c>
      <c r="E314" s="222" t="s">
        <v>1</v>
      </c>
      <c r="F314" s="223" t="s">
        <v>2042</v>
      </c>
      <c r="G314" s="221"/>
      <c r="H314" s="224">
        <v>48.046999999999997</v>
      </c>
      <c r="I314" s="225"/>
      <c r="J314" s="221"/>
      <c r="K314" s="221"/>
      <c r="L314" s="226"/>
      <c r="M314" s="227"/>
      <c r="N314" s="228"/>
      <c r="O314" s="228"/>
      <c r="P314" s="228"/>
      <c r="Q314" s="228"/>
      <c r="R314" s="228"/>
      <c r="S314" s="228"/>
      <c r="T314" s="229"/>
      <c r="AT314" s="230" t="s">
        <v>232</v>
      </c>
      <c r="AU314" s="230" t="s">
        <v>93</v>
      </c>
      <c r="AV314" s="14" t="s">
        <v>93</v>
      </c>
      <c r="AW314" s="14" t="s">
        <v>35</v>
      </c>
      <c r="AX314" s="14" t="s">
        <v>80</v>
      </c>
      <c r="AY314" s="230" t="s">
        <v>220</v>
      </c>
    </row>
    <row r="315" spans="1:65" s="14" customFormat="1" ht="11.25">
      <c r="B315" s="220"/>
      <c r="C315" s="221"/>
      <c r="D315" s="205" t="s">
        <v>232</v>
      </c>
      <c r="E315" s="222" t="s">
        <v>1</v>
      </c>
      <c r="F315" s="223" t="s">
        <v>2043</v>
      </c>
      <c r="G315" s="221"/>
      <c r="H315" s="224">
        <v>23.753</v>
      </c>
      <c r="I315" s="225"/>
      <c r="J315" s="221"/>
      <c r="K315" s="221"/>
      <c r="L315" s="226"/>
      <c r="M315" s="227"/>
      <c r="N315" s="228"/>
      <c r="O315" s="228"/>
      <c r="P315" s="228"/>
      <c r="Q315" s="228"/>
      <c r="R315" s="228"/>
      <c r="S315" s="228"/>
      <c r="T315" s="229"/>
      <c r="AT315" s="230" t="s">
        <v>232</v>
      </c>
      <c r="AU315" s="230" t="s">
        <v>93</v>
      </c>
      <c r="AV315" s="14" t="s">
        <v>93</v>
      </c>
      <c r="AW315" s="14" t="s">
        <v>35</v>
      </c>
      <c r="AX315" s="14" t="s">
        <v>80</v>
      </c>
      <c r="AY315" s="230" t="s">
        <v>220</v>
      </c>
    </row>
    <row r="316" spans="1:65" s="14" customFormat="1" ht="11.25">
      <c r="B316" s="220"/>
      <c r="C316" s="221"/>
      <c r="D316" s="205" t="s">
        <v>232</v>
      </c>
      <c r="E316" s="222" t="s">
        <v>1</v>
      </c>
      <c r="F316" s="223" t="s">
        <v>2044</v>
      </c>
      <c r="G316" s="221"/>
      <c r="H316" s="224">
        <v>31.068000000000001</v>
      </c>
      <c r="I316" s="225"/>
      <c r="J316" s="221"/>
      <c r="K316" s="221"/>
      <c r="L316" s="226"/>
      <c r="M316" s="227"/>
      <c r="N316" s="228"/>
      <c r="O316" s="228"/>
      <c r="P316" s="228"/>
      <c r="Q316" s="228"/>
      <c r="R316" s="228"/>
      <c r="S316" s="228"/>
      <c r="T316" s="229"/>
      <c r="AT316" s="230" t="s">
        <v>232</v>
      </c>
      <c r="AU316" s="230" t="s">
        <v>93</v>
      </c>
      <c r="AV316" s="14" t="s">
        <v>93</v>
      </c>
      <c r="AW316" s="14" t="s">
        <v>35</v>
      </c>
      <c r="AX316" s="14" t="s">
        <v>80</v>
      </c>
      <c r="AY316" s="230" t="s">
        <v>220</v>
      </c>
    </row>
    <row r="317" spans="1:65" s="14" customFormat="1" ht="11.25">
      <c r="B317" s="220"/>
      <c r="C317" s="221"/>
      <c r="D317" s="205" t="s">
        <v>232</v>
      </c>
      <c r="E317" s="222" t="s">
        <v>1</v>
      </c>
      <c r="F317" s="223" t="s">
        <v>2045</v>
      </c>
      <c r="G317" s="221"/>
      <c r="H317" s="224">
        <v>6.3</v>
      </c>
      <c r="I317" s="225"/>
      <c r="J317" s="221"/>
      <c r="K317" s="221"/>
      <c r="L317" s="226"/>
      <c r="M317" s="227"/>
      <c r="N317" s="228"/>
      <c r="O317" s="228"/>
      <c r="P317" s="228"/>
      <c r="Q317" s="228"/>
      <c r="R317" s="228"/>
      <c r="S317" s="228"/>
      <c r="T317" s="229"/>
      <c r="AT317" s="230" t="s">
        <v>232</v>
      </c>
      <c r="AU317" s="230" t="s">
        <v>93</v>
      </c>
      <c r="AV317" s="14" t="s">
        <v>93</v>
      </c>
      <c r="AW317" s="14" t="s">
        <v>35</v>
      </c>
      <c r="AX317" s="14" t="s">
        <v>80</v>
      </c>
      <c r="AY317" s="230" t="s">
        <v>220</v>
      </c>
    </row>
    <row r="318" spans="1:65" s="14" customFormat="1" ht="11.25">
      <c r="B318" s="220"/>
      <c r="C318" s="221"/>
      <c r="D318" s="205" t="s">
        <v>232</v>
      </c>
      <c r="E318" s="222" t="s">
        <v>1</v>
      </c>
      <c r="F318" s="223" t="s">
        <v>2046</v>
      </c>
      <c r="G318" s="221"/>
      <c r="H318" s="224">
        <v>6.3</v>
      </c>
      <c r="I318" s="225"/>
      <c r="J318" s="221"/>
      <c r="K318" s="221"/>
      <c r="L318" s="226"/>
      <c r="M318" s="227"/>
      <c r="N318" s="228"/>
      <c r="O318" s="228"/>
      <c r="P318" s="228"/>
      <c r="Q318" s="228"/>
      <c r="R318" s="228"/>
      <c r="S318" s="228"/>
      <c r="T318" s="229"/>
      <c r="AT318" s="230" t="s">
        <v>232</v>
      </c>
      <c r="AU318" s="230" t="s">
        <v>93</v>
      </c>
      <c r="AV318" s="14" t="s">
        <v>93</v>
      </c>
      <c r="AW318" s="14" t="s">
        <v>35</v>
      </c>
      <c r="AX318" s="14" t="s">
        <v>80</v>
      </c>
      <c r="AY318" s="230" t="s">
        <v>220</v>
      </c>
    </row>
    <row r="319" spans="1:65" s="15" customFormat="1" ht="11.25">
      <c r="B319" s="231"/>
      <c r="C319" s="232"/>
      <c r="D319" s="205" t="s">
        <v>232</v>
      </c>
      <c r="E319" s="233" t="s">
        <v>1</v>
      </c>
      <c r="F319" s="234" t="s">
        <v>236</v>
      </c>
      <c r="G319" s="232"/>
      <c r="H319" s="235">
        <v>144.59600000000003</v>
      </c>
      <c r="I319" s="236"/>
      <c r="J319" s="232"/>
      <c r="K319" s="232"/>
      <c r="L319" s="237"/>
      <c r="M319" s="238"/>
      <c r="N319" s="239"/>
      <c r="O319" s="239"/>
      <c r="P319" s="239"/>
      <c r="Q319" s="239"/>
      <c r="R319" s="239"/>
      <c r="S319" s="239"/>
      <c r="T319" s="240"/>
      <c r="AT319" s="241" t="s">
        <v>232</v>
      </c>
      <c r="AU319" s="241" t="s">
        <v>93</v>
      </c>
      <c r="AV319" s="15" t="s">
        <v>228</v>
      </c>
      <c r="AW319" s="15" t="s">
        <v>35</v>
      </c>
      <c r="AX319" s="15" t="s">
        <v>87</v>
      </c>
      <c r="AY319" s="241" t="s">
        <v>220</v>
      </c>
    </row>
    <row r="320" spans="1:65" s="2" customFormat="1" ht="14.45" customHeight="1">
      <c r="A320" s="35"/>
      <c r="B320" s="36"/>
      <c r="C320" s="192" t="s">
        <v>478</v>
      </c>
      <c r="D320" s="192" t="s">
        <v>223</v>
      </c>
      <c r="E320" s="193" t="s">
        <v>485</v>
      </c>
      <c r="F320" s="194" t="s">
        <v>486</v>
      </c>
      <c r="G320" s="195" t="s">
        <v>226</v>
      </c>
      <c r="H320" s="196">
        <v>21.28</v>
      </c>
      <c r="I320" s="197"/>
      <c r="J320" s="198">
        <f>ROUND(I320*H320,2)</f>
        <v>0</v>
      </c>
      <c r="K320" s="194" t="s">
        <v>1</v>
      </c>
      <c r="L320" s="40"/>
      <c r="M320" s="199" t="s">
        <v>1</v>
      </c>
      <c r="N320" s="200" t="s">
        <v>46</v>
      </c>
      <c r="O320" s="72"/>
      <c r="P320" s="201">
        <f>O320*H320</f>
        <v>0</v>
      </c>
      <c r="Q320" s="201">
        <v>1.481E-2</v>
      </c>
      <c r="R320" s="201">
        <f>Q320*H320</f>
        <v>0.31515680000000001</v>
      </c>
      <c r="S320" s="201">
        <v>0</v>
      </c>
      <c r="T320" s="202">
        <f>S320*H320</f>
        <v>0</v>
      </c>
      <c r="U320" s="35"/>
      <c r="V320" s="35"/>
      <c r="W320" s="35"/>
      <c r="X320" s="35"/>
      <c r="Y320" s="35"/>
      <c r="Z320" s="35"/>
      <c r="AA320" s="35"/>
      <c r="AB320" s="35"/>
      <c r="AC320" s="35"/>
      <c r="AD320" s="35"/>
      <c r="AE320" s="35"/>
      <c r="AR320" s="203" t="s">
        <v>317</v>
      </c>
      <c r="AT320" s="203" t="s">
        <v>223</v>
      </c>
      <c r="AU320" s="203" t="s">
        <v>93</v>
      </c>
      <c r="AY320" s="18" t="s">
        <v>220</v>
      </c>
      <c r="BE320" s="204">
        <f>IF(N320="základní",J320,0)</f>
        <v>0</v>
      </c>
      <c r="BF320" s="204">
        <f>IF(N320="snížená",J320,0)</f>
        <v>0</v>
      </c>
      <c r="BG320" s="204">
        <f>IF(N320="zákl. přenesená",J320,0)</f>
        <v>0</v>
      </c>
      <c r="BH320" s="204">
        <f>IF(N320="sníž. přenesená",J320,0)</f>
        <v>0</v>
      </c>
      <c r="BI320" s="204">
        <f>IF(N320="nulová",J320,0)</f>
        <v>0</v>
      </c>
      <c r="BJ320" s="18" t="s">
        <v>93</v>
      </c>
      <c r="BK320" s="204">
        <f>ROUND(I320*H320,2)</f>
        <v>0</v>
      </c>
      <c r="BL320" s="18" t="s">
        <v>317</v>
      </c>
      <c r="BM320" s="203" t="s">
        <v>487</v>
      </c>
    </row>
    <row r="321" spans="1:65" s="13" customFormat="1" ht="11.25">
      <c r="B321" s="210"/>
      <c r="C321" s="211"/>
      <c r="D321" s="205" t="s">
        <v>232</v>
      </c>
      <c r="E321" s="212" t="s">
        <v>1</v>
      </c>
      <c r="F321" s="213" t="s">
        <v>271</v>
      </c>
      <c r="G321" s="211"/>
      <c r="H321" s="212" t="s">
        <v>1</v>
      </c>
      <c r="I321" s="214"/>
      <c r="J321" s="211"/>
      <c r="K321" s="211"/>
      <c r="L321" s="215"/>
      <c r="M321" s="216"/>
      <c r="N321" s="217"/>
      <c r="O321" s="217"/>
      <c r="P321" s="217"/>
      <c r="Q321" s="217"/>
      <c r="R321" s="217"/>
      <c r="S321" s="217"/>
      <c r="T321" s="218"/>
      <c r="AT321" s="219" t="s">
        <v>232</v>
      </c>
      <c r="AU321" s="219" t="s">
        <v>93</v>
      </c>
      <c r="AV321" s="13" t="s">
        <v>87</v>
      </c>
      <c r="AW321" s="13" t="s">
        <v>35</v>
      </c>
      <c r="AX321" s="13" t="s">
        <v>80</v>
      </c>
      <c r="AY321" s="219" t="s">
        <v>220</v>
      </c>
    </row>
    <row r="322" spans="1:65" s="14" customFormat="1" ht="11.25">
      <c r="B322" s="220"/>
      <c r="C322" s="221"/>
      <c r="D322" s="205" t="s">
        <v>232</v>
      </c>
      <c r="E322" s="222" t="s">
        <v>1</v>
      </c>
      <c r="F322" s="223" t="s">
        <v>2048</v>
      </c>
      <c r="G322" s="221"/>
      <c r="H322" s="224">
        <v>10.64</v>
      </c>
      <c r="I322" s="225"/>
      <c r="J322" s="221"/>
      <c r="K322" s="221"/>
      <c r="L322" s="226"/>
      <c r="M322" s="227"/>
      <c r="N322" s="228"/>
      <c r="O322" s="228"/>
      <c r="P322" s="228"/>
      <c r="Q322" s="228"/>
      <c r="R322" s="228"/>
      <c r="S322" s="228"/>
      <c r="T322" s="229"/>
      <c r="AT322" s="230" t="s">
        <v>232</v>
      </c>
      <c r="AU322" s="230" t="s">
        <v>93</v>
      </c>
      <c r="AV322" s="14" t="s">
        <v>93</v>
      </c>
      <c r="AW322" s="14" t="s">
        <v>35</v>
      </c>
      <c r="AX322" s="14" t="s">
        <v>80</v>
      </c>
      <c r="AY322" s="230" t="s">
        <v>220</v>
      </c>
    </row>
    <row r="323" spans="1:65" s="14" customFormat="1" ht="11.25">
      <c r="B323" s="220"/>
      <c r="C323" s="221"/>
      <c r="D323" s="205" t="s">
        <v>232</v>
      </c>
      <c r="E323" s="222" t="s">
        <v>1</v>
      </c>
      <c r="F323" s="223" t="s">
        <v>2049</v>
      </c>
      <c r="G323" s="221"/>
      <c r="H323" s="224">
        <v>10.64</v>
      </c>
      <c r="I323" s="225"/>
      <c r="J323" s="221"/>
      <c r="K323" s="221"/>
      <c r="L323" s="226"/>
      <c r="M323" s="227"/>
      <c r="N323" s="228"/>
      <c r="O323" s="228"/>
      <c r="P323" s="228"/>
      <c r="Q323" s="228"/>
      <c r="R323" s="228"/>
      <c r="S323" s="228"/>
      <c r="T323" s="229"/>
      <c r="AT323" s="230" t="s">
        <v>232</v>
      </c>
      <c r="AU323" s="230" t="s">
        <v>93</v>
      </c>
      <c r="AV323" s="14" t="s">
        <v>93</v>
      </c>
      <c r="AW323" s="14" t="s">
        <v>35</v>
      </c>
      <c r="AX323" s="14" t="s">
        <v>80</v>
      </c>
      <c r="AY323" s="230" t="s">
        <v>220</v>
      </c>
    </row>
    <row r="324" spans="1:65" s="15" customFormat="1" ht="11.25">
      <c r="B324" s="231"/>
      <c r="C324" s="232"/>
      <c r="D324" s="205" t="s">
        <v>232</v>
      </c>
      <c r="E324" s="233" t="s">
        <v>1</v>
      </c>
      <c r="F324" s="234" t="s">
        <v>236</v>
      </c>
      <c r="G324" s="232"/>
      <c r="H324" s="235">
        <v>21.28</v>
      </c>
      <c r="I324" s="236"/>
      <c r="J324" s="232"/>
      <c r="K324" s="232"/>
      <c r="L324" s="237"/>
      <c r="M324" s="238"/>
      <c r="N324" s="239"/>
      <c r="O324" s="239"/>
      <c r="P324" s="239"/>
      <c r="Q324" s="239"/>
      <c r="R324" s="239"/>
      <c r="S324" s="239"/>
      <c r="T324" s="240"/>
      <c r="AT324" s="241" t="s">
        <v>232</v>
      </c>
      <c r="AU324" s="241" t="s">
        <v>93</v>
      </c>
      <c r="AV324" s="15" t="s">
        <v>228</v>
      </c>
      <c r="AW324" s="15" t="s">
        <v>35</v>
      </c>
      <c r="AX324" s="15" t="s">
        <v>87</v>
      </c>
      <c r="AY324" s="241" t="s">
        <v>220</v>
      </c>
    </row>
    <row r="325" spans="1:65" s="2" customFormat="1" ht="14.45" customHeight="1">
      <c r="A325" s="35"/>
      <c r="B325" s="36"/>
      <c r="C325" s="192" t="s">
        <v>484</v>
      </c>
      <c r="D325" s="192" t="s">
        <v>223</v>
      </c>
      <c r="E325" s="193" t="s">
        <v>491</v>
      </c>
      <c r="F325" s="194" t="s">
        <v>492</v>
      </c>
      <c r="G325" s="195" t="s">
        <v>226</v>
      </c>
      <c r="H325" s="196">
        <v>9.0129999999999999</v>
      </c>
      <c r="I325" s="197"/>
      <c r="J325" s="198">
        <f>ROUND(I325*H325,2)</f>
        <v>0</v>
      </c>
      <c r="K325" s="194" t="s">
        <v>1</v>
      </c>
      <c r="L325" s="40"/>
      <c r="M325" s="199" t="s">
        <v>1</v>
      </c>
      <c r="N325" s="200" t="s">
        <v>46</v>
      </c>
      <c r="O325" s="72"/>
      <c r="P325" s="201">
        <f>O325*H325</f>
        <v>0</v>
      </c>
      <c r="Q325" s="201">
        <v>1.481E-2</v>
      </c>
      <c r="R325" s="201">
        <f>Q325*H325</f>
        <v>0.13348252999999999</v>
      </c>
      <c r="S325" s="201">
        <v>0</v>
      </c>
      <c r="T325" s="202">
        <f>S325*H325</f>
        <v>0</v>
      </c>
      <c r="U325" s="35"/>
      <c r="V325" s="35"/>
      <c r="W325" s="35"/>
      <c r="X325" s="35"/>
      <c r="Y325" s="35"/>
      <c r="Z325" s="35"/>
      <c r="AA325" s="35"/>
      <c r="AB325" s="35"/>
      <c r="AC325" s="35"/>
      <c r="AD325" s="35"/>
      <c r="AE325" s="35"/>
      <c r="AR325" s="203" t="s">
        <v>317</v>
      </c>
      <c r="AT325" s="203" t="s">
        <v>223</v>
      </c>
      <c r="AU325" s="203" t="s">
        <v>93</v>
      </c>
      <c r="AY325" s="18" t="s">
        <v>220</v>
      </c>
      <c r="BE325" s="204">
        <f>IF(N325="základní",J325,0)</f>
        <v>0</v>
      </c>
      <c r="BF325" s="204">
        <f>IF(N325="snížená",J325,0)</f>
        <v>0</v>
      </c>
      <c r="BG325" s="204">
        <f>IF(N325="zákl. přenesená",J325,0)</f>
        <v>0</v>
      </c>
      <c r="BH325" s="204">
        <f>IF(N325="sníž. přenesená",J325,0)</f>
        <v>0</v>
      </c>
      <c r="BI325" s="204">
        <f>IF(N325="nulová",J325,0)</f>
        <v>0</v>
      </c>
      <c r="BJ325" s="18" t="s">
        <v>93</v>
      </c>
      <c r="BK325" s="204">
        <f>ROUND(I325*H325,2)</f>
        <v>0</v>
      </c>
      <c r="BL325" s="18" t="s">
        <v>317</v>
      </c>
      <c r="BM325" s="203" t="s">
        <v>493</v>
      </c>
    </row>
    <row r="326" spans="1:65" s="13" customFormat="1" ht="11.25">
      <c r="B326" s="210"/>
      <c r="C326" s="211"/>
      <c r="D326" s="205" t="s">
        <v>232</v>
      </c>
      <c r="E326" s="212" t="s">
        <v>1</v>
      </c>
      <c r="F326" s="213" t="s">
        <v>271</v>
      </c>
      <c r="G326" s="211"/>
      <c r="H326" s="212" t="s">
        <v>1</v>
      </c>
      <c r="I326" s="214"/>
      <c r="J326" s="211"/>
      <c r="K326" s="211"/>
      <c r="L326" s="215"/>
      <c r="M326" s="216"/>
      <c r="N326" s="217"/>
      <c r="O326" s="217"/>
      <c r="P326" s="217"/>
      <c r="Q326" s="217"/>
      <c r="R326" s="217"/>
      <c r="S326" s="217"/>
      <c r="T326" s="218"/>
      <c r="AT326" s="219" t="s">
        <v>232</v>
      </c>
      <c r="AU326" s="219" t="s">
        <v>93</v>
      </c>
      <c r="AV326" s="13" t="s">
        <v>87</v>
      </c>
      <c r="AW326" s="13" t="s">
        <v>35</v>
      </c>
      <c r="AX326" s="13" t="s">
        <v>80</v>
      </c>
      <c r="AY326" s="219" t="s">
        <v>220</v>
      </c>
    </row>
    <row r="327" spans="1:65" s="14" customFormat="1" ht="11.25">
      <c r="B327" s="220"/>
      <c r="C327" s="221"/>
      <c r="D327" s="205" t="s">
        <v>232</v>
      </c>
      <c r="E327" s="222" t="s">
        <v>1</v>
      </c>
      <c r="F327" s="223" t="s">
        <v>2050</v>
      </c>
      <c r="G327" s="221"/>
      <c r="H327" s="224">
        <v>9.0129999999999999</v>
      </c>
      <c r="I327" s="225"/>
      <c r="J327" s="221"/>
      <c r="K327" s="221"/>
      <c r="L327" s="226"/>
      <c r="M327" s="227"/>
      <c r="N327" s="228"/>
      <c r="O327" s="228"/>
      <c r="P327" s="228"/>
      <c r="Q327" s="228"/>
      <c r="R327" s="228"/>
      <c r="S327" s="228"/>
      <c r="T327" s="229"/>
      <c r="AT327" s="230" t="s">
        <v>232</v>
      </c>
      <c r="AU327" s="230" t="s">
        <v>93</v>
      </c>
      <c r="AV327" s="14" t="s">
        <v>93</v>
      </c>
      <c r="AW327" s="14" t="s">
        <v>35</v>
      </c>
      <c r="AX327" s="14" t="s">
        <v>87</v>
      </c>
      <c r="AY327" s="230" t="s">
        <v>220</v>
      </c>
    </row>
    <row r="328" spans="1:65" s="2" customFormat="1" ht="14.45" customHeight="1">
      <c r="A328" s="35"/>
      <c r="B328" s="36"/>
      <c r="C328" s="192" t="s">
        <v>490</v>
      </c>
      <c r="D328" s="192" t="s">
        <v>223</v>
      </c>
      <c r="E328" s="193" t="s">
        <v>497</v>
      </c>
      <c r="F328" s="194" t="s">
        <v>498</v>
      </c>
      <c r="G328" s="195" t="s">
        <v>226</v>
      </c>
      <c r="H328" s="196">
        <v>8.9429999999999996</v>
      </c>
      <c r="I328" s="197"/>
      <c r="J328" s="198">
        <f>ROUND(I328*H328,2)</f>
        <v>0</v>
      </c>
      <c r="K328" s="194" t="s">
        <v>1</v>
      </c>
      <c r="L328" s="40"/>
      <c r="M328" s="199" t="s">
        <v>1</v>
      </c>
      <c r="N328" s="200" t="s">
        <v>46</v>
      </c>
      <c r="O328" s="72"/>
      <c r="P328" s="201">
        <f>O328*H328</f>
        <v>0</v>
      </c>
      <c r="Q328" s="201">
        <v>1.28764E-2</v>
      </c>
      <c r="R328" s="201">
        <f>Q328*H328</f>
        <v>0.11515364519999999</v>
      </c>
      <c r="S328" s="201">
        <v>0</v>
      </c>
      <c r="T328" s="202">
        <f>S328*H328</f>
        <v>0</v>
      </c>
      <c r="U328" s="35"/>
      <c r="V328" s="35"/>
      <c r="W328" s="35"/>
      <c r="X328" s="35"/>
      <c r="Y328" s="35"/>
      <c r="Z328" s="35"/>
      <c r="AA328" s="35"/>
      <c r="AB328" s="35"/>
      <c r="AC328" s="35"/>
      <c r="AD328" s="35"/>
      <c r="AE328" s="35"/>
      <c r="AR328" s="203" t="s">
        <v>317</v>
      </c>
      <c r="AT328" s="203" t="s">
        <v>223</v>
      </c>
      <c r="AU328" s="203" t="s">
        <v>93</v>
      </c>
      <c r="AY328" s="18" t="s">
        <v>220</v>
      </c>
      <c r="BE328" s="204">
        <f>IF(N328="základní",J328,0)</f>
        <v>0</v>
      </c>
      <c r="BF328" s="204">
        <f>IF(N328="snížená",J328,0)</f>
        <v>0</v>
      </c>
      <c r="BG328" s="204">
        <f>IF(N328="zákl. přenesená",J328,0)</f>
        <v>0</v>
      </c>
      <c r="BH328" s="204">
        <f>IF(N328="sníž. přenesená",J328,0)</f>
        <v>0</v>
      </c>
      <c r="BI328" s="204">
        <f>IF(N328="nulová",J328,0)</f>
        <v>0</v>
      </c>
      <c r="BJ328" s="18" t="s">
        <v>93</v>
      </c>
      <c r="BK328" s="204">
        <f>ROUND(I328*H328,2)</f>
        <v>0</v>
      </c>
      <c r="BL328" s="18" t="s">
        <v>317</v>
      </c>
      <c r="BM328" s="203" t="s">
        <v>499</v>
      </c>
    </row>
    <row r="329" spans="1:65" s="13" customFormat="1" ht="11.25">
      <c r="B329" s="210"/>
      <c r="C329" s="211"/>
      <c r="D329" s="205" t="s">
        <v>232</v>
      </c>
      <c r="E329" s="212" t="s">
        <v>1</v>
      </c>
      <c r="F329" s="213" t="s">
        <v>271</v>
      </c>
      <c r="G329" s="211"/>
      <c r="H329" s="212" t="s">
        <v>1</v>
      </c>
      <c r="I329" s="214"/>
      <c r="J329" s="211"/>
      <c r="K329" s="211"/>
      <c r="L329" s="215"/>
      <c r="M329" s="216"/>
      <c r="N329" s="217"/>
      <c r="O329" s="217"/>
      <c r="P329" s="217"/>
      <c r="Q329" s="217"/>
      <c r="R329" s="217"/>
      <c r="S329" s="217"/>
      <c r="T329" s="218"/>
      <c r="AT329" s="219" t="s">
        <v>232</v>
      </c>
      <c r="AU329" s="219" t="s">
        <v>93</v>
      </c>
      <c r="AV329" s="13" t="s">
        <v>87</v>
      </c>
      <c r="AW329" s="13" t="s">
        <v>35</v>
      </c>
      <c r="AX329" s="13" t="s">
        <v>80</v>
      </c>
      <c r="AY329" s="219" t="s">
        <v>220</v>
      </c>
    </row>
    <row r="330" spans="1:65" s="14" customFormat="1" ht="11.25">
      <c r="B330" s="220"/>
      <c r="C330" s="221"/>
      <c r="D330" s="205" t="s">
        <v>232</v>
      </c>
      <c r="E330" s="222" t="s">
        <v>1</v>
      </c>
      <c r="F330" s="223" t="s">
        <v>2051</v>
      </c>
      <c r="G330" s="221"/>
      <c r="H330" s="224">
        <v>8.9429999999999996</v>
      </c>
      <c r="I330" s="225"/>
      <c r="J330" s="221"/>
      <c r="K330" s="221"/>
      <c r="L330" s="226"/>
      <c r="M330" s="227"/>
      <c r="N330" s="228"/>
      <c r="O330" s="228"/>
      <c r="P330" s="228"/>
      <c r="Q330" s="228"/>
      <c r="R330" s="228"/>
      <c r="S330" s="228"/>
      <c r="T330" s="229"/>
      <c r="AT330" s="230" t="s">
        <v>232</v>
      </c>
      <c r="AU330" s="230" t="s">
        <v>93</v>
      </c>
      <c r="AV330" s="14" t="s">
        <v>93</v>
      </c>
      <c r="AW330" s="14" t="s">
        <v>35</v>
      </c>
      <c r="AX330" s="14" t="s">
        <v>87</v>
      </c>
      <c r="AY330" s="230" t="s">
        <v>220</v>
      </c>
    </row>
    <row r="331" spans="1:65" s="2" customFormat="1" ht="14.45" customHeight="1">
      <c r="A331" s="35"/>
      <c r="B331" s="36"/>
      <c r="C331" s="192" t="s">
        <v>496</v>
      </c>
      <c r="D331" s="192" t="s">
        <v>223</v>
      </c>
      <c r="E331" s="193" t="s">
        <v>502</v>
      </c>
      <c r="F331" s="194" t="s">
        <v>503</v>
      </c>
      <c r="G331" s="195" t="s">
        <v>226</v>
      </c>
      <c r="H331" s="196">
        <v>123.251</v>
      </c>
      <c r="I331" s="197"/>
      <c r="J331" s="198">
        <f>ROUND(I331*H331,2)</f>
        <v>0</v>
      </c>
      <c r="K331" s="194" t="s">
        <v>227</v>
      </c>
      <c r="L331" s="40"/>
      <c r="M331" s="199" t="s">
        <v>1</v>
      </c>
      <c r="N331" s="200" t="s">
        <v>46</v>
      </c>
      <c r="O331" s="72"/>
      <c r="P331" s="201">
        <f>O331*H331</f>
        <v>0</v>
      </c>
      <c r="Q331" s="201">
        <v>1E-4</v>
      </c>
      <c r="R331" s="201">
        <f>Q331*H331</f>
        <v>1.23251E-2</v>
      </c>
      <c r="S331" s="201">
        <v>0</v>
      </c>
      <c r="T331" s="202">
        <f>S331*H331</f>
        <v>0</v>
      </c>
      <c r="U331" s="35"/>
      <c r="V331" s="35"/>
      <c r="W331" s="35"/>
      <c r="X331" s="35"/>
      <c r="Y331" s="35"/>
      <c r="Z331" s="35"/>
      <c r="AA331" s="35"/>
      <c r="AB331" s="35"/>
      <c r="AC331" s="35"/>
      <c r="AD331" s="35"/>
      <c r="AE331" s="35"/>
      <c r="AR331" s="203" t="s">
        <v>317</v>
      </c>
      <c r="AT331" s="203" t="s">
        <v>223</v>
      </c>
      <c r="AU331" s="203" t="s">
        <v>93</v>
      </c>
      <c r="AY331" s="18" t="s">
        <v>220</v>
      </c>
      <c r="BE331" s="204">
        <f>IF(N331="základní",J331,0)</f>
        <v>0</v>
      </c>
      <c r="BF331" s="204">
        <f>IF(N331="snížená",J331,0)</f>
        <v>0</v>
      </c>
      <c r="BG331" s="204">
        <f>IF(N331="zákl. přenesená",J331,0)</f>
        <v>0</v>
      </c>
      <c r="BH331" s="204">
        <f>IF(N331="sníž. přenesená",J331,0)</f>
        <v>0</v>
      </c>
      <c r="BI331" s="204">
        <f>IF(N331="nulová",J331,0)</f>
        <v>0</v>
      </c>
      <c r="BJ331" s="18" t="s">
        <v>93</v>
      </c>
      <c r="BK331" s="204">
        <f>ROUND(I331*H331,2)</f>
        <v>0</v>
      </c>
      <c r="BL331" s="18" t="s">
        <v>317</v>
      </c>
      <c r="BM331" s="203" t="s">
        <v>504</v>
      </c>
    </row>
    <row r="332" spans="1:65" s="2" customFormat="1" ht="19.5">
      <c r="A332" s="35"/>
      <c r="B332" s="36"/>
      <c r="C332" s="37"/>
      <c r="D332" s="205" t="s">
        <v>230</v>
      </c>
      <c r="E332" s="37"/>
      <c r="F332" s="206" t="s">
        <v>505</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230</v>
      </c>
      <c r="AU332" s="18" t="s">
        <v>93</v>
      </c>
    </row>
    <row r="333" spans="1:65" s="13" customFormat="1" ht="11.25">
      <c r="B333" s="210"/>
      <c r="C333" s="211"/>
      <c r="D333" s="205" t="s">
        <v>232</v>
      </c>
      <c r="E333" s="212" t="s">
        <v>1</v>
      </c>
      <c r="F333" s="213" t="s">
        <v>506</v>
      </c>
      <c r="G333" s="211"/>
      <c r="H333" s="212" t="s">
        <v>1</v>
      </c>
      <c r="I333" s="214"/>
      <c r="J333" s="211"/>
      <c r="K333" s="211"/>
      <c r="L333" s="215"/>
      <c r="M333" s="216"/>
      <c r="N333" s="217"/>
      <c r="O333" s="217"/>
      <c r="P333" s="217"/>
      <c r="Q333" s="217"/>
      <c r="R333" s="217"/>
      <c r="S333" s="217"/>
      <c r="T333" s="218"/>
      <c r="AT333" s="219" t="s">
        <v>232</v>
      </c>
      <c r="AU333" s="219" t="s">
        <v>93</v>
      </c>
      <c r="AV333" s="13" t="s">
        <v>87</v>
      </c>
      <c r="AW333" s="13" t="s">
        <v>35</v>
      </c>
      <c r="AX333" s="13" t="s">
        <v>80</v>
      </c>
      <c r="AY333" s="219" t="s">
        <v>220</v>
      </c>
    </row>
    <row r="334" spans="1:65" s="14" customFormat="1" ht="11.25">
      <c r="B334" s="220"/>
      <c r="C334" s="221"/>
      <c r="D334" s="205" t="s">
        <v>232</v>
      </c>
      <c r="E334" s="222" t="s">
        <v>1</v>
      </c>
      <c r="F334" s="223" t="s">
        <v>2052</v>
      </c>
      <c r="G334" s="221"/>
      <c r="H334" s="224">
        <v>53.235999999999997</v>
      </c>
      <c r="I334" s="225"/>
      <c r="J334" s="221"/>
      <c r="K334" s="221"/>
      <c r="L334" s="226"/>
      <c r="M334" s="227"/>
      <c r="N334" s="228"/>
      <c r="O334" s="228"/>
      <c r="P334" s="228"/>
      <c r="Q334" s="228"/>
      <c r="R334" s="228"/>
      <c r="S334" s="228"/>
      <c r="T334" s="229"/>
      <c r="AT334" s="230" t="s">
        <v>232</v>
      </c>
      <c r="AU334" s="230" t="s">
        <v>93</v>
      </c>
      <c r="AV334" s="14" t="s">
        <v>93</v>
      </c>
      <c r="AW334" s="14" t="s">
        <v>35</v>
      </c>
      <c r="AX334" s="14" t="s">
        <v>80</v>
      </c>
      <c r="AY334" s="230" t="s">
        <v>220</v>
      </c>
    </row>
    <row r="335" spans="1:65" s="13" customFormat="1" ht="11.25">
      <c r="B335" s="210"/>
      <c r="C335" s="211"/>
      <c r="D335" s="205" t="s">
        <v>232</v>
      </c>
      <c r="E335" s="212" t="s">
        <v>1</v>
      </c>
      <c r="F335" s="213" t="s">
        <v>508</v>
      </c>
      <c r="G335" s="211"/>
      <c r="H335" s="212" t="s">
        <v>1</v>
      </c>
      <c r="I335" s="214"/>
      <c r="J335" s="211"/>
      <c r="K335" s="211"/>
      <c r="L335" s="215"/>
      <c r="M335" s="216"/>
      <c r="N335" s="217"/>
      <c r="O335" s="217"/>
      <c r="P335" s="217"/>
      <c r="Q335" s="217"/>
      <c r="R335" s="217"/>
      <c r="S335" s="217"/>
      <c r="T335" s="218"/>
      <c r="AT335" s="219" t="s">
        <v>232</v>
      </c>
      <c r="AU335" s="219" t="s">
        <v>93</v>
      </c>
      <c r="AV335" s="13" t="s">
        <v>87</v>
      </c>
      <c r="AW335" s="13" t="s">
        <v>35</v>
      </c>
      <c r="AX335" s="13" t="s">
        <v>80</v>
      </c>
      <c r="AY335" s="219" t="s">
        <v>220</v>
      </c>
    </row>
    <row r="336" spans="1:65" s="14" customFormat="1" ht="11.25">
      <c r="B336" s="220"/>
      <c r="C336" s="221"/>
      <c r="D336" s="205" t="s">
        <v>232</v>
      </c>
      <c r="E336" s="222" t="s">
        <v>1</v>
      </c>
      <c r="F336" s="223" t="s">
        <v>2053</v>
      </c>
      <c r="G336" s="221"/>
      <c r="H336" s="224">
        <v>48.615000000000002</v>
      </c>
      <c r="I336" s="225"/>
      <c r="J336" s="221"/>
      <c r="K336" s="221"/>
      <c r="L336" s="226"/>
      <c r="M336" s="227"/>
      <c r="N336" s="228"/>
      <c r="O336" s="228"/>
      <c r="P336" s="228"/>
      <c r="Q336" s="228"/>
      <c r="R336" s="228"/>
      <c r="S336" s="228"/>
      <c r="T336" s="229"/>
      <c r="AT336" s="230" t="s">
        <v>232</v>
      </c>
      <c r="AU336" s="230" t="s">
        <v>93</v>
      </c>
      <c r="AV336" s="14" t="s">
        <v>93</v>
      </c>
      <c r="AW336" s="14" t="s">
        <v>35</v>
      </c>
      <c r="AX336" s="14" t="s">
        <v>80</v>
      </c>
      <c r="AY336" s="230" t="s">
        <v>220</v>
      </c>
    </row>
    <row r="337" spans="1:65" s="13" customFormat="1" ht="11.25">
      <c r="B337" s="210"/>
      <c r="C337" s="211"/>
      <c r="D337" s="205" t="s">
        <v>232</v>
      </c>
      <c r="E337" s="212" t="s">
        <v>1</v>
      </c>
      <c r="F337" s="213" t="s">
        <v>510</v>
      </c>
      <c r="G337" s="211"/>
      <c r="H337" s="212" t="s">
        <v>1</v>
      </c>
      <c r="I337" s="214"/>
      <c r="J337" s="211"/>
      <c r="K337" s="211"/>
      <c r="L337" s="215"/>
      <c r="M337" s="216"/>
      <c r="N337" s="217"/>
      <c r="O337" s="217"/>
      <c r="P337" s="217"/>
      <c r="Q337" s="217"/>
      <c r="R337" s="217"/>
      <c r="S337" s="217"/>
      <c r="T337" s="218"/>
      <c r="AT337" s="219" t="s">
        <v>232</v>
      </c>
      <c r="AU337" s="219" t="s">
        <v>93</v>
      </c>
      <c r="AV337" s="13" t="s">
        <v>87</v>
      </c>
      <c r="AW337" s="13" t="s">
        <v>35</v>
      </c>
      <c r="AX337" s="13" t="s">
        <v>80</v>
      </c>
      <c r="AY337" s="219" t="s">
        <v>220</v>
      </c>
    </row>
    <row r="338" spans="1:65" s="14" customFormat="1" ht="11.25">
      <c r="B338" s="220"/>
      <c r="C338" s="221"/>
      <c r="D338" s="205" t="s">
        <v>232</v>
      </c>
      <c r="E338" s="222" t="s">
        <v>1</v>
      </c>
      <c r="F338" s="223" t="s">
        <v>2054</v>
      </c>
      <c r="G338" s="221"/>
      <c r="H338" s="224">
        <v>10.199999999999999</v>
      </c>
      <c r="I338" s="225"/>
      <c r="J338" s="221"/>
      <c r="K338" s="221"/>
      <c r="L338" s="226"/>
      <c r="M338" s="227"/>
      <c r="N338" s="228"/>
      <c r="O338" s="228"/>
      <c r="P338" s="228"/>
      <c r="Q338" s="228"/>
      <c r="R338" s="228"/>
      <c r="S338" s="228"/>
      <c r="T338" s="229"/>
      <c r="AT338" s="230" t="s">
        <v>232</v>
      </c>
      <c r="AU338" s="230" t="s">
        <v>93</v>
      </c>
      <c r="AV338" s="14" t="s">
        <v>93</v>
      </c>
      <c r="AW338" s="14" t="s">
        <v>35</v>
      </c>
      <c r="AX338" s="14" t="s">
        <v>80</v>
      </c>
      <c r="AY338" s="230" t="s">
        <v>220</v>
      </c>
    </row>
    <row r="339" spans="1:65" s="14" customFormat="1" ht="11.25">
      <c r="B339" s="220"/>
      <c r="C339" s="221"/>
      <c r="D339" s="205" t="s">
        <v>232</v>
      </c>
      <c r="E339" s="222" t="s">
        <v>1</v>
      </c>
      <c r="F339" s="223" t="s">
        <v>2055</v>
      </c>
      <c r="G339" s="221"/>
      <c r="H339" s="224">
        <v>11.2</v>
      </c>
      <c r="I339" s="225"/>
      <c r="J339" s="221"/>
      <c r="K339" s="221"/>
      <c r="L339" s="226"/>
      <c r="M339" s="227"/>
      <c r="N339" s="228"/>
      <c r="O339" s="228"/>
      <c r="P339" s="228"/>
      <c r="Q339" s="228"/>
      <c r="R339" s="228"/>
      <c r="S339" s="228"/>
      <c r="T339" s="229"/>
      <c r="AT339" s="230" t="s">
        <v>232</v>
      </c>
      <c r="AU339" s="230" t="s">
        <v>93</v>
      </c>
      <c r="AV339" s="14" t="s">
        <v>93</v>
      </c>
      <c r="AW339" s="14" t="s">
        <v>35</v>
      </c>
      <c r="AX339" s="14" t="s">
        <v>80</v>
      </c>
      <c r="AY339" s="230" t="s">
        <v>220</v>
      </c>
    </row>
    <row r="340" spans="1:65" s="15" customFormat="1" ht="11.25">
      <c r="B340" s="231"/>
      <c r="C340" s="232"/>
      <c r="D340" s="205" t="s">
        <v>232</v>
      </c>
      <c r="E340" s="233" t="s">
        <v>1</v>
      </c>
      <c r="F340" s="234" t="s">
        <v>236</v>
      </c>
      <c r="G340" s="232"/>
      <c r="H340" s="235">
        <v>123.251</v>
      </c>
      <c r="I340" s="236"/>
      <c r="J340" s="232"/>
      <c r="K340" s="232"/>
      <c r="L340" s="237"/>
      <c r="M340" s="238"/>
      <c r="N340" s="239"/>
      <c r="O340" s="239"/>
      <c r="P340" s="239"/>
      <c r="Q340" s="239"/>
      <c r="R340" s="239"/>
      <c r="S340" s="239"/>
      <c r="T340" s="240"/>
      <c r="AT340" s="241" t="s">
        <v>232</v>
      </c>
      <c r="AU340" s="241" t="s">
        <v>93</v>
      </c>
      <c r="AV340" s="15" t="s">
        <v>228</v>
      </c>
      <c r="AW340" s="15" t="s">
        <v>35</v>
      </c>
      <c r="AX340" s="15" t="s">
        <v>87</v>
      </c>
      <c r="AY340" s="241" t="s">
        <v>220</v>
      </c>
    </row>
    <row r="341" spans="1:65" s="2" customFormat="1" ht="14.45" customHeight="1">
      <c r="A341" s="35"/>
      <c r="B341" s="36"/>
      <c r="C341" s="192" t="s">
        <v>501</v>
      </c>
      <c r="D341" s="192" t="s">
        <v>223</v>
      </c>
      <c r="E341" s="193" t="s">
        <v>513</v>
      </c>
      <c r="F341" s="194" t="s">
        <v>514</v>
      </c>
      <c r="G341" s="195" t="s">
        <v>226</v>
      </c>
      <c r="H341" s="196">
        <v>123.251</v>
      </c>
      <c r="I341" s="197"/>
      <c r="J341" s="198">
        <f>ROUND(I341*H341,2)</f>
        <v>0</v>
      </c>
      <c r="K341" s="194" t="s">
        <v>227</v>
      </c>
      <c r="L341" s="40"/>
      <c r="M341" s="199" t="s">
        <v>1</v>
      </c>
      <c r="N341" s="200" t="s">
        <v>46</v>
      </c>
      <c r="O341" s="72"/>
      <c r="P341" s="201">
        <f>O341*H341</f>
        <v>0</v>
      </c>
      <c r="Q341" s="201">
        <v>1.6000000000000001E-3</v>
      </c>
      <c r="R341" s="201">
        <f>Q341*H341</f>
        <v>0.1972016</v>
      </c>
      <c r="S341" s="201">
        <v>0</v>
      </c>
      <c r="T341" s="202">
        <f>S341*H341</f>
        <v>0</v>
      </c>
      <c r="U341" s="35"/>
      <c r="V341" s="35"/>
      <c r="W341" s="35"/>
      <c r="X341" s="35"/>
      <c r="Y341" s="35"/>
      <c r="Z341" s="35"/>
      <c r="AA341" s="35"/>
      <c r="AB341" s="35"/>
      <c r="AC341" s="35"/>
      <c r="AD341" s="35"/>
      <c r="AE341" s="35"/>
      <c r="AR341" s="203" t="s">
        <v>317</v>
      </c>
      <c r="AT341" s="203" t="s">
        <v>223</v>
      </c>
      <c r="AU341" s="203" t="s">
        <v>93</v>
      </c>
      <c r="AY341" s="18" t="s">
        <v>220</v>
      </c>
      <c r="BE341" s="204">
        <f>IF(N341="základní",J341,0)</f>
        <v>0</v>
      </c>
      <c r="BF341" s="204">
        <f>IF(N341="snížená",J341,0)</f>
        <v>0</v>
      </c>
      <c r="BG341" s="204">
        <f>IF(N341="zákl. přenesená",J341,0)</f>
        <v>0</v>
      </c>
      <c r="BH341" s="204">
        <f>IF(N341="sníž. přenesená",J341,0)</f>
        <v>0</v>
      </c>
      <c r="BI341" s="204">
        <f>IF(N341="nulová",J341,0)</f>
        <v>0</v>
      </c>
      <c r="BJ341" s="18" t="s">
        <v>93</v>
      </c>
      <c r="BK341" s="204">
        <f>ROUND(I341*H341,2)</f>
        <v>0</v>
      </c>
      <c r="BL341" s="18" t="s">
        <v>317</v>
      </c>
      <c r="BM341" s="203" t="s">
        <v>2056</v>
      </c>
    </row>
    <row r="342" spans="1:65" s="2" customFormat="1" ht="11.25">
      <c r="A342" s="35"/>
      <c r="B342" s="36"/>
      <c r="C342" s="37"/>
      <c r="D342" s="205" t="s">
        <v>230</v>
      </c>
      <c r="E342" s="37"/>
      <c r="F342" s="206" t="s">
        <v>516</v>
      </c>
      <c r="G342" s="37"/>
      <c r="H342" s="37"/>
      <c r="I342" s="207"/>
      <c r="J342" s="37"/>
      <c r="K342" s="37"/>
      <c r="L342" s="40"/>
      <c r="M342" s="208"/>
      <c r="N342" s="209"/>
      <c r="O342" s="72"/>
      <c r="P342" s="72"/>
      <c r="Q342" s="72"/>
      <c r="R342" s="72"/>
      <c r="S342" s="72"/>
      <c r="T342" s="73"/>
      <c r="U342" s="35"/>
      <c r="V342" s="35"/>
      <c r="W342" s="35"/>
      <c r="X342" s="35"/>
      <c r="Y342" s="35"/>
      <c r="Z342" s="35"/>
      <c r="AA342" s="35"/>
      <c r="AB342" s="35"/>
      <c r="AC342" s="35"/>
      <c r="AD342" s="35"/>
      <c r="AE342" s="35"/>
      <c r="AT342" s="18" t="s">
        <v>230</v>
      </c>
      <c r="AU342" s="18" t="s">
        <v>93</v>
      </c>
    </row>
    <row r="343" spans="1:65" s="13" customFormat="1" ht="11.25">
      <c r="B343" s="210"/>
      <c r="C343" s="211"/>
      <c r="D343" s="205" t="s">
        <v>232</v>
      </c>
      <c r="E343" s="212" t="s">
        <v>1</v>
      </c>
      <c r="F343" s="213" t="s">
        <v>506</v>
      </c>
      <c r="G343" s="211"/>
      <c r="H343" s="212" t="s">
        <v>1</v>
      </c>
      <c r="I343" s="214"/>
      <c r="J343" s="211"/>
      <c r="K343" s="211"/>
      <c r="L343" s="215"/>
      <c r="M343" s="216"/>
      <c r="N343" s="217"/>
      <c r="O343" s="217"/>
      <c r="P343" s="217"/>
      <c r="Q343" s="217"/>
      <c r="R343" s="217"/>
      <c r="S343" s="217"/>
      <c r="T343" s="218"/>
      <c r="AT343" s="219" t="s">
        <v>232</v>
      </c>
      <c r="AU343" s="219" t="s">
        <v>93</v>
      </c>
      <c r="AV343" s="13" t="s">
        <v>87</v>
      </c>
      <c r="AW343" s="13" t="s">
        <v>35</v>
      </c>
      <c r="AX343" s="13" t="s">
        <v>80</v>
      </c>
      <c r="AY343" s="219" t="s">
        <v>220</v>
      </c>
    </row>
    <row r="344" spans="1:65" s="14" customFormat="1" ht="11.25">
      <c r="B344" s="220"/>
      <c r="C344" s="221"/>
      <c r="D344" s="205" t="s">
        <v>232</v>
      </c>
      <c r="E344" s="222" t="s">
        <v>1</v>
      </c>
      <c r="F344" s="223" t="s">
        <v>2052</v>
      </c>
      <c r="G344" s="221"/>
      <c r="H344" s="224">
        <v>53.235999999999997</v>
      </c>
      <c r="I344" s="225"/>
      <c r="J344" s="221"/>
      <c r="K344" s="221"/>
      <c r="L344" s="226"/>
      <c r="M344" s="227"/>
      <c r="N344" s="228"/>
      <c r="O344" s="228"/>
      <c r="P344" s="228"/>
      <c r="Q344" s="228"/>
      <c r="R344" s="228"/>
      <c r="S344" s="228"/>
      <c r="T344" s="229"/>
      <c r="AT344" s="230" t="s">
        <v>232</v>
      </c>
      <c r="AU344" s="230" t="s">
        <v>93</v>
      </c>
      <c r="AV344" s="14" t="s">
        <v>93</v>
      </c>
      <c r="AW344" s="14" t="s">
        <v>35</v>
      </c>
      <c r="AX344" s="14" t="s">
        <v>80</v>
      </c>
      <c r="AY344" s="230" t="s">
        <v>220</v>
      </c>
    </row>
    <row r="345" spans="1:65" s="13" customFormat="1" ht="11.25">
      <c r="B345" s="210"/>
      <c r="C345" s="211"/>
      <c r="D345" s="205" t="s">
        <v>232</v>
      </c>
      <c r="E345" s="212" t="s">
        <v>1</v>
      </c>
      <c r="F345" s="213" t="s">
        <v>508</v>
      </c>
      <c r="G345" s="211"/>
      <c r="H345" s="212" t="s">
        <v>1</v>
      </c>
      <c r="I345" s="214"/>
      <c r="J345" s="211"/>
      <c r="K345" s="211"/>
      <c r="L345" s="215"/>
      <c r="M345" s="216"/>
      <c r="N345" s="217"/>
      <c r="O345" s="217"/>
      <c r="P345" s="217"/>
      <c r="Q345" s="217"/>
      <c r="R345" s="217"/>
      <c r="S345" s="217"/>
      <c r="T345" s="218"/>
      <c r="AT345" s="219" t="s">
        <v>232</v>
      </c>
      <c r="AU345" s="219" t="s">
        <v>93</v>
      </c>
      <c r="AV345" s="13" t="s">
        <v>87</v>
      </c>
      <c r="AW345" s="13" t="s">
        <v>35</v>
      </c>
      <c r="AX345" s="13" t="s">
        <v>80</v>
      </c>
      <c r="AY345" s="219" t="s">
        <v>220</v>
      </c>
    </row>
    <row r="346" spans="1:65" s="14" customFormat="1" ht="11.25">
      <c r="B346" s="220"/>
      <c r="C346" s="221"/>
      <c r="D346" s="205" t="s">
        <v>232</v>
      </c>
      <c r="E346" s="222" t="s">
        <v>1</v>
      </c>
      <c r="F346" s="223" t="s">
        <v>2053</v>
      </c>
      <c r="G346" s="221"/>
      <c r="H346" s="224">
        <v>48.615000000000002</v>
      </c>
      <c r="I346" s="225"/>
      <c r="J346" s="221"/>
      <c r="K346" s="221"/>
      <c r="L346" s="226"/>
      <c r="M346" s="227"/>
      <c r="N346" s="228"/>
      <c r="O346" s="228"/>
      <c r="P346" s="228"/>
      <c r="Q346" s="228"/>
      <c r="R346" s="228"/>
      <c r="S346" s="228"/>
      <c r="T346" s="229"/>
      <c r="AT346" s="230" t="s">
        <v>232</v>
      </c>
      <c r="AU346" s="230" t="s">
        <v>93</v>
      </c>
      <c r="AV346" s="14" t="s">
        <v>93</v>
      </c>
      <c r="AW346" s="14" t="s">
        <v>35</v>
      </c>
      <c r="AX346" s="14" t="s">
        <v>80</v>
      </c>
      <c r="AY346" s="230" t="s">
        <v>220</v>
      </c>
    </row>
    <row r="347" spans="1:65" s="13" customFormat="1" ht="11.25">
      <c r="B347" s="210"/>
      <c r="C347" s="211"/>
      <c r="D347" s="205" t="s">
        <v>232</v>
      </c>
      <c r="E347" s="212" t="s">
        <v>1</v>
      </c>
      <c r="F347" s="213" t="s">
        <v>510</v>
      </c>
      <c r="G347" s="211"/>
      <c r="H347" s="212" t="s">
        <v>1</v>
      </c>
      <c r="I347" s="214"/>
      <c r="J347" s="211"/>
      <c r="K347" s="211"/>
      <c r="L347" s="215"/>
      <c r="M347" s="216"/>
      <c r="N347" s="217"/>
      <c r="O347" s="217"/>
      <c r="P347" s="217"/>
      <c r="Q347" s="217"/>
      <c r="R347" s="217"/>
      <c r="S347" s="217"/>
      <c r="T347" s="218"/>
      <c r="AT347" s="219" t="s">
        <v>232</v>
      </c>
      <c r="AU347" s="219" t="s">
        <v>93</v>
      </c>
      <c r="AV347" s="13" t="s">
        <v>87</v>
      </c>
      <c r="AW347" s="13" t="s">
        <v>35</v>
      </c>
      <c r="AX347" s="13" t="s">
        <v>80</v>
      </c>
      <c r="AY347" s="219" t="s">
        <v>220</v>
      </c>
    </row>
    <row r="348" spans="1:65" s="14" customFormat="1" ht="11.25">
      <c r="B348" s="220"/>
      <c r="C348" s="221"/>
      <c r="D348" s="205" t="s">
        <v>232</v>
      </c>
      <c r="E348" s="222" t="s">
        <v>1</v>
      </c>
      <c r="F348" s="223" t="s">
        <v>2054</v>
      </c>
      <c r="G348" s="221"/>
      <c r="H348" s="224">
        <v>10.199999999999999</v>
      </c>
      <c r="I348" s="225"/>
      <c r="J348" s="221"/>
      <c r="K348" s="221"/>
      <c r="L348" s="226"/>
      <c r="M348" s="227"/>
      <c r="N348" s="228"/>
      <c r="O348" s="228"/>
      <c r="P348" s="228"/>
      <c r="Q348" s="228"/>
      <c r="R348" s="228"/>
      <c r="S348" s="228"/>
      <c r="T348" s="229"/>
      <c r="AT348" s="230" t="s">
        <v>232</v>
      </c>
      <c r="AU348" s="230" t="s">
        <v>93</v>
      </c>
      <c r="AV348" s="14" t="s">
        <v>93</v>
      </c>
      <c r="AW348" s="14" t="s">
        <v>35</v>
      </c>
      <c r="AX348" s="14" t="s">
        <v>80</v>
      </c>
      <c r="AY348" s="230" t="s">
        <v>220</v>
      </c>
    </row>
    <row r="349" spans="1:65" s="14" customFormat="1" ht="11.25">
      <c r="B349" s="220"/>
      <c r="C349" s="221"/>
      <c r="D349" s="205" t="s">
        <v>232</v>
      </c>
      <c r="E349" s="222" t="s">
        <v>1</v>
      </c>
      <c r="F349" s="223" t="s">
        <v>2055</v>
      </c>
      <c r="G349" s="221"/>
      <c r="H349" s="224">
        <v>11.2</v>
      </c>
      <c r="I349" s="225"/>
      <c r="J349" s="221"/>
      <c r="K349" s="221"/>
      <c r="L349" s="226"/>
      <c r="M349" s="227"/>
      <c r="N349" s="228"/>
      <c r="O349" s="228"/>
      <c r="P349" s="228"/>
      <c r="Q349" s="228"/>
      <c r="R349" s="228"/>
      <c r="S349" s="228"/>
      <c r="T349" s="229"/>
      <c r="AT349" s="230" t="s">
        <v>232</v>
      </c>
      <c r="AU349" s="230" t="s">
        <v>93</v>
      </c>
      <c r="AV349" s="14" t="s">
        <v>93</v>
      </c>
      <c r="AW349" s="14" t="s">
        <v>35</v>
      </c>
      <c r="AX349" s="14" t="s">
        <v>80</v>
      </c>
      <c r="AY349" s="230" t="s">
        <v>220</v>
      </c>
    </row>
    <row r="350" spans="1:65" s="15" customFormat="1" ht="11.25">
      <c r="B350" s="231"/>
      <c r="C350" s="232"/>
      <c r="D350" s="205" t="s">
        <v>232</v>
      </c>
      <c r="E350" s="233" t="s">
        <v>1</v>
      </c>
      <c r="F350" s="234" t="s">
        <v>236</v>
      </c>
      <c r="G350" s="232"/>
      <c r="H350" s="235">
        <v>123.251</v>
      </c>
      <c r="I350" s="236"/>
      <c r="J350" s="232"/>
      <c r="K350" s="232"/>
      <c r="L350" s="237"/>
      <c r="M350" s="238"/>
      <c r="N350" s="239"/>
      <c r="O350" s="239"/>
      <c r="P350" s="239"/>
      <c r="Q350" s="239"/>
      <c r="R350" s="239"/>
      <c r="S350" s="239"/>
      <c r="T350" s="240"/>
      <c r="AT350" s="241" t="s">
        <v>232</v>
      </c>
      <c r="AU350" s="241" t="s">
        <v>93</v>
      </c>
      <c r="AV350" s="15" t="s">
        <v>228</v>
      </c>
      <c r="AW350" s="15" t="s">
        <v>35</v>
      </c>
      <c r="AX350" s="15" t="s">
        <v>87</v>
      </c>
      <c r="AY350" s="241" t="s">
        <v>220</v>
      </c>
    </row>
    <row r="351" spans="1:65" s="2" customFormat="1" ht="14.45" customHeight="1">
      <c r="A351" s="35"/>
      <c r="B351" s="36"/>
      <c r="C351" s="192" t="s">
        <v>512</v>
      </c>
      <c r="D351" s="192" t="s">
        <v>223</v>
      </c>
      <c r="E351" s="193" t="s">
        <v>518</v>
      </c>
      <c r="F351" s="194" t="s">
        <v>519</v>
      </c>
      <c r="G351" s="195" t="s">
        <v>226</v>
      </c>
      <c r="H351" s="196">
        <v>7.875</v>
      </c>
      <c r="I351" s="197"/>
      <c r="J351" s="198">
        <f>ROUND(I351*H351,2)</f>
        <v>0</v>
      </c>
      <c r="K351" s="194" t="s">
        <v>1</v>
      </c>
      <c r="L351" s="40"/>
      <c r="M351" s="199" t="s">
        <v>1</v>
      </c>
      <c r="N351" s="200" t="s">
        <v>46</v>
      </c>
      <c r="O351" s="72"/>
      <c r="P351" s="201">
        <f>O351*H351</f>
        <v>0</v>
      </c>
      <c r="Q351" s="201">
        <v>1.61742E-2</v>
      </c>
      <c r="R351" s="201">
        <f>Q351*H351</f>
        <v>0.12737182499999999</v>
      </c>
      <c r="S351" s="201">
        <v>0</v>
      </c>
      <c r="T351" s="202">
        <f>S351*H351</f>
        <v>0</v>
      </c>
      <c r="U351" s="35"/>
      <c r="V351" s="35"/>
      <c r="W351" s="35"/>
      <c r="X351" s="35"/>
      <c r="Y351" s="35"/>
      <c r="Z351" s="35"/>
      <c r="AA351" s="35"/>
      <c r="AB351" s="35"/>
      <c r="AC351" s="35"/>
      <c r="AD351" s="35"/>
      <c r="AE351" s="35"/>
      <c r="AR351" s="203" t="s">
        <v>317</v>
      </c>
      <c r="AT351" s="203" t="s">
        <v>223</v>
      </c>
      <c r="AU351" s="203" t="s">
        <v>93</v>
      </c>
      <c r="AY351" s="18" t="s">
        <v>220</v>
      </c>
      <c r="BE351" s="204">
        <f>IF(N351="základní",J351,0)</f>
        <v>0</v>
      </c>
      <c r="BF351" s="204">
        <f>IF(N351="snížená",J351,0)</f>
        <v>0</v>
      </c>
      <c r="BG351" s="204">
        <f>IF(N351="zákl. přenesená",J351,0)</f>
        <v>0</v>
      </c>
      <c r="BH351" s="204">
        <f>IF(N351="sníž. přenesená",J351,0)</f>
        <v>0</v>
      </c>
      <c r="BI351" s="204">
        <f>IF(N351="nulová",J351,0)</f>
        <v>0</v>
      </c>
      <c r="BJ351" s="18" t="s">
        <v>93</v>
      </c>
      <c r="BK351" s="204">
        <f>ROUND(I351*H351,2)</f>
        <v>0</v>
      </c>
      <c r="BL351" s="18" t="s">
        <v>317</v>
      </c>
      <c r="BM351" s="203" t="s">
        <v>520</v>
      </c>
    </row>
    <row r="352" spans="1:65" s="13" customFormat="1" ht="11.25">
      <c r="B352" s="210"/>
      <c r="C352" s="211"/>
      <c r="D352" s="205" t="s">
        <v>232</v>
      </c>
      <c r="E352" s="212" t="s">
        <v>1</v>
      </c>
      <c r="F352" s="213" t="s">
        <v>271</v>
      </c>
      <c r="G352" s="211"/>
      <c r="H352" s="212" t="s">
        <v>1</v>
      </c>
      <c r="I352" s="214"/>
      <c r="J352" s="211"/>
      <c r="K352" s="211"/>
      <c r="L352" s="215"/>
      <c r="M352" s="216"/>
      <c r="N352" s="217"/>
      <c r="O352" s="217"/>
      <c r="P352" s="217"/>
      <c r="Q352" s="217"/>
      <c r="R352" s="217"/>
      <c r="S352" s="217"/>
      <c r="T352" s="218"/>
      <c r="AT352" s="219" t="s">
        <v>232</v>
      </c>
      <c r="AU352" s="219" t="s">
        <v>93</v>
      </c>
      <c r="AV352" s="13" t="s">
        <v>87</v>
      </c>
      <c r="AW352" s="13" t="s">
        <v>35</v>
      </c>
      <c r="AX352" s="13" t="s">
        <v>80</v>
      </c>
      <c r="AY352" s="219" t="s">
        <v>220</v>
      </c>
    </row>
    <row r="353" spans="1:65" s="14" customFormat="1" ht="11.25">
      <c r="B353" s="220"/>
      <c r="C353" s="221"/>
      <c r="D353" s="205" t="s">
        <v>232</v>
      </c>
      <c r="E353" s="222" t="s">
        <v>1</v>
      </c>
      <c r="F353" s="223" t="s">
        <v>2057</v>
      </c>
      <c r="G353" s="221"/>
      <c r="H353" s="224">
        <v>7.875</v>
      </c>
      <c r="I353" s="225"/>
      <c r="J353" s="221"/>
      <c r="K353" s="221"/>
      <c r="L353" s="226"/>
      <c r="M353" s="227"/>
      <c r="N353" s="228"/>
      <c r="O353" s="228"/>
      <c r="P353" s="228"/>
      <c r="Q353" s="228"/>
      <c r="R353" s="228"/>
      <c r="S353" s="228"/>
      <c r="T353" s="229"/>
      <c r="AT353" s="230" t="s">
        <v>232</v>
      </c>
      <c r="AU353" s="230" t="s">
        <v>93</v>
      </c>
      <c r="AV353" s="14" t="s">
        <v>93</v>
      </c>
      <c r="AW353" s="14" t="s">
        <v>35</v>
      </c>
      <c r="AX353" s="14" t="s">
        <v>87</v>
      </c>
      <c r="AY353" s="230" t="s">
        <v>220</v>
      </c>
    </row>
    <row r="354" spans="1:65" s="2" customFormat="1" ht="14.45" customHeight="1">
      <c r="A354" s="35"/>
      <c r="B354" s="36"/>
      <c r="C354" s="192" t="s">
        <v>517</v>
      </c>
      <c r="D354" s="192" t="s">
        <v>223</v>
      </c>
      <c r="E354" s="193" t="s">
        <v>2058</v>
      </c>
      <c r="F354" s="194" t="s">
        <v>2059</v>
      </c>
      <c r="G354" s="195" t="s">
        <v>226</v>
      </c>
      <c r="H354" s="196">
        <v>6.125</v>
      </c>
      <c r="I354" s="197"/>
      <c r="J354" s="198">
        <f>ROUND(I354*H354,2)</f>
        <v>0</v>
      </c>
      <c r="K354" s="194" t="s">
        <v>1</v>
      </c>
      <c r="L354" s="40"/>
      <c r="M354" s="199" t="s">
        <v>1</v>
      </c>
      <c r="N354" s="200" t="s">
        <v>46</v>
      </c>
      <c r="O354" s="72"/>
      <c r="P354" s="201">
        <f>O354*H354</f>
        <v>0</v>
      </c>
      <c r="Q354" s="201">
        <v>1.61742E-2</v>
      </c>
      <c r="R354" s="201">
        <f>Q354*H354</f>
        <v>9.9066975000000002E-2</v>
      </c>
      <c r="S354" s="201">
        <v>0</v>
      </c>
      <c r="T354" s="202">
        <f>S354*H354</f>
        <v>0</v>
      </c>
      <c r="U354" s="35"/>
      <c r="V354" s="35"/>
      <c r="W354" s="35"/>
      <c r="X354" s="35"/>
      <c r="Y354" s="35"/>
      <c r="Z354" s="35"/>
      <c r="AA354" s="35"/>
      <c r="AB354" s="35"/>
      <c r="AC354" s="35"/>
      <c r="AD354" s="35"/>
      <c r="AE354" s="35"/>
      <c r="AR354" s="203" t="s">
        <v>317</v>
      </c>
      <c r="AT354" s="203" t="s">
        <v>223</v>
      </c>
      <c r="AU354" s="203" t="s">
        <v>93</v>
      </c>
      <c r="AY354" s="18" t="s">
        <v>220</v>
      </c>
      <c r="BE354" s="204">
        <f>IF(N354="základní",J354,0)</f>
        <v>0</v>
      </c>
      <c r="BF354" s="204">
        <f>IF(N354="snížená",J354,0)</f>
        <v>0</v>
      </c>
      <c r="BG354" s="204">
        <f>IF(N354="zákl. přenesená",J354,0)</f>
        <v>0</v>
      </c>
      <c r="BH354" s="204">
        <f>IF(N354="sníž. přenesená",J354,0)</f>
        <v>0</v>
      </c>
      <c r="BI354" s="204">
        <f>IF(N354="nulová",J354,0)</f>
        <v>0</v>
      </c>
      <c r="BJ354" s="18" t="s">
        <v>93</v>
      </c>
      <c r="BK354" s="204">
        <f>ROUND(I354*H354,2)</f>
        <v>0</v>
      </c>
      <c r="BL354" s="18" t="s">
        <v>317</v>
      </c>
      <c r="BM354" s="203" t="s">
        <v>2060</v>
      </c>
    </row>
    <row r="355" spans="1:65" s="13" customFormat="1" ht="11.25">
      <c r="B355" s="210"/>
      <c r="C355" s="211"/>
      <c r="D355" s="205" t="s">
        <v>232</v>
      </c>
      <c r="E355" s="212" t="s">
        <v>1</v>
      </c>
      <c r="F355" s="213" t="s">
        <v>271</v>
      </c>
      <c r="G355" s="211"/>
      <c r="H355" s="212" t="s">
        <v>1</v>
      </c>
      <c r="I355" s="214"/>
      <c r="J355" s="211"/>
      <c r="K355" s="211"/>
      <c r="L355" s="215"/>
      <c r="M355" s="216"/>
      <c r="N355" s="217"/>
      <c r="O355" s="217"/>
      <c r="P355" s="217"/>
      <c r="Q355" s="217"/>
      <c r="R355" s="217"/>
      <c r="S355" s="217"/>
      <c r="T355" s="218"/>
      <c r="AT355" s="219" t="s">
        <v>232</v>
      </c>
      <c r="AU355" s="219" t="s">
        <v>93</v>
      </c>
      <c r="AV355" s="13" t="s">
        <v>87</v>
      </c>
      <c r="AW355" s="13" t="s">
        <v>35</v>
      </c>
      <c r="AX355" s="13" t="s">
        <v>80</v>
      </c>
      <c r="AY355" s="219" t="s">
        <v>220</v>
      </c>
    </row>
    <row r="356" spans="1:65" s="14" customFormat="1" ht="11.25">
      <c r="B356" s="220"/>
      <c r="C356" s="221"/>
      <c r="D356" s="205" t="s">
        <v>232</v>
      </c>
      <c r="E356" s="222" t="s">
        <v>1</v>
      </c>
      <c r="F356" s="223" t="s">
        <v>2061</v>
      </c>
      <c r="G356" s="221"/>
      <c r="H356" s="224">
        <v>6.125</v>
      </c>
      <c r="I356" s="225"/>
      <c r="J356" s="221"/>
      <c r="K356" s="221"/>
      <c r="L356" s="226"/>
      <c r="M356" s="227"/>
      <c r="N356" s="228"/>
      <c r="O356" s="228"/>
      <c r="P356" s="228"/>
      <c r="Q356" s="228"/>
      <c r="R356" s="228"/>
      <c r="S356" s="228"/>
      <c r="T356" s="229"/>
      <c r="AT356" s="230" t="s">
        <v>232</v>
      </c>
      <c r="AU356" s="230" t="s">
        <v>93</v>
      </c>
      <c r="AV356" s="14" t="s">
        <v>93</v>
      </c>
      <c r="AW356" s="14" t="s">
        <v>35</v>
      </c>
      <c r="AX356" s="14" t="s">
        <v>87</v>
      </c>
      <c r="AY356" s="230" t="s">
        <v>220</v>
      </c>
    </row>
    <row r="357" spans="1:65" s="2" customFormat="1" ht="14.45" customHeight="1">
      <c r="A357" s="35"/>
      <c r="B357" s="36"/>
      <c r="C357" s="192" t="s">
        <v>522</v>
      </c>
      <c r="D357" s="192" t="s">
        <v>223</v>
      </c>
      <c r="E357" s="193" t="s">
        <v>534</v>
      </c>
      <c r="F357" s="194" t="s">
        <v>535</v>
      </c>
      <c r="G357" s="195" t="s">
        <v>226</v>
      </c>
      <c r="H357" s="196">
        <v>167.49600000000001</v>
      </c>
      <c r="I357" s="197"/>
      <c r="J357" s="198">
        <f>ROUND(I357*H357,2)</f>
        <v>0</v>
      </c>
      <c r="K357" s="194" t="s">
        <v>227</v>
      </c>
      <c r="L357" s="40"/>
      <c r="M357" s="199" t="s">
        <v>1</v>
      </c>
      <c r="N357" s="200" t="s">
        <v>46</v>
      </c>
      <c r="O357" s="72"/>
      <c r="P357" s="201">
        <f>O357*H357</f>
        <v>0</v>
      </c>
      <c r="Q357" s="201">
        <v>1E-4</v>
      </c>
      <c r="R357" s="201">
        <f>Q357*H357</f>
        <v>1.6749600000000003E-2</v>
      </c>
      <c r="S357" s="201">
        <v>0</v>
      </c>
      <c r="T357" s="202">
        <f>S357*H357</f>
        <v>0</v>
      </c>
      <c r="U357" s="35"/>
      <c r="V357" s="35"/>
      <c r="W357" s="35"/>
      <c r="X357" s="35"/>
      <c r="Y357" s="35"/>
      <c r="Z357" s="35"/>
      <c r="AA357" s="35"/>
      <c r="AB357" s="35"/>
      <c r="AC357" s="35"/>
      <c r="AD357" s="35"/>
      <c r="AE357" s="35"/>
      <c r="AR357" s="203" t="s">
        <v>317</v>
      </c>
      <c r="AT357" s="203" t="s">
        <v>223</v>
      </c>
      <c r="AU357" s="203" t="s">
        <v>93</v>
      </c>
      <c r="AY357" s="18" t="s">
        <v>220</v>
      </c>
      <c r="BE357" s="204">
        <f>IF(N357="základní",J357,0)</f>
        <v>0</v>
      </c>
      <c r="BF357" s="204">
        <f>IF(N357="snížená",J357,0)</f>
        <v>0</v>
      </c>
      <c r="BG357" s="204">
        <f>IF(N357="zákl. přenesená",J357,0)</f>
        <v>0</v>
      </c>
      <c r="BH357" s="204">
        <f>IF(N357="sníž. přenesená",J357,0)</f>
        <v>0</v>
      </c>
      <c r="BI357" s="204">
        <f>IF(N357="nulová",J357,0)</f>
        <v>0</v>
      </c>
      <c r="BJ357" s="18" t="s">
        <v>93</v>
      </c>
      <c r="BK357" s="204">
        <f>ROUND(I357*H357,2)</f>
        <v>0</v>
      </c>
      <c r="BL357" s="18" t="s">
        <v>317</v>
      </c>
      <c r="BM357" s="203" t="s">
        <v>536</v>
      </c>
    </row>
    <row r="358" spans="1:65" s="2" customFormat="1" ht="11.25">
      <c r="A358" s="35"/>
      <c r="B358" s="36"/>
      <c r="C358" s="37"/>
      <c r="D358" s="205" t="s">
        <v>230</v>
      </c>
      <c r="E358" s="37"/>
      <c r="F358" s="206" t="s">
        <v>537</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230</v>
      </c>
      <c r="AU358" s="18" t="s">
        <v>93</v>
      </c>
    </row>
    <row r="359" spans="1:65" s="13" customFormat="1" ht="11.25">
      <c r="B359" s="210"/>
      <c r="C359" s="211"/>
      <c r="D359" s="205" t="s">
        <v>232</v>
      </c>
      <c r="E359" s="212" t="s">
        <v>1</v>
      </c>
      <c r="F359" s="213" t="s">
        <v>376</v>
      </c>
      <c r="G359" s="211"/>
      <c r="H359" s="212" t="s">
        <v>1</v>
      </c>
      <c r="I359" s="214"/>
      <c r="J359" s="211"/>
      <c r="K359" s="211"/>
      <c r="L359" s="215"/>
      <c r="M359" s="216"/>
      <c r="N359" s="217"/>
      <c r="O359" s="217"/>
      <c r="P359" s="217"/>
      <c r="Q359" s="217"/>
      <c r="R359" s="217"/>
      <c r="S359" s="217"/>
      <c r="T359" s="218"/>
      <c r="AT359" s="219" t="s">
        <v>232</v>
      </c>
      <c r="AU359" s="219" t="s">
        <v>93</v>
      </c>
      <c r="AV359" s="13" t="s">
        <v>87</v>
      </c>
      <c r="AW359" s="13" t="s">
        <v>35</v>
      </c>
      <c r="AX359" s="13" t="s">
        <v>80</v>
      </c>
      <c r="AY359" s="219" t="s">
        <v>220</v>
      </c>
    </row>
    <row r="360" spans="1:65" s="14" customFormat="1" ht="11.25">
      <c r="B360" s="220"/>
      <c r="C360" s="221"/>
      <c r="D360" s="205" t="s">
        <v>232</v>
      </c>
      <c r="E360" s="222" t="s">
        <v>1</v>
      </c>
      <c r="F360" s="223" t="s">
        <v>2062</v>
      </c>
      <c r="G360" s="221"/>
      <c r="H360" s="224">
        <v>75.558000000000007</v>
      </c>
      <c r="I360" s="225"/>
      <c r="J360" s="221"/>
      <c r="K360" s="221"/>
      <c r="L360" s="226"/>
      <c r="M360" s="227"/>
      <c r="N360" s="228"/>
      <c r="O360" s="228"/>
      <c r="P360" s="228"/>
      <c r="Q360" s="228"/>
      <c r="R360" s="228"/>
      <c r="S360" s="228"/>
      <c r="T360" s="229"/>
      <c r="AT360" s="230" t="s">
        <v>232</v>
      </c>
      <c r="AU360" s="230" t="s">
        <v>93</v>
      </c>
      <c r="AV360" s="14" t="s">
        <v>93</v>
      </c>
      <c r="AW360" s="14" t="s">
        <v>35</v>
      </c>
      <c r="AX360" s="14" t="s">
        <v>80</v>
      </c>
      <c r="AY360" s="230" t="s">
        <v>220</v>
      </c>
    </row>
    <row r="361" spans="1:65" s="14" customFormat="1" ht="11.25">
      <c r="B361" s="220"/>
      <c r="C361" s="221"/>
      <c r="D361" s="205" t="s">
        <v>232</v>
      </c>
      <c r="E361" s="222" t="s">
        <v>1</v>
      </c>
      <c r="F361" s="223" t="s">
        <v>2063</v>
      </c>
      <c r="G361" s="221"/>
      <c r="H361" s="224">
        <v>69.531000000000006</v>
      </c>
      <c r="I361" s="225"/>
      <c r="J361" s="221"/>
      <c r="K361" s="221"/>
      <c r="L361" s="226"/>
      <c r="M361" s="227"/>
      <c r="N361" s="228"/>
      <c r="O361" s="228"/>
      <c r="P361" s="228"/>
      <c r="Q361" s="228"/>
      <c r="R361" s="228"/>
      <c r="S361" s="228"/>
      <c r="T361" s="229"/>
      <c r="AT361" s="230" t="s">
        <v>232</v>
      </c>
      <c r="AU361" s="230" t="s">
        <v>93</v>
      </c>
      <c r="AV361" s="14" t="s">
        <v>93</v>
      </c>
      <c r="AW361" s="14" t="s">
        <v>35</v>
      </c>
      <c r="AX361" s="14" t="s">
        <v>80</v>
      </c>
      <c r="AY361" s="230" t="s">
        <v>220</v>
      </c>
    </row>
    <row r="362" spans="1:65" s="14" customFormat="1" ht="11.25">
      <c r="B362" s="220"/>
      <c r="C362" s="221"/>
      <c r="D362" s="205" t="s">
        <v>232</v>
      </c>
      <c r="E362" s="222" t="s">
        <v>1</v>
      </c>
      <c r="F362" s="223" t="s">
        <v>2064</v>
      </c>
      <c r="G362" s="221"/>
      <c r="H362" s="224">
        <v>22.407</v>
      </c>
      <c r="I362" s="225"/>
      <c r="J362" s="221"/>
      <c r="K362" s="221"/>
      <c r="L362" s="226"/>
      <c r="M362" s="227"/>
      <c r="N362" s="228"/>
      <c r="O362" s="228"/>
      <c r="P362" s="228"/>
      <c r="Q362" s="228"/>
      <c r="R362" s="228"/>
      <c r="S362" s="228"/>
      <c r="T362" s="229"/>
      <c r="AT362" s="230" t="s">
        <v>232</v>
      </c>
      <c r="AU362" s="230" t="s">
        <v>93</v>
      </c>
      <c r="AV362" s="14" t="s">
        <v>93</v>
      </c>
      <c r="AW362" s="14" t="s">
        <v>35</v>
      </c>
      <c r="AX362" s="14" t="s">
        <v>80</v>
      </c>
      <c r="AY362" s="230" t="s">
        <v>220</v>
      </c>
    </row>
    <row r="363" spans="1:65" s="15" customFormat="1" ht="11.25">
      <c r="B363" s="231"/>
      <c r="C363" s="232"/>
      <c r="D363" s="205" t="s">
        <v>232</v>
      </c>
      <c r="E363" s="233" t="s">
        <v>1</v>
      </c>
      <c r="F363" s="234" t="s">
        <v>236</v>
      </c>
      <c r="G363" s="232"/>
      <c r="H363" s="235">
        <v>167.49600000000001</v>
      </c>
      <c r="I363" s="236"/>
      <c r="J363" s="232"/>
      <c r="K363" s="232"/>
      <c r="L363" s="237"/>
      <c r="M363" s="238"/>
      <c r="N363" s="239"/>
      <c r="O363" s="239"/>
      <c r="P363" s="239"/>
      <c r="Q363" s="239"/>
      <c r="R363" s="239"/>
      <c r="S363" s="239"/>
      <c r="T363" s="240"/>
      <c r="AT363" s="241" t="s">
        <v>232</v>
      </c>
      <c r="AU363" s="241" t="s">
        <v>93</v>
      </c>
      <c r="AV363" s="15" t="s">
        <v>228</v>
      </c>
      <c r="AW363" s="15" t="s">
        <v>35</v>
      </c>
      <c r="AX363" s="15" t="s">
        <v>87</v>
      </c>
      <c r="AY363" s="241" t="s">
        <v>220</v>
      </c>
    </row>
    <row r="364" spans="1:65" s="2" customFormat="1" ht="14.45" customHeight="1">
      <c r="A364" s="35"/>
      <c r="B364" s="36"/>
      <c r="C364" s="192" t="s">
        <v>528</v>
      </c>
      <c r="D364" s="192" t="s">
        <v>223</v>
      </c>
      <c r="E364" s="193" t="s">
        <v>541</v>
      </c>
      <c r="F364" s="194" t="s">
        <v>542</v>
      </c>
      <c r="G364" s="195" t="s">
        <v>226</v>
      </c>
      <c r="H364" s="196">
        <v>170.85599999999999</v>
      </c>
      <c r="I364" s="197"/>
      <c r="J364" s="198">
        <f>ROUND(I364*H364,2)</f>
        <v>0</v>
      </c>
      <c r="K364" s="194" t="s">
        <v>227</v>
      </c>
      <c r="L364" s="40"/>
      <c r="M364" s="199" t="s">
        <v>1</v>
      </c>
      <c r="N364" s="200" t="s">
        <v>46</v>
      </c>
      <c r="O364" s="72"/>
      <c r="P364" s="201">
        <f>O364*H364</f>
        <v>0</v>
      </c>
      <c r="Q364" s="201">
        <v>0</v>
      </c>
      <c r="R364" s="201">
        <f>Q364*H364</f>
        <v>0</v>
      </c>
      <c r="S364" s="201">
        <v>0</v>
      </c>
      <c r="T364" s="202">
        <f>S364*H364</f>
        <v>0</v>
      </c>
      <c r="U364" s="35"/>
      <c r="V364" s="35"/>
      <c r="W364" s="35"/>
      <c r="X364" s="35"/>
      <c r="Y364" s="35"/>
      <c r="Z364" s="35"/>
      <c r="AA364" s="35"/>
      <c r="AB364" s="35"/>
      <c r="AC364" s="35"/>
      <c r="AD364" s="35"/>
      <c r="AE364" s="35"/>
      <c r="AR364" s="203" t="s">
        <v>317</v>
      </c>
      <c r="AT364" s="203" t="s">
        <v>223</v>
      </c>
      <c r="AU364" s="203" t="s">
        <v>93</v>
      </c>
      <c r="AY364" s="18" t="s">
        <v>220</v>
      </c>
      <c r="BE364" s="204">
        <f>IF(N364="základní",J364,0)</f>
        <v>0</v>
      </c>
      <c r="BF364" s="204">
        <f>IF(N364="snížená",J364,0)</f>
        <v>0</v>
      </c>
      <c r="BG364" s="204">
        <f>IF(N364="zákl. přenesená",J364,0)</f>
        <v>0</v>
      </c>
      <c r="BH364" s="204">
        <f>IF(N364="sníž. přenesená",J364,0)</f>
        <v>0</v>
      </c>
      <c r="BI364" s="204">
        <f>IF(N364="nulová",J364,0)</f>
        <v>0</v>
      </c>
      <c r="BJ364" s="18" t="s">
        <v>93</v>
      </c>
      <c r="BK364" s="204">
        <f>ROUND(I364*H364,2)</f>
        <v>0</v>
      </c>
      <c r="BL364" s="18" t="s">
        <v>317</v>
      </c>
      <c r="BM364" s="203" t="s">
        <v>543</v>
      </c>
    </row>
    <row r="365" spans="1:65" s="2" customFormat="1" ht="11.25">
      <c r="A365" s="35"/>
      <c r="B365" s="36"/>
      <c r="C365" s="37"/>
      <c r="D365" s="205" t="s">
        <v>230</v>
      </c>
      <c r="E365" s="37"/>
      <c r="F365" s="206" t="s">
        <v>544</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230</v>
      </c>
      <c r="AU365" s="18" t="s">
        <v>93</v>
      </c>
    </row>
    <row r="366" spans="1:65" s="13" customFormat="1" ht="11.25">
      <c r="B366" s="210"/>
      <c r="C366" s="211"/>
      <c r="D366" s="205" t="s">
        <v>232</v>
      </c>
      <c r="E366" s="212" t="s">
        <v>1</v>
      </c>
      <c r="F366" s="213" t="s">
        <v>376</v>
      </c>
      <c r="G366" s="211"/>
      <c r="H366" s="212" t="s">
        <v>1</v>
      </c>
      <c r="I366" s="214"/>
      <c r="J366" s="211"/>
      <c r="K366" s="211"/>
      <c r="L366" s="215"/>
      <c r="M366" s="216"/>
      <c r="N366" s="217"/>
      <c r="O366" s="217"/>
      <c r="P366" s="217"/>
      <c r="Q366" s="217"/>
      <c r="R366" s="217"/>
      <c r="S366" s="217"/>
      <c r="T366" s="218"/>
      <c r="AT366" s="219" t="s">
        <v>232</v>
      </c>
      <c r="AU366" s="219" t="s">
        <v>93</v>
      </c>
      <c r="AV366" s="13" t="s">
        <v>87</v>
      </c>
      <c r="AW366" s="13" t="s">
        <v>35</v>
      </c>
      <c r="AX366" s="13" t="s">
        <v>80</v>
      </c>
      <c r="AY366" s="219" t="s">
        <v>220</v>
      </c>
    </row>
    <row r="367" spans="1:65" s="14" customFormat="1" ht="11.25">
      <c r="B367" s="220"/>
      <c r="C367" s="221"/>
      <c r="D367" s="205" t="s">
        <v>232</v>
      </c>
      <c r="E367" s="222" t="s">
        <v>1</v>
      </c>
      <c r="F367" s="223" t="s">
        <v>2062</v>
      </c>
      <c r="G367" s="221"/>
      <c r="H367" s="224">
        <v>75.558000000000007</v>
      </c>
      <c r="I367" s="225"/>
      <c r="J367" s="221"/>
      <c r="K367" s="221"/>
      <c r="L367" s="226"/>
      <c r="M367" s="227"/>
      <c r="N367" s="228"/>
      <c r="O367" s="228"/>
      <c r="P367" s="228"/>
      <c r="Q367" s="228"/>
      <c r="R367" s="228"/>
      <c r="S367" s="228"/>
      <c r="T367" s="229"/>
      <c r="AT367" s="230" t="s">
        <v>232</v>
      </c>
      <c r="AU367" s="230" t="s">
        <v>93</v>
      </c>
      <c r="AV367" s="14" t="s">
        <v>93</v>
      </c>
      <c r="AW367" s="14" t="s">
        <v>35</v>
      </c>
      <c r="AX367" s="14" t="s">
        <v>80</v>
      </c>
      <c r="AY367" s="230" t="s">
        <v>220</v>
      </c>
    </row>
    <row r="368" spans="1:65" s="14" customFormat="1" ht="11.25">
      <c r="B368" s="220"/>
      <c r="C368" s="221"/>
      <c r="D368" s="205" t="s">
        <v>232</v>
      </c>
      <c r="E368" s="222" t="s">
        <v>1</v>
      </c>
      <c r="F368" s="223" t="s">
        <v>2063</v>
      </c>
      <c r="G368" s="221"/>
      <c r="H368" s="224">
        <v>69.531000000000006</v>
      </c>
      <c r="I368" s="225"/>
      <c r="J368" s="221"/>
      <c r="K368" s="221"/>
      <c r="L368" s="226"/>
      <c r="M368" s="227"/>
      <c r="N368" s="228"/>
      <c r="O368" s="228"/>
      <c r="P368" s="228"/>
      <c r="Q368" s="228"/>
      <c r="R368" s="228"/>
      <c r="S368" s="228"/>
      <c r="T368" s="229"/>
      <c r="AT368" s="230" t="s">
        <v>232</v>
      </c>
      <c r="AU368" s="230" t="s">
        <v>93</v>
      </c>
      <c r="AV368" s="14" t="s">
        <v>93</v>
      </c>
      <c r="AW368" s="14" t="s">
        <v>35</v>
      </c>
      <c r="AX368" s="14" t="s">
        <v>80</v>
      </c>
      <c r="AY368" s="230" t="s">
        <v>220</v>
      </c>
    </row>
    <row r="369" spans="1:65" s="14" customFormat="1" ht="11.25">
      <c r="B369" s="220"/>
      <c r="C369" s="221"/>
      <c r="D369" s="205" t="s">
        <v>232</v>
      </c>
      <c r="E369" s="222" t="s">
        <v>1</v>
      </c>
      <c r="F369" s="223" t="s">
        <v>2065</v>
      </c>
      <c r="G369" s="221"/>
      <c r="H369" s="224">
        <v>25.766999999999999</v>
      </c>
      <c r="I369" s="225"/>
      <c r="J369" s="221"/>
      <c r="K369" s="221"/>
      <c r="L369" s="226"/>
      <c r="M369" s="227"/>
      <c r="N369" s="228"/>
      <c r="O369" s="228"/>
      <c r="P369" s="228"/>
      <c r="Q369" s="228"/>
      <c r="R369" s="228"/>
      <c r="S369" s="228"/>
      <c r="T369" s="229"/>
      <c r="AT369" s="230" t="s">
        <v>232</v>
      </c>
      <c r="AU369" s="230" t="s">
        <v>93</v>
      </c>
      <c r="AV369" s="14" t="s">
        <v>93</v>
      </c>
      <c r="AW369" s="14" t="s">
        <v>35</v>
      </c>
      <c r="AX369" s="14" t="s">
        <v>80</v>
      </c>
      <c r="AY369" s="230" t="s">
        <v>220</v>
      </c>
    </row>
    <row r="370" spans="1:65" s="15" customFormat="1" ht="11.25">
      <c r="B370" s="231"/>
      <c r="C370" s="232"/>
      <c r="D370" s="205" t="s">
        <v>232</v>
      </c>
      <c r="E370" s="233" t="s">
        <v>1</v>
      </c>
      <c r="F370" s="234" t="s">
        <v>236</v>
      </c>
      <c r="G370" s="232"/>
      <c r="H370" s="235">
        <v>170.85599999999999</v>
      </c>
      <c r="I370" s="236"/>
      <c r="J370" s="232"/>
      <c r="K370" s="232"/>
      <c r="L370" s="237"/>
      <c r="M370" s="238"/>
      <c r="N370" s="239"/>
      <c r="O370" s="239"/>
      <c r="P370" s="239"/>
      <c r="Q370" s="239"/>
      <c r="R370" s="239"/>
      <c r="S370" s="239"/>
      <c r="T370" s="240"/>
      <c r="AT370" s="241" t="s">
        <v>232</v>
      </c>
      <c r="AU370" s="241" t="s">
        <v>93</v>
      </c>
      <c r="AV370" s="15" t="s">
        <v>228</v>
      </c>
      <c r="AW370" s="15" t="s">
        <v>35</v>
      </c>
      <c r="AX370" s="15" t="s">
        <v>87</v>
      </c>
      <c r="AY370" s="241" t="s">
        <v>220</v>
      </c>
    </row>
    <row r="371" spans="1:65" s="2" customFormat="1" ht="14.45" customHeight="1">
      <c r="A371" s="35"/>
      <c r="B371" s="36"/>
      <c r="C371" s="243" t="s">
        <v>533</v>
      </c>
      <c r="D371" s="243" t="s">
        <v>359</v>
      </c>
      <c r="E371" s="244" t="s">
        <v>546</v>
      </c>
      <c r="F371" s="245" t="s">
        <v>547</v>
      </c>
      <c r="G371" s="246" t="s">
        <v>226</v>
      </c>
      <c r="H371" s="247">
        <v>187.94200000000001</v>
      </c>
      <c r="I371" s="248"/>
      <c r="J371" s="249">
        <f>ROUND(I371*H371,2)</f>
        <v>0</v>
      </c>
      <c r="K371" s="245" t="s">
        <v>1</v>
      </c>
      <c r="L371" s="250"/>
      <c r="M371" s="251" t="s">
        <v>1</v>
      </c>
      <c r="N371" s="252" t="s">
        <v>46</v>
      </c>
      <c r="O371" s="72"/>
      <c r="P371" s="201">
        <f>O371*H371</f>
        <v>0</v>
      </c>
      <c r="Q371" s="201">
        <v>8.0000000000000007E-5</v>
      </c>
      <c r="R371" s="201">
        <f>Q371*H371</f>
        <v>1.5035360000000001E-2</v>
      </c>
      <c r="S371" s="201">
        <v>0</v>
      </c>
      <c r="T371" s="202">
        <f>S371*H371</f>
        <v>0</v>
      </c>
      <c r="U371" s="35"/>
      <c r="V371" s="35"/>
      <c r="W371" s="35"/>
      <c r="X371" s="35"/>
      <c r="Y371" s="35"/>
      <c r="Z371" s="35"/>
      <c r="AA371" s="35"/>
      <c r="AB371" s="35"/>
      <c r="AC371" s="35"/>
      <c r="AD371" s="35"/>
      <c r="AE371" s="35"/>
      <c r="AR371" s="203" t="s">
        <v>362</v>
      </c>
      <c r="AT371" s="203" t="s">
        <v>359</v>
      </c>
      <c r="AU371" s="203" t="s">
        <v>93</v>
      </c>
      <c r="AY371" s="18" t="s">
        <v>220</v>
      </c>
      <c r="BE371" s="204">
        <f>IF(N371="základní",J371,0)</f>
        <v>0</v>
      </c>
      <c r="BF371" s="204">
        <f>IF(N371="snížená",J371,0)</f>
        <v>0</v>
      </c>
      <c r="BG371" s="204">
        <f>IF(N371="zákl. přenesená",J371,0)</f>
        <v>0</v>
      </c>
      <c r="BH371" s="204">
        <f>IF(N371="sníž. přenesená",J371,0)</f>
        <v>0</v>
      </c>
      <c r="BI371" s="204">
        <f>IF(N371="nulová",J371,0)</f>
        <v>0</v>
      </c>
      <c r="BJ371" s="18" t="s">
        <v>93</v>
      </c>
      <c r="BK371" s="204">
        <f>ROUND(I371*H371,2)</f>
        <v>0</v>
      </c>
      <c r="BL371" s="18" t="s">
        <v>317</v>
      </c>
      <c r="BM371" s="203" t="s">
        <v>548</v>
      </c>
    </row>
    <row r="372" spans="1:65" s="14" customFormat="1" ht="11.25">
      <c r="B372" s="220"/>
      <c r="C372" s="221"/>
      <c r="D372" s="205" t="s">
        <v>232</v>
      </c>
      <c r="E372" s="221"/>
      <c r="F372" s="223" t="s">
        <v>2066</v>
      </c>
      <c r="G372" s="221"/>
      <c r="H372" s="224">
        <v>187.94200000000001</v>
      </c>
      <c r="I372" s="225"/>
      <c r="J372" s="221"/>
      <c r="K372" s="221"/>
      <c r="L372" s="226"/>
      <c r="M372" s="227"/>
      <c r="N372" s="228"/>
      <c r="O372" s="228"/>
      <c r="P372" s="228"/>
      <c r="Q372" s="228"/>
      <c r="R372" s="228"/>
      <c r="S372" s="228"/>
      <c r="T372" s="229"/>
      <c r="AT372" s="230" t="s">
        <v>232</v>
      </c>
      <c r="AU372" s="230" t="s">
        <v>93</v>
      </c>
      <c r="AV372" s="14" t="s">
        <v>93</v>
      </c>
      <c r="AW372" s="14" t="s">
        <v>4</v>
      </c>
      <c r="AX372" s="14" t="s">
        <v>87</v>
      </c>
      <c r="AY372" s="230" t="s">
        <v>220</v>
      </c>
    </row>
    <row r="373" spans="1:65" s="2" customFormat="1" ht="14.45" customHeight="1">
      <c r="A373" s="35"/>
      <c r="B373" s="36"/>
      <c r="C373" s="192" t="s">
        <v>540</v>
      </c>
      <c r="D373" s="192" t="s">
        <v>223</v>
      </c>
      <c r="E373" s="193" t="s">
        <v>551</v>
      </c>
      <c r="F373" s="194" t="s">
        <v>552</v>
      </c>
      <c r="G373" s="195" t="s">
        <v>226</v>
      </c>
      <c r="H373" s="196">
        <v>75.558000000000007</v>
      </c>
      <c r="I373" s="197"/>
      <c r="J373" s="198">
        <f>ROUND(I373*H373,2)</f>
        <v>0</v>
      </c>
      <c r="K373" s="194" t="s">
        <v>227</v>
      </c>
      <c r="L373" s="40"/>
      <c r="M373" s="199" t="s">
        <v>1</v>
      </c>
      <c r="N373" s="200" t="s">
        <v>46</v>
      </c>
      <c r="O373" s="72"/>
      <c r="P373" s="201">
        <f>O373*H373</f>
        <v>0</v>
      </c>
      <c r="Q373" s="201">
        <v>0</v>
      </c>
      <c r="R373" s="201">
        <f>Q373*H373</f>
        <v>0</v>
      </c>
      <c r="S373" s="201">
        <v>0</v>
      </c>
      <c r="T373" s="202">
        <f>S373*H373</f>
        <v>0</v>
      </c>
      <c r="U373" s="35"/>
      <c r="V373" s="35"/>
      <c r="W373" s="35"/>
      <c r="X373" s="35"/>
      <c r="Y373" s="35"/>
      <c r="Z373" s="35"/>
      <c r="AA373" s="35"/>
      <c r="AB373" s="35"/>
      <c r="AC373" s="35"/>
      <c r="AD373" s="35"/>
      <c r="AE373" s="35"/>
      <c r="AR373" s="203" t="s">
        <v>317</v>
      </c>
      <c r="AT373" s="203" t="s">
        <v>223</v>
      </c>
      <c r="AU373" s="203" t="s">
        <v>93</v>
      </c>
      <c r="AY373" s="18" t="s">
        <v>220</v>
      </c>
      <c r="BE373" s="204">
        <f>IF(N373="základní",J373,0)</f>
        <v>0</v>
      </c>
      <c r="BF373" s="204">
        <f>IF(N373="snížená",J373,0)</f>
        <v>0</v>
      </c>
      <c r="BG373" s="204">
        <f>IF(N373="zákl. přenesená",J373,0)</f>
        <v>0</v>
      </c>
      <c r="BH373" s="204">
        <f>IF(N373="sníž. přenesená",J373,0)</f>
        <v>0</v>
      </c>
      <c r="BI373" s="204">
        <f>IF(N373="nulová",J373,0)</f>
        <v>0</v>
      </c>
      <c r="BJ373" s="18" t="s">
        <v>93</v>
      </c>
      <c r="BK373" s="204">
        <f>ROUND(I373*H373,2)</f>
        <v>0</v>
      </c>
      <c r="BL373" s="18" t="s">
        <v>317</v>
      </c>
      <c r="BM373" s="203" t="s">
        <v>553</v>
      </c>
    </row>
    <row r="374" spans="1:65" s="2" customFormat="1" ht="19.5">
      <c r="A374" s="35"/>
      <c r="B374" s="36"/>
      <c r="C374" s="37"/>
      <c r="D374" s="205" t="s">
        <v>230</v>
      </c>
      <c r="E374" s="37"/>
      <c r="F374" s="206" t="s">
        <v>554</v>
      </c>
      <c r="G374" s="37"/>
      <c r="H374" s="37"/>
      <c r="I374" s="207"/>
      <c r="J374" s="37"/>
      <c r="K374" s="37"/>
      <c r="L374" s="40"/>
      <c r="M374" s="208"/>
      <c r="N374" s="209"/>
      <c r="O374" s="72"/>
      <c r="P374" s="72"/>
      <c r="Q374" s="72"/>
      <c r="R374" s="72"/>
      <c r="S374" s="72"/>
      <c r="T374" s="73"/>
      <c r="U374" s="35"/>
      <c r="V374" s="35"/>
      <c r="W374" s="35"/>
      <c r="X374" s="35"/>
      <c r="Y374" s="35"/>
      <c r="Z374" s="35"/>
      <c r="AA374" s="35"/>
      <c r="AB374" s="35"/>
      <c r="AC374" s="35"/>
      <c r="AD374" s="35"/>
      <c r="AE374" s="35"/>
      <c r="AT374" s="18" t="s">
        <v>230</v>
      </c>
      <c r="AU374" s="18" t="s">
        <v>93</v>
      </c>
    </row>
    <row r="375" spans="1:65" s="13" customFormat="1" ht="11.25">
      <c r="B375" s="210"/>
      <c r="C375" s="211"/>
      <c r="D375" s="205" t="s">
        <v>232</v>
      </c>
      <c r="E375" s="212" t="s">
        <v>1</v>
      </c>
      <c r="F375" s="213" t="s">
        <v>376</v>
      </c>
      <c r="G375" s="211"/>
      <c r="H375" s="212" t="s">
        <v>1</v>
      </c>
      <c r="I375" s="214"/>
      <c r="J375" s="211"/>
      <c r="K375" s="211"/>
      <c r="L375" s="215"/>
      <c r="M375" s="216"/>
      <c r="N375" s="217"/>
      <c r="O375" s="217"/>
      <c r="P375" s="217"/>
      <c r="Q375" s="217"/>
      <c r="R375" s="217"/>
      <c r="S375" s="217"/>
      <c r="T375" s="218"/>
      <c r="AT375" s="219" t="s">
        <v>232</v>
      </c>
      <c r="AU375" s="219" t="s">
        <v>93</v>
      </c>
      <c r="AV375" s="13" t="s">
        <v>87</v>
      </c>
      <c r="AW375" s="13" t="s">
        <v>35</v>
      </c>
      <c r="AX375" s="13" t="s">
        <v>80</v>
      </c>
      <c r="AY375" s="219" t="s">
        <v>220</v>
      </c>
    </row>
    <row r="376" spans="1:65" s="14" customFormat="1" ht="11.25">
      <c r="B376" s="220"/>
      <c r="C376" s="221"/>
      <c r="D376" s="205" t="s">
        <v>232</v>
      </c>
      <c r="E376" s="222" t="s">
        <v>1</v>
      </c>
      <c r="F376" s="223" t="s">
        <v>2062</v>
      </c>
      <c r="G376" s="221"/>
      <c r="H376" s="224">
        <v>75.558000000000007</v>
      </c>
      <c r="I376" s="225"/>
      <c r="J376" s="221"/>
      <c r="K376" s="221"/>
      <c r="L376" s="226"/>
      <c r="M376" s="227"/>
      <c r="N376" s="228"/>
      <c r="O376" s="228"/>
      <c r="P376" s="228"/>
      <c r="Q376" s="228"/>
      <c r="R376" s="228"/>
      <c r="S376" s="228"/>
      <c r="T376" s="229"/>
      <c r="AT376" s="230" t="s">
        <v>232</v>
      </c>
      <c r="AU376" s="230" t="s">
        <v>93</v>
      </c>
      <c r="AV376" s="14" t="s">
        <v>93</v>
      </c>
      <c r="AW376" s="14" t="s">
        <v>35</v>
      </c>
      <c r="AX376" s="14" t="s">
        <v>87</v>
      </c>
      <c r="AY376" s="230" t="s">
        <v>220</v>
      </c>
    </row>
    <row r="377" spans="1:65" s="2" customFormat="1" ht="14.45" customHeight="1">
      <c r="A377" s="35"/>
      <c r="B377" s="36"/>
      <c r="C377" s="243" t="s">
        <v>545</v>
      </c>
      <c r="D377" s="243" t="s">
        <v>359</v>
      </c>
      <c r="E377" s="244" t="s">
        <v>556</v>
      </c>
      <c r="F377" s="245" t="s">
        <v>557</v>
      </c>
      <c r="G377" s="246" t="s">
        <v>226</v>
      </c>
      <c r="H377" s="247">
        <v>77.069000000000003</v>
      </c>
      <c r="I377" s="248"/>
      <c r="J377" s="249">
        <f>ROUND(I377*H377,2)</f>
        <v>0</v>
      </c>
      <c r="K377" s="245" t="s">
        <v>227</v>
      </c>
      <c r="L377" s="250"/>
      <c r="M377" s="251" t="s">
        <v>1</v>
      </c>
      <c r="N377" s="252" t="s">
        <v>46</v>
      </c>
      <c r="O377" s="72"/>
      <c r="P377" s="201">
        <f>O377*H377</f>
        <v>0</v>
      </c>
      <c r="Q377" s="201">
        <v>2.8E-3</v>
      </c>
      <c r="R377" s="201">
        <f>Q377*H377</f>
        <v>0.21579320000000002</v>
      </c>
      <c r="S377" s="201">
        <v>0</v>
      </c>
      <c r="T377" s="202">
        <f>S377*H377</f>
        <v>0</v>
      </c>
      <c r="U377" s="35"/>
      <c r="V377" s="35"/>
      <c r="W377" s="35"/>
      <c r="X377" s="35"/>
      <c r="Y377" s="35"/>
      <c r="Z377" s="35"/>
      <c r="AA377" s="35"/>
      <c r="AB377" s="35"/>
      <c r="AC377" s="35"/>
      <c r="AD377" s="35"/>
      <c r="AE377" s="35"/>
      <c r="AR377" s="203" t="s">
        <v>362</v>
      </c>
      <c r="AT377" s="203" t="s">
        <v>359</v>
      </c>
      <c r="AU377" s="203" t="s">
        <v>93</v>
      </c>
      <c r="AY377" s="18" t="s">
        <v>220</v>
      </c>
      <c r="BE377" s="204">
        <f>IF(N377="základní",J377,0)</f>
        <v>0</v>
      </c>
      <c r="BF377" s="204">
        <f>IF(N377="snížená",J377,0)</f>
        <v>0</v>
      </c>
      <c r="BG377" s="204">
        <f>IF(N377="zákl. přenesená",J377,0)</f>
        <v>0</v>
      </c>
      <c r="BH377" s="204">
        <f>IF(N377="sníž. přenesená",J377,0)</f>
        <v>0</v>
      </c>
      <c r="BI377" s="204">
        <f>IF(N377="nulová",J377,0)</f>
        <v>0</v>
      </c>
      <c r="BJ377" s="18" t="s">
        <v>93</v>
      </c>
      <c r="BK377" s="204">
        <f>ROUND(I377*H377,2)</f>
        <v>0</v>
      </c>
      <c r="BL377" s="18" t="s">
        <v>317</v>
      </c>
      <c r="BM377" s="203" t="s">
        <v>558</v>
      </c>
    </row>
    <row r="378" spans="1:65" s="2" customFormat="1" ht="11.25">
      <c r="A378" s="35"/>
      <c r="B378" s="36"/>
      <c r="C378" s="37"/>
      <c r="D378" s="205" t="s">
        <v>230</v>
      </c>
      <c r="E378" s="37"/>
      <c r="F378" s="206" t="s">
        <v>557</v>
      </c>
      <c r="G378" s="37"/>
      <c r="H378" s="37"/>
      <c r="I378" s="207"/>
      <c r="J378" s="37"/>
      <c r="K378" s="37"/>
      <c r="L378" s="40"/>
      <c r="M378" s="208"/>
      <c r="N378" s="209"/>
      <c r="O378" s="72"/>
      <c r="P378" s="72"/>
      <c r="Q378" s="72"/>
      <c r="R378" s="72"/>
      <c r="S378" s="72"/>
      <c r="T378" s="73"/>
      <c r="U378" s="35"/>
      <c r="V378" s="35"/>
      <c r="W378" s="35"/>
      <c r="X378" s="35"/>
      <c r="Y378" s="35"/>
      <c r="Z378" s="35"/>
      <c r="AA378" s="35"/>
      <c r="AB378" s="35"/>
      <c r="AC378" s="35"/>
      <c r="AD378" s="35"/>
      <c r="AE378" s="35"/>
      <c r="AT378" s="18" t="s">
        <v>230</v>
      </c>
      <c r="AU378" s="18" t="s">
        <v>93</v>
      </c>
    </row>
    <row r="379" spans="1:65" s="14" customFormat="1" ht="11.25">
      <c r="B379" s="220"/>
      <c r="C379" s="221"/>
      <c r="D379" s="205" t="s">
        <v>232</v>
      </c>
      <c r="E379" s="221"/>
      <c r="F379" s="223" t="s">
        <v>2067</v>
      </c>
      <c r="G379" s="221"/>
      <c r="H379" s="224">
        <v>77.069000000000003</v>
      </c>
      <c r="I379" s="225"/>
      <c r="J379" s="221"/>
      <c r="K379" s="221"/>
      <c r="L379" s="226"/>
      <c r="M379" s="227"/>
      <c r="N379" s="228"/>
      <c r="O379" s="228"/>
      <c r="P379" s="228"/>
      <c r="Q379" s="228"/>
      <c r="R379" s="228"/>
      <c r="S379" s="228"/>
      <c r="T379" s="229"/>
      <c r="AT379" s="230" t="s">
        <v>232</v>
      </c>
      <c r="AU379" s="230" t="s">
        <v>93</v>
      </c>
      <c r="AV379" s="14" t="s">
        <v>93</v>
      </c>
      <c r="AW379" s="14" t="s">
        <v>4</v>
      </c>
      <c r="AX379" s="14" t="s">
        <v>87</v>
      </c>
      <c r="AY379" s="230" t="s">
        <v>220</v>
      </c>
    </row>
    <row r="380" spans="1:65" s="2" customFormat="1" ht="14.45" customHeight="1">
      <c r="A380" s="35"/>
      <c r="B380" s="36"/>
      <c r="C380" s="192" t="s">
        <v>550</v>
      </c>
      <c r="D380" s="192" t="s">
        <v>223</v>
      </c>
      <c r="E380" s="193" t="s">
        <v>551</v>
      </c>
      <c r="F380" s="194" t="s">
        <v>552</v>
      </c>
      <c r="G380" s="195" t="s">
        <v>226</v>
      </c>
      <c r="H380" s="196">
        <v>164.82900000000001</v>
      </c>
      <c r="I380" s="197"/>
      <c r="J380" s="198">
        <f>ROUND(I380*H380,2)</f>
        <v>0</v>
      </c>
      <c r="K380" s="194" t="s">
        <v>227</v>
      </c>
      <c r="L380" s="40"/>
      <c r="M380" s="199" t="s">
        <v>1</v>
      </c>
      <c r="N380" s="200" t="s">
        <v>46</v>
      </c>
      <c r="O380" s="72"/>
      <c r="P380" s="201">
        <f>O380*H380</f>
        <v>0</v>
      </c>
      <c r="Q380" s="201">
        <v>0</v>
      </c>
      <c r="R380" s="201">
        <f>Q380*H380</f>
        <v>0</v>
      </c>
      <c r="S380" s="201">
        <v>0</v>
      </c>
      <c r="T380" s="202">
        <f>S380*H380</f>
        <v>0</v>
      </c>
      <c r="U380" s="35"/>
      <c r="V380" s="35"/>
      <c r="W380" s="35"/>
      <c r="X380" s="35"/>
      <c r="Y380" s="35"/>
      <c r="Z380" s="35"/>
      <c r="AA380" s="35"/>
      <c r="AB380" s="35"/>
      <c r="AC380" s="35"/>
      <c r="AD380" s="35"/>
      <c r="AE380" s="35"/>
      <c r="AR380" s="203" t="s">
        <v>317</v>
      </c>
      <c r="AT380" s="203" t="s">
        <v>223</v>
      </c>
      <c r="AU380" s="203" t="s">
        <v>93</v>
      </c>
      <c r="AY380" s="18" t="s">
        <v>220</v>
      </c>
      <c r="BE380" s="204">
        <f>IF(N380="základní",J380,0)</f>
        <v>0</v>
      </c>
      <c r="BF380" s="204">
        <f>IF(N380="snížená",J380,0)</f>
        <v>0</v>
      </c>
      <c r="BG380" s="204">
        <f>IF(N380="zákl. přenesená",J380,0)</f>
        <v>0</v>
      </c>
      <c r="BH380" s="204">
        <f>IF(N380="sníž. přenesená",J380,0)</f>
        <v>0</v>
      </c>
      <c r="BI380" s="204">
        <f>IF(N380="nulová",J380,0)</f>
        <v>0</v>
      </c>
      <c r="BJ380" s="18" t="s">
        <v>93</v>
      </c>
      <c r="BK380" s="204">
        <f>ROUND(I380*H380,2)</f>
        <v>0</v>
      </c>
      <c r="BL380" s="18" t="s">
        <v>317</v>
      </c>
      <c r="BM380" s="203" t="s">
        <v>560</v>
      </c>
    </row>
    <row r="381" spans="1:65" s="2" customFormat="1" ht="19.5">
      <c r="A381" s="35"/>
      <c r="B381" s="36"/>
      <c r="C381" s="37"/>
      <c r="D381" s="205" t="s">
        <v>230</v>
      </c>
      <c r="E381" s="37"/>
      <c r="F381" s="206" t="s">
        <v>554</v>
      </c>
      <c r="G381" s="37"/>
      <c r="H381" s="37"/>
      <c r="I381" s="207"/>
      <c r="J381" s="37"/>
      <c r="K381" s="37"/>
      <c r="L381" s="40"/>
      <c r="M381" s="208"/>
      <c r="N381" s="209"/>
      <c r="O381" s="72"/>
      <c r="P381" s="72"/>
      <c r="Q381" s="72"/>
      <c r="R381" s="72"/>
      <c r="S381" s="72"/>
      <c r="T381" s="73"/>
      <c r="U381" s="35"/>
      <c r="V381" s="35"/>
      <c r="W381" s="35"/>
      <c r="X381" s="35"/>
      <c r="Y381" s="35"/>
      <c r="Z381" s="35"/>
      <c r="AA381" s="35"/>
      <c r="AB381" s="35"/>
      <c r="AC381" s="35"/>
      <c r="AD381" s="35"/>
      <c r="AE381" s="35"/>
      <c r="AT381" s="18" t="s">
        <v>230</v>
      </c>
      <c r="AU381" s="18" t="s">
        <v>93</v>
      </c>
    </row>
    <row r="382" spans="1:65" s="13" customFormat="1" ht="11.25">
      <c r="B382" s="210"/>
      <c r="C382" s="211"/>
      <c r="D382" s="205" t="s">
        <v>232</v>
      </c>
      <c r="E382" s="212" t="s">
        <v>1</v>
      </c>
      <c r="F382" s="213" t="s">
        <v>376</v>
      </c>
      <c r="G382" s="211"/>
      <c r="H382" s="212" t="s">
        <v>1</v>
      </c>
      <c r="I382" s="214"/>
      <c r="J382" s="211"/>
      <c r="K382" s="211"/>
      <c r="L382" s="215"/>
      <c r="M382" s="216"/>
      <c r="N382" s="217"/>
      <c r="O382" s="217"/>
      <c r="P382" s="217"/>
      <c r="Q382" s="217"/>
      <c r="R382" s="217"/>
      <c r="S382" s="217"/>
      <c r="T382" s="218"/>
      <c r="AT382" s="219" t="s">
        <v>232</v>
      </c>
      <c r="AU382" s="219" t="s">
        <v>93</v>
      </c>
      <c r="AV382" s="13" t="s">
        <v>87</v>
      </c>
      <c r="AW382" s="13" t="s">
        <v>35</v>
      </c>
      <c r="AX382" s="13" t="s">
        <v>80</v>
      </c>
      <c r="AY382" s="219" t="s">
        <v>220</v>
      </c>
    </row>
    <row r="383" spans="1:65" s="14" customFormat="1" ht="11.25">
      <c r="B383" s="220"/>
      <c r="C383" s="221"/>
      <c r="D383" s="205" t="s">
        <v>232</v>
      </c>
      <c r="E383" s="222" t="s">
        <v>1</v>
      </c>
      <c r="F383" s="223" t="s">
        <v>2068</v>
      </c>
      <c r="G383" s="221"/>
      <c r="H383" s="224">
        <v>139.06200000000001</v>
      </c>
      <c r="I383" s="225"/>
      <c r="J383" s="221"/>
      <c r="K383" s="221"/>
      <c r="L383" s="226"/>
      <c r="M383" s="227"/>
      <c r="N383" s="228"/>
      <c r="O383" s="228"/>
      <c r="P383" s="228"/>
      <c r="Q383" s="228"/>
      <c r="R383" s="228"/>
      <c r="S383" s="228"/>
      <c r="T383" s="229"/>
      <c r="AT383" s="230" t="s">
        <v>232</v>
      </c>
      <c r="AU383" s="230" t="s">
        <v>93</v>
      </c>
      <c r="AV383" s="14" t="s">
        <v>93</v>
      </c>
      <c r="AW383" s="14" t="s">
        <v>35</v>
      </c>
      <c r="AX383" s="14" t="s">
        <v>80</v>
      </c>
      <c r="AY383" s="230" t="s">
        <v>220</v>
      </c>
    </row>
    <row r="384" spans="1:65" s="14" customFormat="1" ht="11.25">
      <c r="B384" s="220"/>
      <c r="C384" s="221"/>
      <c r="D384" s="205" t="s">
        <v>232</v>
      </c>
      <c r="E384" s="222" t="s">
        <v>1</v>
      </c>
      <c r="F384" s="223" t="s">
        <v>2065</v>
      </c>
      <c r="G384" s="221"/>
      <c r="H384" s="224">
        <v>25.766999999999999</v>
      </c>
      <c r="I384" s="225"/>
      <c r="J384" s="221"/>
      <c r="K384" s="221"/>
      <c r="L384" s="226"/>
      <c r="M384" s="227"/>
      <c r="N384" s="228"/>
      <c r="O384" s="228"/>
      <c r="P384" s="228"/>
      <c r="Q384" s="228"/>
      <c r="R384" s="228"/>
      <c r="S384" s="228"/>
      <c r="T384" s="229"/>
      <c r="AT384" s="230" t="s">
        <v>232</v>
      </c>
      <c r="AU384" s="230" t="s">
        <v>93</v>
      </c>
      <c r="AV384" s="14" t="s">
        <v>93</v>
      </c>
      <c r="AW384" s="14" t="s">
        <v>35</v>
      </c>
      <c r="AX384" s="14" t="s">
        <v>80</v>
      </c>
      <c r="AY384" s="230" t="s">
        <v>220</v>
      </c>
    </row>
    <row r="385" spans="1:65" s="15" customFormat="1" ht="11.25">
      <c r="B385" s="231"/>
      <c r="C385" s="232"/>
      <c r="D385" s="205" t="s">
        <v>232</v>
      </c>
      <c r="E385" s="233" t="s">
        <v>1</v>
      </c>
      <c r="F385" s="234" t="s">
        <v>236</v>
      </c>
      <c r="G385" s="232"/>
      <c r="H385" s="235">
        <v>164.82900000000001</v>
      </c>
      <c r="I385" s="236"/>
      <c r="J385" s="232"/>
      <c r="K385" s="232"/>
      <c r="L385" s="237"/>
      <c r="M385" s="238"/>
      <c r="N385" s="239"/>
      <c r="O385" s="239"/>
      <c r="P385" s="239"/>
      <c r="Q385" s="239"/>
      <c r="R385" s="239"/>
      <c r="S385" s="239"/>
      <c r="T385" s="240"/>
      <c r="AT385" s="241" t="s">
        <v>232</v>
      </c>
      <c r="AU385" s="241" t="s">
        <v>93</v>
      </c>
      <c r="AV385" s="15" t="s">
        <v>228</v>
      </c>
      <c r="AW385" s="15" t="s">
        <v>35</v>
      </c>
      <c r="AX385" s="15" t="s">
        <v>87</v>
      </c>
      <c r="AY385" s="241" t="s">
        <v>220</v>
      </c>
    </row>
    <row r="386" spans="1:65" s="2" customFormat="1" ht="14.45" customHeight="1">
      <c r="A386" s="35"/>
      <c r="B386" s="36"/>
      <c r="C386" s="243" t="s">
        <v>555</v>
      </c>
      <c r="D386" s="243" t="s">
        <v>359</v>
      </c>
      <c r="E386" s="244" t="s">
        <v>563</v>
      </c>
      <c r="F386" s="245" t="s">
        <v>564</v>
      </c>
      <c r="G386" s="246" t="s">
        <v>226</v>
      </c>
      <c r="H386" s="247">
        <v>168.126</v>
      </c>
      <c r="I386" s="248"/>
      <c r="J386" s="249">
        <f>ROUND(I386*H386,2)</f>
        <v>0</v>
      </c>
      <c r="K386" s="245" t="s">
        <v>227</v>
      </c>
      <c r="L386" s="250"/>
      <c r="M386" s="251" t="s">
        <v>1</v>
      </c>
      <c r="N386" s="252" t="s">
        <v>46</v>
      </c>
      <c r="O386" s="72"/>
      <c r="P386" s="201">
        <f>O386*H386</f>
        <v>0</v>
      </c>
      <c r="Q386" s="201">
        <v>4.7999999999999996E-3</v>
      </c>
      <c r="R386" s="201">
        <f>Q386*H386</f>
        <v>0.80700479999999997</v>
      </c>
      <c r="S386" s="201">
        <v>0</v>
      </c>
      <c r="T386" s="202">
        <f>S386*H386</f>
        <v>0</v>
      </c>
      <c r="U386" s="35"/>
      <c r="V386" s="35"/>
      <c r="W386" s="35"/>
      <c r="X386" s="35"/>
      <c r="Y386" s="35"/>
      <c r="Z386" s="35"/>
      <c r="AA386" s="35"/>
      <c r="AB386" s="35"/>
      <c r="AC386" s="35"/>
      <c r="AD386" s="35"/>
      <c r="AE386" s="35"/>
      <c r="AR386" s="203" t="s">
        <v>362</v>
      </c>
      <c r="AT386" s="203" t="s">
        <v>359</v>
      </c>
      <c r="AU386" s="203" t="s">
        <v>93</v>
      </c>
      <c r="AY386" s="18" t="s">
        <v>220</v>
      </c>
      <c r="BE386" s="204">
        <f>IF(N386="základní",J386,0)</f>
        <v>0</v>
      </c>
      <c r="BF386" s="204">
        <f>IF(N386="snížená",J386,0)</f>
        <v>0</v>
      </c>
      <c r="BG386" s="204">
        <f>IF(N386="zákl. přenesená",J386,0)</f>
        <v>0</v>
      </c>
      <c r="BH386" s="204">
        <f>IF(N386="sníž. přenesená",J386,0)</f>
        <v>0</v>
      </c>
      <c r="BI386" s="204">
        <f>IF(N386="nulová",J386,0)</f>
        <v>0</v>
      </c>
      <c r="BJ386" s="18" t="s">
        <v>93</v>
      </c>
      <c r="BK386" s="204">
        <f>ROUND(I386*H386,2)</f>
        <v>0</v>
      </c>
      <c r="BL386" s="18" t="s">
        <v>317</v>
      </c>
      <c r="BM386" s="203" t="s">
        <v>565</v>
      </c>
    </row>
    <row r="387" spans="1:65" s="2" customFormat="1" ht="11.25">
      <c r="A387" s="35"/>
      <c r="B387" s="36"/>
      <c r="C387" s="37"/>
      <c r="D387" s="205" t="s">
        <v>230</v>
      </c>
      <c r="E387" s="37"/>
      <c r="F387" s="206" t="s">
        <v>564</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230</v>
      </c>
      <c r="AU387" s="18" t="s">
        <v>93</v>
      </c>
    </row>
    <row r="388" spans="1:65" s="14" customFormat="1" ht="11.25">
      <c r="B388" s="220"/>
      <c r="C388" s="221"/>
      <c r="D388" s="205" t="s">
        <v>232</v>
      </c>
      <c r="E388" s="221"/>
      <c r="F388" s="223" t="s">
        <v>2069</v>
      </c>
      <c r="G388" s="221"/>
      <c r="H388" s="224">
        <v>168.126</v>
      </c>
      <c r="I388" s="225"/>
      <c r="J388" s="221"/>
      <c r="K388" s="221"/>
      <c r="L388" s="226"/>
      <c r="M388" s="227"/>
      <c r="N388" s="228"/>
      <c r="O388" s="228"/>
      <c r="P388" s="228"/>
      <c r="Q388" s="228"/>
      <c r="R388" s="228"/>
      <c r="S388" s="228"/>
      <c r="T388" s="229"/>
      <c r="AT388" s="230" t="s">
        <v>232</v>
      </c>
      <c r="AU388" s="230" t="s">
        <v>93</v>
      </c>
      <c r="AV388" s="14" t="s">
        <v>93</v>
      </c>
      <c r="AW388" s="14" t="s">
        <v>4</v>
      </c>
      <c r="AX388" s="14" t="s">
        <v>87</v>
      </c>
      <c r="AY388" s="230" t="s">
        <v>220</v>
      </c>
    </row>
    <row r="389" spans="1:65" s="2" customFormat="1" ht="14.45" customHeight="1">
      <c r="A389" s="35"/>
      <c r="B389" s="36"/>
      <c r="C389" s="192" t="s">
        <v>559</v>
      </c>
      <c r="D389" s="192" t="s">
        <v>223</v>
      </c>
      <c r="E389" s="193" t="s">
        <v>551</v>
      </c>
      <c r="F389" s="194" t="s">
        <v>552</v>
      </c>
      <c r="G389" s="195" t="s">
        <v>226</v>
      </c>
      <c r="H389" s="196">
        <v>25.766999999999999</v>
      </c>
      <c r="I389" s="197"/>
      <c r="J389" s="198">
        <f>ROUND(I389*H389,2)</f>
        <v>0</v>
      </c>
      <c r="K389" s="194" t="s">
        <v>227</v>
      </c>
      <c r="L389" s="40"/>
      <c r="M389" s="199" t="s">
        <v>1</v>
      </c>
      <c r="N389" s="200" t="s">
        <v>46</v>
      </c>
      <c r="O389" s="72"/>
      <c r="P389" s="201">
        <f>O389*H389</f>
        <v>0</v>
      </c>
      <c r="Q389" s="201">
        <v>0</v>
      </c>
      <c r="R389" s="201">
        <f>Q389*H389</f>
        <v>0</v>
      </c>
      <c r="S389" s="201">
        <v>0</v>
      </c>
      <c r="T389" s="202">
        <f>S389*H389</f>
        <v>0</v>
      </c>
      <c r="U389" s="35"/>
      <c r="V389" s="35"/>
      <c r="W389" s="35"/>
      <c r="X389" s="35"/>
      <c r="Y389" s="35"/>
      <c r="Z389" s="35"/>
      <c r="AA389" s="35"/>
      <c r="AB389" s="35"/>
      <c r="AC389" s="35"/>
      <c r="AD389" s="35"/>
      <c r="AE389" s="35"/>
      <c r="AR389" s="203" t="s">
        <v>317</v>
      </c>
      <c r="AT389" s="203" t="s">
        <v>223</v>
      </c>
      <c r="AU389" s="203" t="s">
        <v>93</v>
      </c>
      <c r="AY389" s="18" t="s">
        <v>220</v>
      </c>
      <c r="BE389" s="204">
        <f>IF(N389="základní",J389,0)</f>
        <v>0</v>
      </c>
      <c r="BF389" s="204">
        <f>IF(N389="snížená",J389,0)</f>
        <v>0</v>
      </c>
      <c r="BG389" s="204">
        <f>IF(N389="zákl. přenesená",J389,0)</f>
        <v>0</v>
      </c>
      <c r="BH389" s="204">
        <f>IF(N389="sníž. přenesená",J389,0)</f>
        <v>0</v>
      </c>
      <c r="BI389" s="204">
        <f>IF(N389="nulová",J389,0)</f>
        <v>0</v>
      </c>
      <c r="BJ389" s="18" t="s">
        <v>93</v>
      </c>
      <c r="BK389" s="204">
        <f>ROUND(I389*H389,2)</f>
        <v>0</v>
      </c>
      <c r="BL389" s="18" t="s">
        <v>317</v>
      </c>
      <c r="BM389" s="203" t="s">
        <v>568</v>
      </c>
    </row>
    <row r="390" spans="1:65" s="2" customFormat="1" ht="19.5">
      <c r="A390" s="35"/>
      <c r="B390" s="36"/>
      <c r="C390" s="37"/>
      <c r="D390" s="205" t="s">
        <v>230</v>
      </c>
      <c r="E390" s="37"/>
      <c r="F390" s="206" t="s">
        <v>554</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230</v>
      </c>
      <c r="AU390" s="18" t="s">
        <v>93</v>
      </c>
    </row>
    <row r="391" spans="1:65" s="13" customFormat="1" ht="11.25">
      <c r="B391" s="210"/>
      <c r="C391" s="211"/>
      <c r="D391" s="205" t="s">
        <v>232</v>
      </c>
      <c r="E391" s="212" t="s">
        <v>1</v>
      </c>
      <c r="F391" s="213" t="s">
        <v>376</v>
      </c>
      <c r="G391" s="211"/>
      <c r="H391" s="212" t="s">
        <v>1</v>
      </c>
      <c r="I391" s="214"/>
      <c r="J391" s="211"/>
      <c r="K391" s="211"/>
      <c r="L391" s="215"/>
      <c r="M391" s="216"/>
      <c r="N391" s="217"/>
      <c r="O391" s="217"/>
      <c r="P391" s="217"/>
      <c r="Q391" s="217"/>
      <c r="R391" s="217"/>
      <c r="S391" s="217"/>
      <c r="T391" s="218"/>
      <c r="AT391" s="219" t="s">
        <v>232</v>
      </c>
      <c r="AU391" s="219" t="s">
        <v>93</v>
      </c>
      <c r="AV391" s="13" t="s">
        <v>87</v>
      </c>
      <c r="AW391" s="13" t="s">
        <v>35</v>
      </c>
      <c r="AX391" s="13" t="s">
        <v>80</v>
      </c>
      <c r="AY391" s="219" t="s">
        <v>220</v>
      </c>
    </row>
    <row r="392" spans="1:65" s="14" customFormat="1" ht="11.25">
      <c r="B392" s="220"/>
      <c r="C392" s="221"/>
      <c r="D392" s="205" t="s">
        <v>232</v>
      </c>
      <c r="E392" s="222" t="s">
        <v>1</v>
      </c>
      <c r="F392" s="223" t="s">
        <v>2065</v>
      </c>
      <c r="G392" s="221"/>
      <c r="H392" s="224">
        <v>25.766999999999999</v>
      </c>
      <c r="I392" s="225"/>
      <c r="J392" s="221"/>
      <c r="K392" s="221"/>
      <c r="L392" s="226"/>
      <c r="M392" s="227"/>
      <c r="N392" s="228"/>
      <c r="O392" s="228"/>
      <c r="P392" s="228"/>
      <c r="Q392" s="228"/>
      <c r="R392" s="228"/>
      <c r="S392" s="228"/>
      <c r="T392" s="229"/>
      <c r="AT392" s="230" t="s">
        <v>232</v>
      </c>
      <c r="AU392" s="230" t="s">
        <v>93</v>
      </c>
      <c r="AV392" s="14" t="s">
        <v>93</v>
      </c>
      <c r="AW392" s="14" t="s">
        <v>35</v>
      </c>
      <c r="AX392" s="14" t="s">
        <v>87</v>
      </c>
      <c r="AY392" s="230" t="s">
        <v>220</v>
      </c>
    </row>
    <row r="393" spans="1:65" s="2" customFormat="1" ht="14.45" customHeight="1">
      <c r="A393" s="35"/>
      <c r="B393" s="36"/>
      <c r="C393" s="243" t="s">
        <v>562</v>
      </c>
      <c r="D393" s="243" t="s">
        <v>359</v>
      </c>
      <c r="E393" s="244" t="s">
        <v>570</v>
      </c>
      <c r="F393" s="245" t="s">
        <v>571</v>
      </c>
      <c r="G393" s="246" t="s">
        <v>226</v>
      </c>
      <c r="H393" s="247">
        <v>26.282</v>
      </c>
      <c r="I393" s="248"/>
      <c r="J393" s="249">
        <f>ROUND(I393*H393,2)</f>
        <v>0</v>
      </c>
      <c r="K393" s="245" t="s">
        <v>227</v>
      </c>
      <c r="L393" s="250"/>
      <c r="M393" s="251" t="s">
        <v>1</v>
      </c>
      <c r="N393" s="252" t="s">
        <v>46</v>
      </c>
      <c r="O393" s="72"/>
      <c r="P393" s="201">
        <f>O393*H393</f>
        <v>0</v>
      </c>
      <c r="Q393" s="201">
        <v>2.2399999999999998E-3</v>
      </c>
      <c r="R393" s="201">
        <f>Q393*H393</f>
        <v>5.8871679999999996E-2</v>
      </c>
      <c r="S393" s="201">
        <v>0</v>
      </c>
      <c r="T393" s="202">
        <f>S393*H393</f>
        <v>0</v>
      </c>
      <c r="U393" s="35"/>
      <c r="V393" s="35"/>
      <c r="W393" s="35"/>
      <c r="X393" s="35"/>
      <c r="Y393" s="35"/>
      <c r="Z393" s="35"/>
      <c r="AA393" s="35"/>
      <c r="AB393" s="35"/>
      <c r="AC393" s="35"/>
      <c r="AD393" s="35"/>
      <c r="AE393" s="35"/>
      <c r="AR393" s="203" t="s">
        <v>362</v>
      </c>
      <c r="AT393" s="203" t="s">
        <v>359</v>
      </c>
      <c r="AU393" s="203" t="s">
        <v>93</v>
      </c>
      <c r="AY393" s="18" t="s">
        <v>220</v>
      </c>
      <c r="BE393" s="204">
        <f>IF(N393="základní",J393,0)</f>
        <v>0</v>
      </c>
      <c r="BF393" s="204">
        <f>IF(N393="snížená",J393,0)</f>
        <v>0</v>
      </c>
      <c r="BG393" s="204">
        <f>IF(N393="zákl. přenesená",J393,0)</f>
        <v>0</v>
      </c>
      <c r="BH393" s="204">
        <f>IF(N393="sníž. přenesená",J393,0)</f>
        <v>0</v>
      </c>
      <c r="BI393" s="204">
        <f>IF(N393="nulová",J393,0)</f>
        <v>0</v>
      </c>
      <c r="BJ393" s="18" t="s">
        <v>93</v>
      </c>
      <c r="BK393" s="204">
        <f>ROUND(I393*H393,2)</f>
        <v>0</v>
      </c>
      <c r="BL393" s="18" t="s">
        <v>317</v>
      </c>
      <c r="BM393" s="203" t="s">
        <v>572</v>
      </c>
    </row>
    <row r="394" spans="1:65" s="2" customFormat="1" ht="11.25">
      <c r="A394" s="35"/>
      <c r="B394" s="36"/>
      <c r="C394" s="37"/>
      <c r="D394" s="205" t="s">
        <v>230</v>
      </c>
      <c r="E394" s="37"/>
      <c r="F394" s="206" t="s">
        <v>571</v>
      </c>
      <c r="G394" s="37"/>
      <c r="H394" s="37"/>
      <c r="I394" s="207"/>
      <c r="J394" s="37"/>
      <c r="K394" s="37"/>
      <c r="L394" s="40"/>
      <c r="M394" s="208"/>
      <c r="N394" s="209"/>
      <c r="O394" s="72"/>
      <c r="P394" s="72"/>
      <c r="Q394" s="72"/>
      <c r="R394" s="72"/>
      <c r="S394" s="72"/>
      <c r="T394" s="73"/>
      <c r="U394" s="35"/>
      <c r="V394" s="35"/>
      <c r="W394" s="35"/>
      <c r="X394" s="35"/>
      <c r="Y394" s="35"/>
      <c r="Z394" s="35"/>
      <c r="AA394" s="35"/>
      <c r="AB394" s="35"/>
      <c r="AC394" s="35"/>
      <c r="AD394" s="35"/>
      <c r="AE394" s="35"/>
      <c r="AT394" s="18" t="s">
        <v>230</v>
      </c>
      <c r="AU394" s="18" t="s">
        <v>93</v>
      </c>
    </row>
    <row r="395" spans="1:65" s="14" customFormat="1" ht="11.25">
      <c r="B395" s="220"/>
      <c r="C395" s="221"/>
      <c r="D395" s="205" t="s">
        <v>232</v>
      </c>
      <c r="E395" s="221"/>
      <c r="F395" s="223" t="s">
        <v>2070</v>
      </c>
      <c r="G395" s="221"/>
      <c r="H395" s="224">
        <v>26.282</v>
      </c>
      <c r="I395" s="225"/>
      <c r="J395" s="221"/>
      <c r="K395" s="221"/>
      <c r="L395" s="226"/>
      <c r="M395" s="227"/>
      <c r="N395" s="228"/>
      <c r="O395" s="228"/>
      <c r="P395" s="228"/>
      <c r="Q395" s="228"/>
      <c r="R395" s="228"/>
      <c r="S395" s="228"/>
      <c r="T395" s="229"/>
      <c r="AT395" s="230" t="s">
        <v>232</v>
      </c>
      <c r="AU395" s="230" t="s">
        <v>93</v>
      </c>
      <c r="AV395" s="14" t="s">
        <v>93</v>
      </c>
      <c r="AW395" s="14" t="s">
        <v>4</v>
      </c>
      <c r="AX395" s="14" t="s">
        <v>87</v>
      </c>
      <c r="AY395" s="230" t="s">
        <v>220</v>
      </c>
    </row>
    <row r="396" spans="1:65" s="2" customFormat="1" ht="14.45" customHeight="1">
      <c r="A396" s="35"/>
      <c r="B396" s="36"/>
      <c r="C396" s="192" t="s">
        <v>567</v>
      </c>
      <c r="D396" s="192" t="s">
        <v>223</v>
      </c>
      <c r="E396" s="193" t="s">
        <v>575</v>
      </c>
      <c r="F396" s="194" t="s">
        <v>576</v>
      </c>
      <c r="G396" s="195" t="s">
        <v>226</v>
      </c>
      <c r="H396" s="196">
        <v>167.49600000000001</v>
      </c>
      <c r="I396" s="197"/>
      <c r="J396" s="198">
        <f>ROUND(I396*H396,2)</f>
        <v>0</v>
      </c>
      <c r="K396" s="194" t="s">
        <v>227</v>
      </c>
      <c r="L396" s="40"/>
      <c r="M396" s="199" t="s">
        <v>1</v>
      </c>
      <c r="N396" s="200" t="s">
        <v>46</v>
      </c>
      <c r="O396" s="72"/>
      <c r="P396" s="201">
        <f>O396*H396</f>
        <v>0</v>
      </c>
      <c r="Q396" s="201">
        <v>1.6000000000000001E-3</v>
      </c>
      <c r="R396" s="201">
        <f>Q396*H396</f>
        <v>0.26799360000000005</v>
      </c>
      <c r="S396" s="201">
        <v>0</v>
      </c>
      <c r="T396" s="202">
        <f>S396*H396</f>
        <v>0</v>
      </c>
      <c r="U396" s="35"/>
      <c r="V396" s="35"/>
      <c r="W396" s="35"/>
      <c r="X396" s="35"/>
      <c r="Y396" s="35"/>
      <c r="Z396" s="35"/>
      <c r="AA396" s="35"/>
      <c r="AB396" s="35"/>
      <c r="AC396" s="35"/>
      <c r="AD396" s="35"/>
      <c r="AE396" s="35"/>
      <c r="AR396" s="203" t="s">
        <v>317</v>
      </c>
      <c r="AT396" s="203" t="s">
        <v>223</v>
      </c>
      <c r="AU396" s="203" t="s">
        <v>93</v>
      </c>
      <c r="AY396" s="18" t="s">
        <v>220</v>
      </c>
      <c r="BE396" s="204">
        <f>IF(N396="základní",J396,0)</f>
        <v>0</v>
      </c>
      <c r="BF396" s="204">
        <f>IF(N396="snížená",J396,0)</f>
        <v>0</v>
      </c>
      <c r="BG396" s="204">
        <f>IF(N396="zákl. přenesená",J396,0)</f>
        <v>0</v>
      </c>
      <c r="BH396" s="204">
        <f>IF(N396="sníž. přenesená",J396,0)</f>
        <v>0</v>
      </c>
      <c r="BI396" s="204">
        <f>IF(N396="nulová",J396,0)</f>
        <v>0</v>
      </c>
      <c r="BJ396" s="18" t="s">
        <v>93</v>
      </c>
      <c r="BK396" s="204">
        <f>ROUND(I396*H396,2)</f>
        <v>0</v>
      </c>
      <c r="BL396" s="18" t="s">
        <v>317</v>
      </c>
      <c r="BM396" s="203" t="s">
        <v>2071</v>
      </c>
    </row>
    <row r="397" spans="1:65" s="2" customFormat="1" ht="11.25">
      <c r="A397" s="35"/>
      <c r="B397" s="36"/>
      <c r="C397" s="37"/>
      <c r="D397" s="205" t="s">
        <v>230</v>
      </c>
      <c r="E397" s="37"/>
      <c r="F397" s="206" t="s">
        <v>578</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230</v>
      </c>
      <c r="AU397" s="18" t="s">
        <v>93</v>
      </c>
    </row>
    <row r="398" spans="1:65" s="13" customFormat="1" ht="11.25">
      <c r="B398" s="210"/>
      <c r="C398" s="211"/>
      <c r="D398" s="205" t="s">
        <v>232</v>
      </c>
      <c r="E398" s="212" t="s">
        <v>1</v>
      </c>
      <c r="F398" s="213" t="s">
        <v>376</v>
      </c>
      <c r="G398" s="211"/>
      <c r="H398" s="212" t="s">
        <v>1</v>
      </c>
      <c r="I398" s="214"/>
      <c r="J398" s="211"/>
      <c r="K398" s="211"/>
      <c r="L398" s="215"/>
      <c r="M398" s="216"/>
      <c r="N398" s="217"/>
      <c r="O398" s="217"/>
      <c r="P398" s="217"/>
      <c r="Q398" s="217"/>
      <c r="R398" s="217"/>
      <c r="S398" s="217"/>
      <c r="T398" s="218"/>
      <c r="AT398" s="219" t="s">
        <v>232</v>
      </c>
      <c r="AU398" s="219" t="s">
        <v>93</v>
      </c>
      <c r="AV398" s="13" t="s">
        <v>87</v>
      </c>
      <c r="AW398" s="13" t="s">
        <v>35</v>
      </c>
      <c r="AX398" s="13" t="s">
        <v>80</v>
      </c>
      <c r="AY398" s="219" t="s">
        <v>220</v>
      </c>
    </row>
    <row r="399" spans="1:65" s="14" customFormat="1" ht="11.25">
      <c r="B399" s="220"/>
      <c r="C399" s="221"/>
      <c r="D399" s="205" t="s">
        <v>232</v>
      </c>
      <c r="E399" s="222" t="s">
        <v>1</v>
      </c>
      <c r="F399" s="223" t="s">
        <v>2062</v>
      </c>
      <c r="G399" s="221"/>
      <c r="H399" s="224">
        <v>75.558000000000007</v>
      </c>
      <c r="I399" s="225"/>
      <c r="J399" s="221"/>
      <c r="K399" s="221"/>
      <c r="L399" s="226"/>
      <c r="M399" s="227"/>
      <c r="N399" s="228"/>
      <c r="O399" s="228"/>
      <c r="P399" s="228"/>
      <c r="Q399" s="228"/>
      <c r="R399" s="228"/>
      <c r="S399" s="228"/>
      <c r="T399" s="229"/>
      <c r="AT399" s="230" t="s">
        <v>232</v>
      </c>
      <c r="AU399" s="230" t="s">
        <v>93</v>
      </c>
      <c r="AV399" s="14" t="s">
        <v>93</v>
      </c>
      <c r="AW399" s="14" t="s">
        <v>35</v>
      </c>
      <c r="AX399" s="14" t="s">
        <v>80</v>
      </c>
      <c r="AY399" s="230" t="s">
        <v>220</v>
      </c>
    </row>
    <row r="400" spans="1:65" s="14" customFormat="1" ht="11.25">
      <c r="B400" s="220"/>
      <c r="C400" s="221"/>
      <c r="D400" s="205" t="s">
        <v>232</v>
      </c>
      <c r="E400" s="222" t="s">
        <v>1</v>
      </c>
      <c r="F400" s="223" t="s">
        <v>2063</v>
      </c>
      <c r="G400" s="221"/>
      <c r="H400" s="224">
        <v>69.531000000000006</v>
      </c>
      <c r="I400" s="225"/>
      <c r="J400" s="221"/>
      <c r="K400" s="221"/>
      <c r="L400" s="226"/>
      <c r="M400" s="227"/>
      <c r="N400" s="228"/>
      <c r="O400" s="228"/>
      <c r="P400" s="228"/>
      <c r="Q400" s="228"/>
      <c r="R400" s="228"/>
      <c r="S400" s="228"/>
      <c r="T400" s="229"/>
      <c r="AT400" s="230" t="s">
        <v>232</v>
      </c>
      <c r="AU400" s="230" t="s">
        <v>93</v>
      </c>
      <c r="AV400" s="14" t="s">
        <v>93</v>
      </c>
      <c r="AW400" s="14" t="s">
        <v>35</v>
      </c>
      <c r="AX400" s="14" t="s">
        <v>80</v>
      </c>
      <c r="AY400" s="230" t="s">
        <v>220</v>
      </c>
    </row>
    <row r="401" spans="1:65" s="14" customFormat="1" ht="11.25">
      <c r="B401" s="220"/>
      <c r="C401" s="221"/>
      <c r="D401" s="205" t="s">
        <v>232</v>
      </c>
      <c r="E401" s="222" t="s">
        <v>1</v>
      </c>
      <c r="F401" s="223" t="s">
        <v>2064</v>
      </c>
      <c r="G401" s="221"/>
      <c r="H401" s="224">
        <v>22.407</v>
      </c>
      <c r="I401" s="225"/>
      <c r="J401" s="221"/>
      <c r="K401" s="221"/>
      <c r="L401" s="226"/>
      <c r="M401" s="227"/>
      <c r="N401" s="228"/>
      <c r="O401" s="228"/>
      <c r="P401" s="228"/>
      <c r="Q401" s="228"/>
      <c r="R401" s="228"/>
      <c r="S401" s="228"/>
      <c r="T401" s="229"/>
      <c r="AT401" s="230" t="s">
        <v>232</v>
      </c>
      <c r="AU401" s="230" t="s">
        <v>93</v>
      </c>
      <c r="AV401" s="14" t="s">
        <v>93</v>
      </c>
      <c r="AW401" s="14" t="s">
        <v>35</v>
      </c>
      <c r="AX401" s="14" t="s">
        <v>80</v>
      </c>
      <c r="AY401" s="230" t="s">
        <v>220</v>
      </c>
    </row>
    <row r="402" spans="1:65" s="15" customFormat="1" ht="11.25">
      <c r="B402" s="231"/>
      <c r="C402" s="232"/>
      <c r="D402" s="205" t="s">
        <v>232</v>
      </c>
      <c r="E402" s="233" t="s">
        <v>1</v>
      </c>
      <c r="F402" s="234" t="s">
        <v>236</v>
      </c>
      <c r="G402" s="232"/>
      <c r="H402" s="235">
        <v>167.49600000000001</v>
      </c>
      <c r="I402" s="236"/>
      <c r="J402" s="232"/>
      <c r="K402" s="232"/>
      <c r="L402" s="237"/>
      <c r="M402" s="238"/>
      <c r="N402" s="239"/>
      <c r="O402" s="239"/>
      <c r="P402" s="239"/>
      <c r="Q402" s="239"/>
      <c r="R402" s="239"/>
      <c r="S402" s="239"/>
      <c r="T402" s="240"/>
      <c r="AT402" s="241" t="s">
        <v>232</v>
      </c>
      <c r="AU402" s="241" t="s">
        <v>93</v>
      </c>
      <c r="AV402" s="15" t="s">
        <v>228</v>
      </c>
      <c r="AW402" s="15" t="s">
        <v>35</v>
      </c>
      <c r="AX402" s="15" t="s">
        <v>87</v>
      </c>
      <c r="AY402" s="241" t="s">
        <v>220</v>
      </c>
    </row>
    <row r="403" spans="1:65" s="2" customFormat="1" ht="14.45" customHeight="1">
      <c r="A403" s="35"/>
      <c r="B403" s="36"/>
      <c r="C403" s="192" t="s">
        <v>569</v>
      </c>
      <c r="D403" s="192" t="s">
        <v>223</v>
      </c>
      <c r="E403" s="193" t="s">
        <v>580</v>
      </c>
      <c r="F403" s="194" t="s">
        <v>581</v>
      </c>
      <c r="G403" s="195" t="s">
        <v>226</v>
      </c>
      <c r="H403" s="196">
        <v>167.49600000000001</v>
      </c>
      <c r="I403" s="197"/>
      <c r="J403" s="198">
        <f>ROUND(I403*H403,2)</f>
        <v>0</v>
      </c>
      <c r="K403" s="194" t="s">
        <v>1</v>
      </c>
      <c r="L403" s="40"/>
      <c r="M403" s="199" t="s">
        <v>1</v>
      </c>
      <c r="N403" s="200" t="s">
        <v>46</v>
      </c>
      <c r="O403" s="72"/>
      <c r="P403" s="201">
        <f>O403*H403</f>
        <v>0</v>
      </c>
      <c r="Q403" s="201">
        <v>2.1319999999999999E-2</v>
      </c>
      <c r="R403" s="201">
        <f>Q403*H403</f>
        <v>3.57101472</v>
      </c>
      <c r="S403" s="201">
        <v>0</v>
      </c>
      <c r="T403" s="202">
        <f>S403*H403</f>
        <v>0</v>
      </c>
      <c r="U403" s="35"/>
      <c r="V403" s="35"/>
      <c r="W403" s="35"/>
      <c r="X403" s="35"/>
      <c r="Y403" s="35"/>
      <c r="Z403" s="35"/>
      <c r="AA403" s="35"/>
      <c r="AB403" s="35"/>
      <c r="AC403" s="35"/>
      <c r="AD403" s="35"/>
      <c r="AE403" s="35"/>
      <c r="AR403" s="203" t="s">
        <v>317</v>
      </c>
      <c r="AT403" s="203" t="s">
        <v>223</v>
      </c>
      <c r="AU403" s="203" t="s">
        <v>93</v>
      </c>
      <c r="AY403" s="18" t="s">
        <v>220</v>
      </c>
      <c r="BE403" s="204">
        <f>IF(N403="základní",J403,0)</f>
        <v>0</v>
      </c>
      <c r="BF403" s="204">
        <f>IF(N403="snížená",J403,0)</f>
        <v>0</v>
      </c>
      <c r="BG403" s="204">
        <f>IF(N403="zákl. přenesená",J403,0)</f>
        <v>0</v>
      </c>
      <c r="BH403" s="204">
        <f>IF(N403="sníž. přenesená",J403,0)</f>
        <v>0</v>
      </c>
      <c r="BI403" s="204">
        <f>IF(N403="nulová",J403,0)</f>
        <v>0</v>
      </c>
      <c r="BJ403" s="18" t="s">
        <v>93</v>
      </c>
      <c r="BK403" s="204">
        <f>ROUND(I403*H403,2)</f>
        <v>0</v>
      </c>
      <c r="BL403" s="18" t="s">
        <v>317</v>
      </c>
      <c r="BM403" s="203" t="s">
        <v>582</v>
      </c>
    </row>
    <row r="404" spans="1:65" s="13" customFormat="1" ht="11.25">
      <c r="B404" s="210"/>
      <c r="C404" s="211"/>
      <c r="D404" s="205" t="s">
        <v>232</v>
      </c>
      <c r="E404" s="212" t="s">
        <v>1</v>
      </c>
      <c r="F404" s="213" t="s">
        <v>376</v>
      </c>
      <c r="G404" s="211"/>
      <c r="H404" s="212" t="s">
        <v>1</v>
      </c>
      <c r="I404" s="214"/>
      <c r="J404" s="211"/>
      <c r="K404" s="211"/>
      <c r="L404" s="215"/>
      <c r="M404" s="216"/>
      <c r="N404" s="217"/>
      <c r="O404" s="217"/>
      <c r="P404" s="217"/>
      <c r="Q404" s="217"/>
      <c r="R404" s="217"/>
      <c r="S404" s="217"/>
      <c r="T404" s="218"/>
      <c r="AT404" s="219" t="s">
        <v>232</v>
      </c>
      <c r="AU404" s="219" t="s">
        <v>93</v>
      </c>
      <c r="AV404" s="13" t="s">
        <v>87</v>
      </c>
      <c r="AW404" s="13" t="s">
        <v>35</v>
      </c>
      <c r="AX404" s="13" t="s">
        <v>80</v>
      </c>
      <c r="AY404" s="219" t="s">
        <v>220</v>
      </c>
    </row>
    <row r="405" spans="1:65" s="14" customFormat="1" ht="11.25">
      <c r="B405" s="220"/>
      <c r="C405" s="221"/>
      <c r="D405" s="205" t="s">
        <v>232</v>
      </c>
      <c r="E405" s="222" t="s">
        <v>1</v>
      </c>
      <c r="F405" s="223" t="s">
        <v>2062</v>
      </c>
      <c r="G405" s="221"/>
      <c r="H405" s="224">
        <v>75.558000000000007</v>
      </c>
      <c r="I405" s="225"/>
      <c r="J405" s="221"/>
      <c r="K405" s="221"/>
      <c r="L405" s="226"/>
      <c r="M405" s="227"/>
      <c r="N405" s="228"/>
      <c r="O405" s="228"/>
      <c r="P405" s="228"/>
      <c r="Q405" s="228"/>
      <c r="R405" s="228"/>
      <c r="S405" s="228"/>
      <c r="T405" s="229"/>
      <c r="AT405" s="230" t="s">
        <v>232</v>
      </c>
      <c r="AU405" s="230" t="s">
        <v>93</v>
      </c>
      <c r="AV405" s="14" t="s">
        <v>93</v>
      </c>
      <c r="AW405" s="14" t="s">
        <v>35</v>
      </c>
      <c r="AX405" s="14" t="s">
        <v>80</v>
      </c>
      <c r="AY405" s="230" t="s">
        <v>220</v>
      </c>
    </row>
    <row r="406" spans="1:65" s="14" customFormat="1" ht="11.25">
      <c r="B406" s="220"/>
      <c r="C406" s="221"/>
      <c r="D406" s="205" t="s">
        <v>232</v>
      </c>
      <c r="E406" s="222" t="s">
        <v>1</v>
      </c>
      <c r="F406" s="223" t="s">
        <v>2063</v>
      </c>
      <c r="G406" s="221"/>
      <c r="H406" s="224">
        <v>69.531000000000006</v>
      </c>
      <c r="I406" s="225"/>
      <c r="J406" s="221"/>
      <c r="K406" s="221"/>
      <c r="L406" s="226"/>
      <c r="M406" s="227"/>
      <c r="N406" s="228"/>
      <c r="O406" s="228"/>
      <c r="P406" s="228"/>
      <c r="Q406" s="228"/>
      <c r="R406" s="228"/>
      <c r="S406" s="228"/>
      <c r="T406" s="229"/>
      <c r="AT406" s="230" t="s">
        <v>232</v>
      </c>
      <c r="AU406" s="230" t="s">
        <v>93</v>
      </c>
      <c r="AV406" s="14" t="s">
        <v>93</v>
      </c>
      <c r="AW406" s="14" t="s">
        <v>35</v>
      </c>
      <c r="AX406" s="14" t="s">
        <v>80</v>
      </c>
      <c r="AY406" s="230" t="s">
        <v>220</v>
      </c>
    </row>
    <row r="407" spans="1:65" s="14" customFormat="1" ht="11.25">
      <c r="B407" s="220"/>
      <c r="C407" s="221"/>
      <c r="D407" s="205" t="s">
        <v>232</v>
      </c>
      <c r="E407" s="222" t="s">
        <v>1</v>
      </c>
      <c r="F407" s="223" t="s">
        <v>2064</v>
      </c>
      <c r="G407" s="221"/>
      <c r="H407" s="224">
        <v>22.407</v>
      </c>
      <c r="I407" s="225"/>
      <c r="J407" s="221"/>
      <c r="K407" s="221"/>
      <c r="L407" s="226"/>
      <c r="M407" s="227"/>
      <c r="N407" s="228"/>
      <c r="O407" s="228"/>
      <c r="P407" s="228"/>
      <c r="Q407" s="228"/>
      <c r="R407" s="228"/>
      <c r="S407" s="228"/>
      <c r="T407" s="229"/>
      <c r="AT407" s="230" t="s">
        <v>232</v>
      </c>
      <c r="AU407" s="230" t="s">
        <v>93</v>
      </c>
      <c r="AV407" s="14" t="s">
        <v>93</v>
      </c>
      <c r="AW407" s="14" t="s">
        <v>35</v>
      </c>
      <c r="AX407" s="14" t="s">
        <v>80</v>
      </c>
      <c r="AY407" s="230" t="s">
        <v>220</v>
      </c>
    </row>
    <row r="408" spans="1:65" s="15" customFormat="1" ht="11.25">
      <c r="B408" s="231"/>
      <c r="C408" s="232"/>
      <c r="D408" s="205" t="s">
        <v>232</v>
      </c>
      <c r="E408" s="233" t="s">
        <v>1</v>
      </c>
      <c r="F408" s="234" t="s">
        <v>236</v>
      </c>
      <c r="G408" s="232"/>
      <c r="H408" s="235">
        <v>167.49600000000001</v>
      </c>
      <c r="I408" s="236"/>
      <c r="J408" s="232"/>
      <c r="K408" s="232"/>
      <c r="L408" s="237"/>
      <c r="M408" s="238"/>
      <c r="N408" s="239"/>
      <c r="O408" s="239"/>
      <c r="P408" s="239"/>
      <c r="Q408" s="239"/>
      <c r="R408" s="239"/>
      <c r="S408" s="239"/>
      <c r="T408" s="240"/>
      <c r="AT408" s="241" t="s">
        <v>232</v>
      </c>
      <c r="AU408" s="241" t="s">
        <v>93</v>
      </c>
      <c r="AV408" s="15" t="s">
        <v>228</v>
      </c>
      <c r="AW408" s="15" t="s">
        <v>35</v>
      </c>
      <c r="AX408" s="15" t="s">
        <v>87</v>
      </c>
      <c r="AY408" s="241" t="s">
        <v>220</v>
      </c>
    </row>
    <row r="409" spans="1:65" s="2" customFormat="1" ht="24.2" customHeight="1">
      <c r="A409" s="35"/>
      <c r="B409" s="36"/>
      <c r="C409" s="192" t="s">
        <v>574</v>
      </c>
      <c r="D409" s="192" t="s">
        <v>223</v>
      </c>
      <c r="E409" s="193" t="s">
        <v>584</v>
      </c>
      <c r="F409" s="194" t="s">
        <v>585</v>
      </c>
      <c r="G409" s="195" t="s">
        <v>226</v>
      </c>
      <c r="H409" s="196">
        <v>8.1999999999999993</v>
      </c>
      <c r="I409" s="197"/>
      <c r="J409" s="198">
        <f>ROUND(I409*H409,2)</f>
        <v>0</v>
      </c>
      <c r="K409" s="194" t="s">
        <v>1</v>
      </c>
      <c r="L409" s="40"/>
      <c r="M409" s="199" t="s">
        <v>1</v>
      </c>
      <c r="N409" s="200" t="s">
        <v>46</v>
      </c>
      <c r="O409" s="72"/>
      <c r="P409" s="201">
        <f>O409*H409</f>
        <v>0</v>
      </c>
      <c r="Q409" s="201">
        <v>2.1319999999999999E-2</v>
      </c>
      <c r="R409" s="201">
        <f>Q409*H409</f>
        <v>0.17482399999999998</v>
      </c>
      <c r="S409" s="201">
        <v>0</v>
      </c>
      <c r="T409" s="202">
        <f>S409*H409</f>
        <v>0</v>
      </c>
      <c r="U409" s="35"/>
      <c r="V409" s="35"/>
      <c r="W409" s="35"/>
      <c r="X409" s="35"/>
      <c r="Y409" s="35"/>
      <c r="Z409" s="35"/>
      <c r="AA409" s="35"/>
      <c r="AB409" s="35"/>
      <c r="AC409" s="35"/>
      <c r="AD409" s="35"/>
      <c r="AE409" s="35"/>
      <c r="AR409" s="203" t="s">
        <v>317</v>
      </c>
      <c r="AT409" s="203" t="s">
        <v>223</v>
      </c>
      <c r="AU409" s="203" t="s">
        <v>93</v>
      </c>
      <c r="AY409" s="18" t="s">
        <v>220</v>
      </c>
      <c r="BE409" s="204">
        <f>IF(N409="základní",J409,0)</f>
        <v>0</v>
      </c>
      <c r="BF409" s="204">
        <f>IF(N409="snížená",J409,0)</f>
        <v>0</v>
      </c>
      <c r="BG409" s="204">
        <f>IF(N409="zákl. přenesená",J409,0)</f>
        <v>0</v>
      </c>
      <c r="BH409" s="204">
        <f>IF(N409="sníž. přenesená",J409,0)</f>
        <v>0</v>
      </c>
      <c r="BI409" s="204">
        <f>IF(N409="nulová",J409,0)</f>
        <v>0</v>
      </c>
      <c r="BJ409" s="18" t="s">
        <v>93</v>
      </c>
      <c r="BK409" s="204">
        <f>ROUND(I409*H409,2)</f>
        <v>0</v>
      </c>
      <c r="BL409" s="18" t="s">
        <v>317</v>
      </c>
      <c r="BM409" s="203" t="s">
        <v>586</v>
      </c>
    </row>
    <row r="410" spans="1:65" s="13" customFormat="1" ht="11.25">
      <c r="B410" s="210"/>
      <c r="C410" s="211"/>
      <c r="D410" s="205" t="s">
        <v>232</v>
      </c>
      <c r="E410" s="212" t="s">
        <v>1</v>
      </c>
      <c r="F410" s="213" t="s">
        <v>587</v>
      </c>
      <c r="G410" s="211"/>
      <c r="H410" s="212" t="s">
        <v>1</v>
      </c>
      <c r="I410" s="214"/>
      <c r="J410" s="211"/>
      <c r="K410" s="211"/>
      <c r="L410" s="215"/>
      <c r="M410" s="216"/>
      <c r="N410" s="217"/>
      <c r="O410" s="217"/>
      <c r="P410" s="217"/>
      <c r="Q410" s="217"/>
      <c r="R410" s="217"/>
      <c r="S410" s="217"/>
      <c r="T410" s="218"/>
      <c r="AT410" s="219" t="s">
        <v>232</v>
      </c>
      <c r="AU410" s="219" t="s">
        <v>93</v>
      </c>
      <c r="AV410" s="13" t="s">
        <v>87</v>
      </c>
      <c r="AW410" s="13" t="s">
        <v>35</v>
      </c>
      <c r="AX410" s="13" t="s">
        <v>80</v>
      </c>
      <c r="AY410" s="219" t="s">
        <v>220</v>
      </c>
    </row>
    <row r="411" spans="1:65" s="14" customFormat="1" ht="11.25">
      <c r="B411" s="220"/>
      <c r="C411" s="221"/>
      <c r="D411" s="205" t="s">
        <v>232</v>
      </c>
      <c r="E411" s="222" t="s">
        <v>1</v>
      </c>
      <c r="F411" s="223" t="s">
        <v>2072</v>
      </c>
      <c r="G411" s="221"/>
      <c r="H411" s="224">
        <v>3.69</v>
      </c>
      <c r="I411" s="225"/>
      <c r="J411" s="221"/>
      <c r="K411" s="221"/>
      <c r="L411" s="226"/>
      <c r="M411" s="227"/>
      <c r="N411" s="228"/>
      <c r="O411" s="228"/>
      <c r="P411" s="228"/>
      <c r="Q411" s="228"/>
      <c r="R411" s="228"/>
      <c r="S411" s="228"/>
      <c r="T411" s="229"/>
      <c r="AT411" s="230" t="s">
        <v>232</v>
      </c>
      <c r="AU411" s="230" t="s">
        <v>93</v>
      </c>
      <c r="AV411" s="14" t="s">
        <v>93</v>
      </c>
      <c r="AW411" s="14" t="s">
        <v>35</v>
      </c>
      <c r="AX411" s="14" t="s">
        <v>80</v>
      </c>
      <c r="AY411" s="230" t="s">
        <v>220</v>
      </c>
    </row>
    <row r="412" spans="1:65" s="14" customFormat="1" ht="11.25">
      <c r="B412" s="220"/>
      <c r="C412" s="221"/>
      <c r="D412" s="205" t="s">
        <v>232</v>
      </c>
      <c r="E412" s="222" t="s">
        <v>1</v>
      </c>
      <c r="F412" s="223" t="s">
        <v>2073</v>
      </c>
      <c r="G412" s="221"/>
      <c r="H412" s="224">
        <v>4.51</v>
      </c>
      <c r="I412" s="225"/>
      <c r="J412" s="221"/>
      <c r="K412" s="221"/>
      <c r="L412" s="226"/>
      <c r="M412" s="227"/>
      <c r="N412" s="228"/>
      <c r="O412" s="228"/>
      <c r="P412" s="228"/>
      <c r="Q412" s="228"/>
      <c r="R412" s="228"/>
      <c r="S412" s="228"/>
      <c r="T412" s="229"/>
      <c r="AT412" s="230" t="s">
        <v>232</v>
      </c>
      <c r="AU412" s="230" t="s">
        <v>93</v>
      </c>
      <c r="AV412" s="14" t="s">
        <v>93</v>
      </c>
      <c r="AW412" s="14" t="s">
        <v>35</v>
      </c>
      <c r="AX412" s="14" t="s">
        <v>80</v>
      </c>
      <c r="AY412" s="230" t="s">
        <v>220</v>
      </c>
    </row>
    <row r="413" spans="1:65" s="15" customFormat="1" ht="11.25">
      <c r="B413" s="231"/>
      <c r="C413" s="232"/>
      <c r="D413" s="205" t="s">
        <v>232</v>
      </c>
      <c r="E413" s="233" t="s">
        <v>1</v>
      </c>
      <c r="F413" s="234" t="s">
        <v>236</v>
      </c>
      <c r="G413" s="232"/>
      <c r="H413" s="235">
        <v>8.1999999999999993</v>
      </c>
      <c r="I413" s="236"/>
      <c r="J413" s="232"/>
      <c r="K413" s="232"/>
      <c r="L413" s="237"/>
      <c r="M413" s="238"/>
      <c r="N413" s="239"/>
      <c r="O413" s="239"/>
      <c r="P413" s="239"/>
      <c r="Q413" s="239"/>
      <c r="R413" s="239"/>
      <c r="S413" s="239"/>
      <c r="T413" s="240"/>
      <c r="AT413" s="241" t="s">
        <v>232</v>
      </c>
      <c r="AU413" s="241" t="s">
        <v>93</v>
      </c>
      <c r="AV413" s="15" t="s">
        <v>228</v>
      </c>
      <c r="AW413" s="15" t="s">
        <v>35</v>
      </c>
      <c r="AX413" s="15" t="s">
        <v>87</v>
      </c>
      <c r="AY413" s="241" t="s">
        <v>220</v>
      </c>
    </row>
    <row r="414" spans="1:65" s="2" customFormat="1" ht="14.45" customHeight="1">
      <c r="A414" s="35"/>
      <c r="B414" s="36"/>
      <c r="C414" s="192" t="s">
        <v>579</v>
      </c>
      <c r="D414" s="192" t="s">
        <v>223</v>
      </c>
      <c r="E414" s="193" t="s">
        <v>591</v>
      </c>
      <c r="F414" s="194" t="s">
        <v>592</v>
      </c>
      <c r="G414" s="195" t="s">
        <v>226</v>
      </c>
      <c r="H414" s="196">
        <v>48.615000000000002</v>
      </c>
      <c r="I414" s="197"/>
      <c r="J414" s="198">
        <f>ROUND(I414*H414,2)</f>
        <v>0</v>
      </c>
      <c r="K414" s="194" t="s">
        <v>227</v>
      </c>
      <c r="L414" s="40"/>
      <c r="M414" s="199" t="s">
        <v>1</v>
      </c>
      <c r="N414" s="200" t="s">
        <v>46</v>
      </c>
      <c r="O414" s="72"/>
      <c r="P414" s="201">
        <f>O414*H414</f>
        <v>0</v>
      </c>
      <c r="Q414" s="201">
        <v>1.702E-2</v>
      </c>
      <c r="R414" s="201">
        <f>Q414*H414</f>
        <v>0.82742730000000009</v>
      </c>
      <c r="S414" s="201">
        <v>0</v>
      </c>
      <c r="T414" s="202">
        <f>S414*H414</f>
        <v>0</v>
      </c>
      <c r="U414" s="35"/>
      <c r="V414" s="35"/>
      <c r="W414" s="35"/>
      <c r="X414" s="35"/>
      <c r="Y414" s="35"/>
      <c r="Z414" s="35"/>
      <c r="AA414" s="35"/>
      <c r="AB414" s="35"/>
      <c r="AC414" s="35"/>
      <c r="AD414" s="35"/>
      <c r="AE414" s="35"/>
      <c r="AR414" s="203" t="s">
        <v>317</v>
      </c>
      <c r="AT414" s="203" t="s">
        <v>223</v>
      </c>
      <c r="AU414" s="203" t="s">
        <v>93</v>
      </c>
      <c r="AY414" s="18" t="s">
        <v>220</v>
      </c>
      <c r="BE414" s="204">
        <f>IF(N414="základní",J414,0)</f>
        <v>0</v>
      </c>
      <c r="BF414" s="204">
        <f>IF(N414="snížená",J414,0)</f>
        <v>0</v>
      </c>
      <c r="BG414" s="204">
        <f>IF(N414="zákl. přenesená",J414,0)</f>
        <v>0</v>
      </c>
      <c r="BH414" s="204">
        <f>IF(N414="sníž. přenesená",J414,0)</f>
        <v>0</v>
      </c>
      <c r="BI414" s="204">
        <f>IF(N414="nulová",J414,0)</f>
        <v>0</v>
      </c>
      <c r="BJ414" s="18" t="s">
        <v>93</v>
      </c>
      <c r="BK414" s="204">
        <f>ROUND(I414*H414,2)</f>
        <v>0</v>
      </c>
      <c r="BL414" s="18" t="s">
        <v>317</v>
      </c>
      <c r="BM414" s="203" t="s">
        <v>593</v>
      </c>
    </row>
    <row r="415" spans="1:65" s="13" customFormat="1" ht="11.25">
      <c r="B415" s="210"/>
      <c r="C415" s="211"/>
      <c r="D415" s="205" t="s">
        <v>232</v>
      </c>
      <c r="E415" s="212" t="s">
        <v>1</v>
      </c>
      <c r="F415" s="213" t="s">
        <v>587</v>
      </c>
      <c r="G415" s="211"/>
      <c r="H415" s="212" t="s">
        <v>1</v>
      </c>
      <c r="I415" s="214"/>
      <c r="J415" s="211"/>
      <c r="K415" s="211"/>
      <c r="L415" s="215"/>
      <c r="M415" s="216"/>
      <c r="N415" s="217"/>
      <c r="O415" s="217"/>
      <c r="P415" s="217"/>
      <c r="Q415" s="217"/>
      <c r="R415" s="217"/>
      <c r="S415" s="217"/>
      <c r="T415" s="218"/>
      <c r="AT415" s="219" t="s">
        <v>232</v>
      </c>
      <c r="AU415" s="219" t="s">
        <v>93</v>
      </c>
      <c r="AV415" s="13" t="s">
        <v>87</v>
      </c>
      <c r="AW415" s="13" t="s">
        <v>35</v>
      </c>
      <c r="AX415" s="13" t="s">
        <v>80</v>
      </c>
      <c r="AY415" s="219" t="s">
        <v>220</v>
      </c>
    </row>
    <row r="416" spans="1:65" s="14" customFormat="1" ht="11.25">
      <c r="B416" s="220"/>
      <c r="C416" s="221"/>
      <c r="D416" s="205" t="s">
        <v>232</v>
      </c>
      <c r="E416" s="222" t="s">
        <v>1</v>
      </c>
      <c r="F416" s="223" t="s">
        <v>2074</v>
      </c>
      <c r="G416" s="221"/>
      <c r="H416" s="224">
        <v>26.068000000000001</v>
      </c>
      <c r="I416" s="225"/>
      <c r="J416" s="221"/>
      <c r="K416" s="221"/>
      <c r="L416" s="226"/>
      <c r="M416" s="227"/>
      <c r="N416" s="228"/>
      <c r="O416" s="228"/>
      <c r="P416" s="228"/>
      <c r="Q416" s="228"/>
      <c r="R416" s="228"/>
      <c r="S416" s="228"/>
      <c r="T416" s="229"/>
      <c r="AT416" s="230" t="s">
        <v>232</v>
      </c>
      <c r="AU416" s="230" t="s">
        <v>93</v>
      </c>
      <c r="AV416" s="14" t="s">
        <v>93</v>
      </c>
      <c r="AW416" s="14" t="s">
        <v>35</v>
      </c>
      <c r="AX416" s="14" t="s">
        <v>80</v>
      </c>
      <c r="AY416" s="230" t="s">
        <v>220</v>
      </c>
    </row>
    <row r="417" spans="1:65" s="14" customFormat="1" ht="11.25">
      <c r="B417" s="220"/>
      <c r="C417" s="221"/>
      <c r="D417" s="205" t="s">
        <v>232</v>
      </c>
      <c r="E417" s="222" t="s">
        <v>1</v>
      </c>
      <c r="F417" s="223" t="s">
        <v>2075</v>
      </c>
      <c r="G417" s="221"/>
      <c r="H417" s="224">
        <v>22.547000000000001</v>
      </c>
      <c r="I417" s="225"/>
      <c r="J417" s="221"/>
      <c r="K417" s="221"/>
      <c r="L417" s="226"/>
      <c r="M417" s="227"/>
      <c r="N417" s="228"/>
      <c r="O417" s="228"/>
      <c r="P417" s="228"/>
      <c r="Q417" s="228"/>
      <c r="R417" s="228"/>
      <c r="S417" s="228"/>
      <c r="T417" s="229"/>
      <c r="AT417" s="230" t="s">
        <v>232</v>
      </c>
      <c r="AU417" s="230" t="s">
        <v>93</v>
      </c>
      <c r="AV417" s="14" t="s">
        <v>93</v>
      </c>
      <c r="AW417" s="14" t="s">
        <v>35</v>
      </c>
      <c r="AX417" s="14" t="s">
        <v>80</v>
      </c>
      <c r="AY417" s="230" t="s">
        <v>220</v>
      </c>
    </row>
    <row r="418" spans="1:65" s="15" customFormat="1" ht="11.25">
      <c r="B418" s="231"/>
      <c r="C418" s="232"/>
      <c r="D418" s="205" t="s">
        <v>232</v>
      </c>
      <c r="E418" s="233" t="s">
        <v>1</v>
      </c>
      <c r="F418" s="234" t="s">
        <v>236</v>
      </c>
      <c r="G418" s="232"/>
      <c r="H418" s="235">
        <v>48.615000000000002</v>
      </c>
      <c r="I418" s="236"/>
      <c r="J418" s="232"/>
      <c r="K418" s="232"/>
      <c r="L418" s="237"/>
      <c r="M418" s="238"/>
      <c r="N418" s="239"/>
      <c r="O418" s="239"/>
      <c r="P418" s="239"/>
      <c r="Q418" s="239"/>
      <c r="R418" s="239"/>
      <c r="S418" s="239"/>
      <c r="T418" s="240"/>
      <c r="AT418" s="241" t="s">
        <v>232</v>
      </c>
      <c r="AU418" s="241" t="s">
        <v>93</v>
      </c>
      <c r="AV418" s="15" t="s">
        <v>228</v>
      </c>
      <c r="AW418" s="15" t="s">
        <v>35</v>
      </c>
      <c r="AX418" s="15" t="s">
        <v>87</v>
      </c>
      <c r="AY418" s="241" t="s">
        <v>220</v>
      </c>
    </row>
    <row r="419" spans="1:65" s="2" customFormat="1" ht="24.2" customHeight="1">
      <c r="A419" s="35"/>
      <c r="B419" s="36"/>
      <c r="C419" s="192" t="s">
        <v>583</v>
      </c>
      <c r="D419" s="192" t="s">
        <v>223</v>
      </c>
      <c r="E419" s="193" t="s">
        <v>597</v>
      </c>
      <c r="F419" s="194" t="s">
        <v>598</v>
      </c>
      <c r="G419" s="195" t="s">
        <v>226</v>
      </c>
      <c r="H419" s="196">
        <v>5.4820000000000002</v>
      </c>
      <c r="I419" s="197"/>
      <c r="J419" s="198">
        <f>ROUND(I419*H419,2)</f>
        <v>0</v>
      </c>
      <c r="K419" s="194" t="s">
        <v>1</v>
      </c>
      <c r="L419" s="40"/>
      <c r="M419" s="199" t="s">
        <v>1</v>
      </c>
      <c r="N419" s="200" t="s">
        <v>46</v>
      </c>
      <c r="O419" s="72"/>
      <c r="P419" s="201">
        <f>O419*H419</f>
        <v>0</v>
      </c>
      <c r="Q419" s="201">
        <v>1.702E-2</v>
      </c>
      <c r="R419" s="201">
        <f>Q419*H419</f>
        <v>9.3303640000000007E-2</v>
      </c>
      <c r="S419" s="201">
        <v>0</v>
      </c>
      <c r="T419" s="202">
        <f>S419*H419</f>
        <v>0</v>
      </c>
      <c r="U419" s="35"/>
      <c r="V419" s="35"/>
      <c r="W419" s="35"/>
      <c r="X419" s="35"/>
      <c r="Y419" s="35"/>
      <c r="Z419" s="35"/>
      <c r="AA419" s="35"/>
      <c r="AB419" s="35"/>
      <c r="AC419" s="35"/>
      <c r="AD419" s="35"/>
      <c r="AE419" s="35"/>
      <c r="AR419" s="203" t="s">
        <v>317</v>
      </c>
      <c r="AT419" s="203" t="s">
        <v>223</v>
      </c>
      <c r="AU419" s="203" t="s">
        <v>93</v>
      </c>
      <c r="AY419" s="18" t="s">
        <v>220</v>
      </c>
      <c r="BE419" s="204">
        <f>IF(N419="základní",J419,0)</f>
        <v>0</v>
      </c>
      <c r="BF419" s="204">
        <f>IF(N419="snížená",J419,0)</f>
        <v>0</v>
      </c>
      <c r="BG419" s="204">
        <f>IF(N419="zákl. přenesená",J419,0)</f>
        <v>0</v>
      </c>
      <c r="BH419" s="204">
        <f>IF(N419="sníž. přenesená",J419,0)</f>
        <v>0</v>
      </c>
      <c r="BI419" s="204">
        <f>IF(N419="nulová",J419,0)</f>
        <v>0</v>
      </c>
      <c r="BJ419" s="18" t="s">
        <v>93</v>
      </c>
      <c r="BK419" s="204">
        <f>ROUND(I419*H419,2)</f>
        <v>0</v>
      </c>
      <c r="BL419" s="18" t="s">
        <v>317</v>
      </c>
      <c r="BM419" s="203" t="s">
        <v>599</v>
      </c>
    </row>
    <row r="420" spans="1:65" s="13" customFormat="1" ht="11.25">
      <c r="B420" s="210"/>
      <c r="C420" s="211"/>
      <c r="D420" s="205" t="s">
        <v>232</v>
      </c>
      <c r="E420" s="212" t="s">
        <v>1</v>
      </c>
      <c r="F420" s="213" t="s">
        <v>587</v>
      </c>
      <c r="G420" s="211"/>
      <c r="H420" s="212" t="s">
        <v>1</v>
      </c>
      <c r="I420" s="214"/>
      <c r="J420" s="211"/>
      <c r="K420" s="211"/>
      <c r="L420" s="215"/>
      <c r="M420" s="216"/>
      <c r="N420" s="217"/>
      <c r="O420" s="217"/>
      <c r="P420" s="217"/>
      <c r="Q420" s="217"/>
      <c r="R420" s="217"/>
      <c r="S420" s="217"/>
      <c r="T420" s="218"/>
      <c r="AT420" s="219" t="s">
        <v>232</v>
      </c>
      <c r="AU420" s="219" t="s">
        <v>93</v>
      </c>
      <c r="AV420" s="13" t="s">
        <v>87</v>
      </c>
      <c r="AW420" s="13" t="s">
        <v>35</v>
      </c>
      <c r="AX420" s="13" t="s">
        <v>80</v>
      </c>
      <c r="AY420" s="219" t="s">
        <v>220</v>
      </c>
    </row>
    <row r="421" spans="1:65" s="14" customFormat="1" ht="11.25">
      <c r="B421" s="220"/>
      <c r="C421" s="221"/>
      <c r="D421" s="205" t="s">
        <v>232</v>
      </c>
      <c r="E421" s="222" t="s">
        <v>1</v>
      </c>
      <c r="F421" s="223" t="s">
        <v>2076</v>
      </c>
      <c r="G421" s="221"/>
      <c r="H421" s="224">
        <v>5.4820000000000002</v>
      </c>
      <c r="I421" s="225"/>
      <c r="J421" s="221"/>
      <c r="K421" s="221"/>
      <c r="L421" s="226"/>
      <c r="M421" s="227"/>
      <c r="N421" s="228"/>
      <c r="O421" s="228"/>
      <c r="P421" s="228"/>
      <c r="Q421" s="228"/>
      <c r="R421" s="228"/>
      <c r="S421" s="228"/>
      <c r="T421" s="229"/>
      <c r="AT421" s="230" t="s">
        <v>232</v>
      </c>
      <c r="AU421" s="230" t="s">
        <v>93</v>
      </c>
      <c r="AV421" s="14" t="s">
        <v>93</v>
      </c>
      <c r="AW421" s="14" t="s">
        <v>35</v>
      </c>
      <c r="AX421" s="14" t="s">
        <v>87</v>
      </c>
      <c r="AY421" s="230" t="s">
        <v>220</v>
      </c>
    </row>
    <row r="422" spans="1:65" s="2" customFormat="1" ht="14.45" customHeight="1">
      <c r="A422" s="35"/>
      <c r="B422" s="36"/>
      <c r="C422" s="192" t="s">
        <v>590</v>
      </c>
      <c r="D422" s="192" t="s">
        <v>223</v>
      </c>
      <c r="E422" s="193" t="s">
        <v>603</v>
      </c>
      <c r="F422" s="194" t="s">
        <v>604</v>
      </c>
      <c r="G422" s="195" t="s">
        <v>226</v>
      </c>
      <c r="H422" s="196">
        <v>21.4</v>
      </c>
      <c r="I422" s="197"/>
      <c r="J422" s="198">
        <f>ROUND(I422*H422,2)</f>
        <v>0</v>
      </c>
      <c r="K422" s="194" t="s">
        <v>1</v>
      </c>
      <c r="L422" s="40"/>
      <c r="M422" s="199" t="s">
        <v>1</v>
      </c>
      <c r="N422" s="200" t="s">
        <v>46</v>
      </c>
      <c r="O422" s="72"/>
      <c r="P422" s="201">
        <f>O422*H422</f>
        <v>0</v>
      </c>
      <c r="Q422" s="201">
        <v>1.357E-2</v>
      </c>
      <c r="R422" s="201">
        <f>Q422*H422</f>
        <v>0.29039799999999999</v>
      </c>
      <c r="S422" s="201">
        <v>0</v>
      </c>
      <c r="T422" s="202">
        <f>S422*H422</f>
        <v>0</v>
      </c>
      <c r="U422" s="35"/>
      <c r="V422" s="35"/>
      <c r="W422" s="35"/>
      <c r="X422" s="35"/>
      <c r="Y422" s="35"/>
      <c r="Z422" s="35"/>
      <c r="AA422" s="35"/>
      <c r="AB422" s="35"/>
      <c r="AC422" s="35"/>
      <c r="AD422" s="35"/>
      <c r="AE422" s="35"/>
      <c r="AR422" s="203" t="s">
        <v>317</v>
      </c>
      <c r="AT422" s="203" t="s">
        <v>223</v>
      </c>
      <c r="AU422" s="203" t="s">
        <v>93</v>
      </c>
      <c r="AY422" s="18" t="s">
        <v>220</v>
      </c>
      <c r="BE422" s="204">
        <f>IF(N422="základní",J422,0)</f>
        <v>0</v>
      </c>
      <c r="BF422" s="204">
        <f>IF(N422="snížená",J422,0)</f>
        <v>0</v>
      </c>
      <c r="BG422" s="204">
        <f>IF(N422="zákl. přenesená",J422,0)</f>
        <v>0</v>
      </c>
      <c r="BH422" s="204">
        <f>IF(N422="sníž. přenesená",J422,0)</f>
        <v>0</v>
      </c>
      <c r="BI422" s="204">
        <f>IF(N422="nulová",J422,0)</f>
        <v>0</v>
      </c>
      <c r="BJ422" s="18" t="s">
        <v>93</v>
      </c>
      <c r="BK422" s="204">
        <f>ROUND(I422*H422,2)</f>
        <v>0</v>
      </c>
      <c r="BL422" s="18" t="s">
        <v>317</v>
      </c>
      <c r="BM422" s="203" t="s">
        <v>2077</v>
      </c>
    </row>
    <row r="423" spans="1:65" s="2" customFormat="1" ht="19.5">
      <c r="A423" s="35"/>
      <c r="B423" s="36"/>
      <c r="C423" s="37"/>
      <c r="D423" s="205" t="s">
        <v>230</v>
      </c>
      <c r="E423" s="37"/>
      <c r="F423" s="206" t="s">
        <v>606</v>
      </c>
      <c r="G423" s="37"/>
      <c r="H423" s="37"/>
      <c r="I423" s="207"/>
      <c r="J423" s="37"/>
      <c r="K423" s="37"/>
      <c r="L423" s="40"/>
      <c r="M423" s="208"/>
      <c r="N423" s="209"/>
      <c r="O423" s="72"/>
      <c r="P423" s="72"/>
      <c r="Q423" s="72"/>
      <c r="R423" s="72"/>
      <c r="S423" s="72"/>
      <c r="T423" s="73"/>
      <c r="U423" s="35"/>
      <c r="V423" s="35"/>
      <c r="W423" s="35"/>
      <c r="X423" s="35"/>
      <c r="Y423" s="35"/>
      <c r="Z423" s="35"/>
      <c r="AA423" s="35"/>
      <c r="AB423" s="35"/>
      <c r="AC423" s="35"/>
      <c r="AD423" s="35"/>
      <c r="AE423" s="35"/>
      <c r="AT423" s="18" t="s">
        <v>230</v>
      </c>
      <c r="AU423" s="18" t="s">
        <v>93</v>
      </c>
    </row>
    <row r="424" spans="1:65" s="13" customFormat="1" ht="11.25">
      <c r="B424" s="210"/>
      <c r="C424" s="211"/>
      <c r="D424" s="205" t="s">
        <v>232</v>
      </c>
      <c r="E424" s="212" t="s">
        <v>1</v>
      </c>
      <c r="F424" s="213" t="s">
        <v>510</v>
      </c>
      <c r="G424" s="211"/>
      <c r="H424" s="212" t="s">
        <v>1</v>
      </c>
      <c r="I424" s="214"/>
      <c r="J424" s="211"/>
      <c r="K424" s="211"/>
      <c r="L424" s="215"/>
      <c r="M424" s="216"/>
      <c r="N424" s="217"/>
      <c r="O424" s="217"/>
      <c r="P424" s="217"/>
      <c r="Q424" s="217"/>
      <c r="R424" s="217"/>
      <c r="S424" s="217"/>
      <c r="T424" s="218"/>
      <c r="AT424" s="219" t="s">
        <v>232</v>
      </c>
      <c r="AU424" s="219" t="s">
        <v>93</v>
      </c>
      <c r="AV424" s="13" t="s">
        <v>87</v>
      </c>
      <c r="AW424" s="13" t="s">
        <v>35</v>
      </c>
      <c r="AX424" s="13" t="s">
        <v>80</v>
      </c>
      <c r="AY424" s="219" t="s">
        <v>220</v>
      </c>
    </row>
    <row r="425" spans="1:65" s="14" customFormat="1" ht="11.25">
      <c r="B425" s="220"/>
      <c r="C425" s="221"/>
      <c r="D425" s="205" t="s">
        <v>232</v>
      </c>
      <c r="E425" s="222" t="s">
        <v>1</v>
      </c>
      <c r="F425" s="223" t="s">
        <v>2054</v>
      </c>
      <c r="G425" s="221"/>
      <c r="H425" s="224">
        <v>10.199999999999999</v>
      </c>
      <c r="I425" s="225"/>
      <c r="J425" s="221"/>
      <c r="K425" s="221"/>
      <c r="L425" s="226"/>
      <c r="M425" s="227"/>
      <c r="N425" s="228"/>
      <c r="O425" s="228"/>
      <c r="P425" s="228"/>
      <c r="Q425" s="228"/>
      <c r="R425" s="228"/>
      <c r="S425" s="228"/>
      <c r="T425" s="229"/>
      <c r="AT425" s="230" t="s">
        <v>232</v>
      </c>
      <c r="AU425" s="230" t="s">
        <v>93</v>
      </c>
      <c r="AV425" s="14" t="s">
        <v>93</v>
      </c>
      <c r="AW425" s="14" t="s">
        <v>35</v>
      </c>
      <c r="AX425" s="14" t="s">
        <v>80</v>
      </c>
      <c r="AY425" s="230" t="s">
        <v>220</v>
      </c>
    </row>
    <row r="426" spans="1:65" s="14" customFormat="1" ht="11.25">
      <c r="B426" s="220"/>
      <c r="C426" s="221"/>
      <c r="D426" s="205" t="s">
        <v>232</v>
      </c>
      <c r="E426" s="222" t="s">
        <v>1</v>
      </c>
      <c r="F426" s="223" t="s">
        <v>2055</v>
      </c>
      <c r="G426" s="221"/>
      <c r="H426" s="224">
        <v>11.2</v>
      </c>
      <c r="I426" s="225"/>
      <c r="J426" s="221"/>
      <c r="K426" s="221"/>
      <c r="L426" s="226"/>
      <c r="M426" s="227"/>
      <c r="N426" s="228"/>
      <c r="O426" s="228"/>
      <c r="P426" s="228"/>
      <c r="Q426" s="228"/>
      <c r="R426" s="228"/>
      <c r="S426" s="228"/>
      <c r="T426" s="229"/>
      <c r="AT426" s="230" t="s">
        <v>232</v>
      </c>
      <c r="AU426" s="230" t="s">
        <v>93</v>
      </c>
      <c r="AV426" s="14" t="s">
        <v>93</v>
      </c>
      <c r="AW426" s="14" t="s">
        <v>35</v>
      </c>
      <c r="AX426" s="14" t="s">
        <v>80</v>
      </c>
      <c r="AY426" s="230" t="s">
        <v>220</v>
      </c>
    </row>
    <row r="427" spans="1:65" s="15" customFormat="1" ht="11.25">
      <c r="B427" s="231"/>
      <c r="C427" s="232"/>
      <c r="D427" s="205" t="s">
        <v>232</v>
      </c>
      <c r="E427" s="233" t="s">
        <v>1</v>
      </c>
      <c r="F427" s="234" t="s">
        <v>236</v>
      </c>
      <c r="G427" s="232"/>
      <c r="H427" s="235">
        <v>21.4</v>
      </c>
      <c r="I427" s="236"/>
      <c r="J427" s="232"/>
      <c r="K427" s="232"/>
      <c r="L427" s="237"/>
      <c r="M427" s="238"/>
      <c r="N427" s="239"/>
      <c r="O427" s="239"/>
      <c r="P427" s="239"/>
      <c r="Q427" s="239"/>
      <c r="R427" s="239"/>
      <c r="S427" s="239"/>
      <c r="T427" s="240"/>
      <c r="AT427" s="241" t="s">
        <v>232</v>
      </c>
      <c r="AU427" s="241" t="s">
        <v>93</v>
      </c>
      <c r="AV427" s="15" t="s">
        <v>228</v>
      </c>
      <c r="AW427" s="15" t="s">
        <v>35</v>
      </c>
      <c r="AX427" s="15" t="s">
        <v>87</v>
      </c>
      <c r="AY427" s="241" t="s">
        <v>220</v>
      </c>
    </row>
    <row r="428" spans="1:65" s="2" customFormat="1" ht="14.45" customHeight="1">
      <c r="A428" s="35"/>
      <c r="B428" s="36"/>
      <c r="C428" s="192" t="s">
        <v>596</v>
      </c>
      <c r="D428" s="192" t="s">
        <v>223</v>
      </c>
      <c r="E428" s="193" t="s">
        <v>608</v>
      </c>
      <c r="F428" s="194" t="s">
        <v>609</v>
      </c>
      <c r="G428" s="195" t="s">
        <v>259</v>
      </c>
      <c r="H428" s="196">
        <v>3</v>
      </c>
      <c r="I428" s="197"/>
      <c r="J428" s="198">
        <f>ROUND(I428*H428,2)</f>
        <v>0</v>
      </c>
      <c r="K428" s="194" t="s">
        <v>1</v>
      </c>
      <c r="L428" s="40"/>
      <c r="M428" s="199" t="s">
        <v>1</v>
      </c>
      <c r="N428" s="200" t="s">
        <v>46</v>
      </c>
      <c r="O428" s="72"/>
      <c r="P428" s="201">
        <f>O428*H428</f>
        <v>0</v>
      </c>
      <c r="Q428" s="201">
        <v>3.0000000000000001E-5</v>
      </c>
      <c r="R428" s="201">
        <f>Q428*H428</f>
        <v>9.0000000000000006E-5</v>
      </c>
      <c r="S428" s="201">
        <v>0</v>
      </c>
      <c r="T428" s="202">
        <f>S428*H428</f>
        <v>0</v>
      </c>
      <c r="U428" s="35"/>
      <c r="V428" s="35"/>
      <c r="W428" s="35"/>
      <c r="X428" s="35"/>
      <c r="Y428" s="35"/>
      <c r="Z428" s="35"/>
      <c r="AA428" s="35"/>
      <c r="AB428" s="35"/>
      <c r="AC428" s="35"/>
      <c r="AD428" s="35"/>
      <c r="AE428" s="35"/>
      <c r="AR428" s="203" t="s">
        <v>317</v>
      </c>
      <c r="AT428" s="203" t="s">
        <v>223</v>
      </c>
      <c r="AU428" s="203" t="s">
        <v>93</v>
      </c>
      <c r="AY428" s="18" t="s">
        <v>220</v>
      </c>
      <c r="BE428" s="204">
        <f>IF(N428="základní",J428,0)</f>
        <v>0</v>
      </c>
      <c r="BF428" s="204">
        <f>IF(N428="snížená",J428,0)</f>
        <v>0</v>
      </c>
      <c r="BG428" s="204">
        <f>IF(N428="zákl. přenesená",J428,0)</f>
        <v>0</v>
      </c>
      <c r="BH428" s="204">
        <f>IF(N428="sníž. přenesená",J428,0)</f>
        <v>0</v>
      </c>
      <c r="BI428" s="204">
        <f>IF(N428="nulová",J428,0)</f>
        <v>0</v>
      </c>
      <c r="BJ428" s="18" t="s">
        <v>93</v>
      </c>
      <c r="BK428" s="204">
        <f>ROUND(I428*H428,2)</f>
        <v>0</v>
      </c>
      <c r="BL428" s="18" t="s">
        <v>317</v>
      </c>
      <c r="BM428" s="203" t="s">
        <v>2078</v>
      </c>
    </row>
    <row r="429" spans="1:65" s="2" customFormat="1" ht="11.25">
      <c r="A429" s="35"/>
      <c r="B429" s="36"/>
      <c r="C429" s="37"/>
      <c r="D429" s="205" t="s">
        <v>230</v>
      </c>
      <c r="E429" s="37"/>
      <c r="F429" s="206" t="s">
        <v>611</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230</v>
      </c>
      <c r="AU429" s="18" t="s">
        <v>93</v>
      </c>
    </row>
    <row r="430" spans="1:65" s="2" customFormat="1" ht="14.45" customHeight="1">
      <c r="A430" s="35"/>
      <c r="B430" s="36"/>
      <c r="C430" s="243" t="s">
        <v>602</v>
      </c>
      <c r="D430" s="243" t="s">
        <v>359</v>
      </c>
      <c r="E430" s="244" t="s">
        <v>613</v>
      </c>
      <c r="F430" s="245" t="s">
        <v>614</v>
      </c>
      <c r="G430" s="246" t="s">
        <v>259</v>
      </c>
      <c r="H430" s="247">
        <v>3</v>
      </c>
      <c r="I430" s="248"/>
      <c r="J430" s="249">
        <f>ROUND(I430*H430,2)</f>
        <v>0</v>
      </c>
      <c r="K430" s="245" t="s">
        <v>1</v>
      </c>
      <c r="L430" s="250"/>
      <c r="M430" s="251" t="s">
        <v>1</v>
      </c>
      <c r="N430" s="252" t="s">
        <v>46</v>
      </c>
      <c r="O430" s="72"/>
      <c r="P430" s="201">
        <f>O430*H430</f>
        <v>0</v>
      </c>
      <c r="Q430" s="201">
        <v>1.4E-3</v>
      </c>
      <c r="R430" s="201">
        <f>Q430*H430</f>
        <v>4.1999999999999997E-3</v>
      </c>
      <c r="S430" s="201">
        <v>0</v>
      </c>
      <c r="T430" s="202">
        <f>S430*H430</f>
        <v>0</v>
      </c>
      <c r="U430" s="35"/>
      <c r="V430" s="35"/>
      <c r="W430" s="35"/>
      <c r="X430" s="35"/>
      <c r="Y430" s="35"/>
      <c r="Z430" s="35"/>
      <c r="AA430" s="35"/>
      <c r="AB430" s="35"/>
      <c r="AC430" s="35"/>
      <c r="AD430" s="35"/>
      <c r="AE430" s="35"/>
      <c r="AR430" s="203" t="s">
        <v>362</v>
      </c>
      <c r="AT430" s="203" t="s">
        <v>359</v>
      </c>
      <c r="AU430" s="203" t="s">
        <v>93</v>
      </c>
      <c r="AY430" s="18" t="s">
        <v>220</v>
      </c>
      <c r="BE430" s="204">
        <f>IF(N430="základní",J430,0)</f>
        <v>0</v>
      </c>
      <c r="BF430" s="204">
        <f>IF(N430="snížená",J430,0)</f>
        <v>0</v>
      </c>
      <c r="BG430" s="204">
        <f>IF(N430="zákl. přenesená",J430,0)</f>
        <v>0</v>
      </c>
      <c r="BH430" s="204">
        <f>IF(N430="sníž. přenesená",J430,0)</f>
        <v>0</v>
      </c>
      <c r="BI430" s="204">
        <f>IF(N430="nulová",J430,0)</f>
        <v>0</v>
      </c>
      <c r="BJ430" s="18" t="s">
        <v>93</v>
      </c>
      <c r="BK430" s="204">
        <f>ROUND(I430*H430,2)</f>
        <v>0</v>
      </c>
      <c r="BL430" s="18" t="s">
        <v>317</v>
      </c>
      <c r="BM430" s="203" t="s">
        <v>2079</v>
      </c>
    </row>
    <row r="431" spans="1:65" s="2" customFormat="1" ht="11.25">
      <c r="A431" s="35"/>
      <c r="B431" s="36"/>
      <c r="C431" s="37"/>
      <c r="D431" s="205" t="s">
        <v>230</v>
      </c>
      <c r="E431" s="37"/>
      <c r="F431" s="206" t="s">
        <v>614</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230</v>
      </c>
      <c r="AU431" s="18" t="s">
        <v>93</v>
      </c>
    </row>
    <row r="432" spans="1:65" s="2" customFormat="1" ht="14.45" customHeight="1">
      <c r="A432" s="35"/>
      <c r="B432" s="36"/>
      <c r="C432" s="192" t="s">
        <v>607</v>
      </c>
      <c r="D432" s="192" t="s">
        <v>223</v>
      </c>
      <c r="E432" s="193" t="s">
        <v>617</v>
      </c>
      <c r="F432" s="194" t="s">
        <v>618</v>
      </c>
      <c r="G432" s="195" t="s">
        <v>259</v>
      </c>
      <c r="H432" s="196">
        <v>8</v>
      </c>
      <c r="I432" s="197"/>
      <c r="J432" s="198">
        <f>ROUND(I432*H432,2)</f>
        <v>0</v>
      </c>
      <c r="K432" s="194" t="s">
        <v>227</v>
      </c>
      <c r="L432" s="40"/>
      <c r="M432" s="199" t="s">
        <v>1</v>
      </c>
      <c r="N432" s="200" t="s">
        <v>46</v>
      </c>
      <c r="O432" s="72"/>
      <c r="P432" s="201">
        <f>O432*H432</f>
        <v>0</v>
      </c>
      <c r="Q432" s="201">
        <v>5.28E-3</v>
      </c>
      <c r="R432" s="201">
        <f>Q432*H432</f>
        <v>4.224E-2</v>
      </c>
      <c r="S432" s="201">
        <v>0</v>
      </c>
      <c r="T432" s="202">
        <f>S432*H432</f>
        <v>0</v>
      </c>
      <c r="U432" s="35"/>
      <c r="V432" s="35"/>
      <c r="W432" s="35"/>
      <c r="X432" s="35"/>
      <c r="Y432" s="35"/>
      <c r="Z432" s="35"/>
      <c r="AA432" s="35"/>
      <c r="AB432" s="35"/>
      <c r="AC432" s="35"/>
      <c r="AD432" s="35"/>
      <c r="AE432" s="35"/>
      <c r="AR432" s="203" t="s">
        <v>317</v>
      </c>
      <c r="AT432" s="203" t="s">
        <v>223</v>
      </c>
      <c r="AU432" s="203" t="s">
        <v>93</v>
      </c>
      <c r="AY432" s="18" t="s">
        <v>220</v>
      </c>
      <c r="BE432" s="204">
        <f>IF(N432="základní",J432,0)</f>
        <v>0</v>
      </c>
      <c r="BF432" s="204">
        <f>IF(N432="snížená",J432,0)</f>
        <v>0</v>
      </c>
      <c r="BG432" s="204">
        <f>IF(N432="zákl. přenesená",J432,0)</f>
        <v>0</v>
      </c>
      <c r="BH432" s="204">
        <f>IF(N432="sníž. přenesená",J432,0)</f>
        <v>0</v>
      </c>
      <c r="BI432" s="204">
        <f>IF(N432="nulová",J432,0)</f>
        <v>0</v>
      </c>
      <c r="BJ432" s="18" t="s">
        <v>93</v>
      </c>
      <c r="BK432" s="204">
        <f>ROUND(I432*H432,2)</f>
        <v>0</v>
      </c>
      <c r="BL432" s="18" t="s">
        <v>317</v>
      </c>
      <c r="BM432" s="203" t="s">
        <v>619</v>
      </c>
    </row>
    <row r="433" spans="1:65" s="2" customFormat="1" ht="19.5">
      <c r="A433" s="35"/>
      <c r="B433" s="36"/>
      <c r="C433" s="37"/>
      <c r="D433" s="205" t="s">
        <v>230</v>
      </c>
      <c r="E433" s="37"/>
      <c r="F433" s="206" t="s">
        <v>620</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230</v>
      </c>
      <c r="AU433" s="18" t="s">
        <v>93</v>
      </c>
    </row>
    <row r="434" spans="1:65" s="13" customFormat="1" ht="11.25">
      <c r="B434" s="210"/>
      <c r="C434" s="211"/>
      <c r="D434" s="205" t="s">
        <v>232</v>
      </c>
      <c r="E434" s="212" t="s">
        <v>1</v>
      </c>
      <c r="F434" s="213" t="s">
        <v>271</v>
      </c>
      <c r="G434" s="211"/>
      <c r="H434" s="212" t="s">
        <v>1</v>
      </c>
      <c r="I434" s="214"/>
      <c r="J434" s="211"/>
      <c r="K434" s="211"/>
      <c r="L434" s="215"/>
      <c r="M434" s="216"/>
      <c r="N434" s="217"/>
      <c r="O434" s="217"/>
      <c r="P434" s="217"/>
      <c r="Q434" s="217"/>
      <c r="R434" s="217"/>
      <c r="S434" s="217"/>
      <c r="T434" s="218"/>
      <c r="AT434" s="219" t="s">
        <v>232</v>
      </c>
      <c r="AU434" s="219" t="s">
        <v>93</v>
      </c>
      <c r="AV434" s="13" t="s">
        <v>87</v>
      </c>
      <c r="AW434" s="13" t="s">
        <v>35</v>
      </c>
      <c r="AX434" s="13" t="s">
        <v>80</v>
      </c>
      <c r="AY434" s="219" t="s">
        <v>220</v>
      </c>
    </row>
    <row r="435" spans="1:65" s="14" customFormat="1" ht="11.25">
      <c r="B435" s="220"/>
      <c r="C435" s="221"/>
      <c r="D435" s="205" t="s">
        <v>232</v>
      </c>
      <c r="E435" s="222" t="s">
        <v>1</v>
      </c>
      <c r="F435" s="223" t="s">
        <v>2080</v>
      </c>
      <c r="G435" s="221"/>
      <c r="H435" s="224">
        <v>4</v>
      </c>
      <c r="I435" s="225"/>
      <c r="J435" s="221"/>
      <c r="K435" s="221"/>
      <c r="L435" s="226"/>
      <c r="M435" s="227"/>
      <c r="N435" s="228"/>
      <c r="O435" s="228"/>
      <c r="P435" s="228"/>
      <c r="Q435" s="228"/>
      <c r="R435" s="228"/>
      <c r="S435" s="228"/>
      <c r="T435" s="229"/>
      <c r="AT435" s="230" t="s">
        <v>232</v>
      </c>
      <c r="AU435" s="230" t="s">
        <v>93</v>
      </c>
      <c r="AV435" s="14" t="s">
        <v>93</v>
      </c>
      <c r="AW435" s="14" t="s">
        <v>35</v>
      </c>
      <c r="AX435" s="14" t="s">
        <v>80</v>
      </c>
      <c r="AY435" s="230" t="s">
        <v>220</v>
      </c>
    </row>
    <row r="436" spans="1:65" s="14" customFormat="1" ht="11.25">
      <c r="B436" s="220"/>
      <c r="C436" s="221"/>
      <c r="D436" s="205" t="s">
        <v>232</v>
      </c>
      <c r="E436" s="222" t="s">
        <v>1</v>
      </c>
      <c r="F436" s="223" t="s">
        <v>1874</v>
      </c>
      <c r="G436" s="221"/>
      <c r="H436" s="224">
        <v>4</v>
      </c>
      <c r="I436" s="225"/>
      <c r="J436" s="221"/>
      <c r="K436" s="221"/>
      <c r="L436" s="226"/>
      <c r="M436" s="227"/>
      <c r="N436" s="228"/>
      <c r="O436" s="228"/>
      <c r="P436" s="228"/>
      <c r="Q436" s="228"/>
      <c r="R436" s="228"/>
      <c r="S436" s="228"/>
      <c r="T436" s="229"/>
      <c r="AT436" s="230" t="s">
        <v>232</v>
      </c>
      <c r="AU436" s="230" t="s">
        <v>93</v>
      </c>
      <c r="AV436" s="14" t="s">
        <v>93</v>
      </c>
      <c r="AW436" s="14" t="s">
        <v>35</v>
      </c>
      <c r="AX436" s="14" t="s">
        <v>80</v>
      </c>
      <c r="AY436" s="230" t="s">
        <v>220</v>
      </c>
    </row>
    <row r="437" spans="1:65" s="15" customFormat="1" ht="11.25">
      <c r="B437" s="231"/>
      <c r="C437" s="232"/>
      <c r="D437" s="205" t="s">
        <v>232</v>
      </c>
      <c r="E437" s="233" t="s">
        <v>1</v>
      </c>
      <c r="F437" s="234" t="s">
        <v>236</v>
      </c>
      <c r="G437" s="232"/>
      <c r="H437" s="235">
        <v>8</v>
      </c>
      <c r="I437" s="236"/>
      <c r="J437" s="232"/>
      <c r="K437" s="232"/>
      <c r="L437" s="237"/>
      <c r="M437" s="238"/>
      <c r="N437" s="239"/>
      <c r="O437" s="239"/>
      <c r="P437" s="239"/>
      <c r="Q437" s="239"/>
      <c r="R437" s="239"/>
      <c r="S437" s="239"/>
      <c r="T437" s="240"/>
      <c r="AT437" s="241" t="s">
        <v>232</v>
      </c>
      <c r="AU437" s="241" t="s">
        <v>93</v>
      </c>
      <c r="AV437" s="15" t="s">
        <v>228</v>
      </c>
      <c r="AW437" s="15" t="s">
        <v>35</v>
      </c>
      <c r="AX437" s="15" t="s">
        <v>87</v>
      </c>
      <c r="AY437" s="241" t="s">
        <v>220</v>
      </c>
    </row>
    <row r="438" spans="1:65" s="2" customFormat="1" ht="14.45" customHeight="1">
      <c r="A438" s="35"/>
      <c r="B438" s="36"/>
      <c r="C438" s="192" t="s">
        <v>612</v>
      </c>
      <c r="D438" s="192" t="s">
        <v>223</v>
      </c>
      <c r="E438" s="193" t="s">
        <v>624</v>
      </c>
      <c r="F438" s="194" t="s">
        <v>625</v>
      </c>
      <c r="G438" s="195" t="s">
        <v>353</v>
      </c>
      <c r="H438" s="196">
        <v>24</v>
      </c>
      <c r="I438" s="197"/>
      <c r="J438" s="198">
        <f>ROUND(I438*H438,2)</f>
        <v>0</v>
      </c>
      <c r="K438" s="194" t="s">
        <v>227</v>
      </c>
      <c r="L438" s="40"/>
      <c r="M438" s="199" t="s">
        <v>1</v>
      </c>
      <c r="N438" s="200" t="s">
        <v>46</v>
      </c>
      <c r="O438" s="72"/>
      <c r="P438" s="201">
        <f>O438*H438</f>
        <v>0</v>
      </c>
      <c r="Q438" s="201">
        <v>5.5399999999999998E-3</v>
      </c>
      <c r="R438" s="201">
        <f>Q438*H438</f>
        <v>0.13295999999999999</v>
      </c>
      <c r="S438" s="201">
        <v>0</v>
      </c>
      <c r="T438" s="202">
        <f>S438*H438</f>
        <v>0</v>
      </c>
      <c r="U438" s="35"/>
      <c r="V438" s="35"/>
      <c r="W438" s="35"/>
      <c r="X438" s="35"/>
      <c r="Y438" s="35"/>
      <c r="Z438" s="35"/>
      <c r="AA438" s="35"/>
      <c r="AB438" s="35"/>
      <c r="AC438" s="35"/>
      <c r="AD438" s="35"/>
      <c r="AE438" s="35"/>
      <c r="AR438" s="203" t="s">
        <v>317</v>
      </c>
      <c r="AT438" s="203" t="s">
        <v>223</v>
      </c>
      <c r="AU438" s="203" t="s">
        <v>93</v>
      </c>
      <c r="AY438" s="18" t="s">
        <v>220</v>
      </c>
      <c r="BE438" s="204">
        <f>IF(N438="základní",J438,0)</f>
        <v>0</v>
      </c>
      <c r="BF438" s="204">
        <f>IF(N438="snížená",J438,0)</f>
        <v>0</v>
      </c>
      <c r="BG438" s="204">
        <f>IF(N438="zákl. přenesená",J438,0)</f>
        <v>0</v>
      </c>
      <c r="BH438" s="204">
        <f>IF(N438="sníž. přenesená",J438,0)</f>
        <v>0</v>
      </c>
      <c r="BI438" s="204">
        <f>IF(N438="nulová",J438,0)</f>
        <v>0</v>
      </c>
      <c r="BJ438" s="18" t="s">
        <v>93</v>
      </c>
      <c r="BK438" s="204">
        <f>ROUND(I438*H438,2)</f>
        <v>0</v>
      </c>
      <c r="BL438" s="18" t="s">
        <v>317</v>
      </c>
      <c r="BM438" s="203" t="s">
        <v>626</v>
      </c>
    </row>
    <row r="439" spans="1:65" s="2" customFormat="1" ht="19.5">
      <c r="A439" s="35"/>
      <c r="B439" s="36"/>
      <c r="C439" s="37"/>
      <c r="D439" s="205" t="s">
        <v>230</v>
      </c>
      <c r="E439" s="37"/>
      <c r="F439" s="206" t="s">
        <v>627</v>
      </c>
      <c r="G439" s="37"/>
      <c r="H439" s="37"/>
      <c r="I439" s="207"/>
      <c r="J439" s="37"/>
      <c r="K439" s="37"/>
      <c r="L439" s="40"/>
      <c r="M439" s="208"/>
      <c r="N439" s="209"/>
      <c r="O439" s="72"/>
      <c r="P439" s="72"/>
      <c r="Q439" s="72"/>
      <c r="R439" s="72"/>
      <c r="S439" s="72"/>
      <c r="T439" s="73"/>
      <c r="U439" s="35"/>
      <c r="V439" s="35"/>
      <c r="W439" s="35"/>
      <c r="X439" s="35"/>
      <c r="Y439" s="35"/>
      <c r="Z439" s="35"/>
      <c r="AA439" s="35"/>
      <c r="AB439" s="35"/>
      <c r="AC439" s="35"/>
      <c r="AD439" s="35"/>
      <c r="AE439" s="35"/>
      <c r="AT439" s="18" t="s">
        <v>230</v>
      </c>
      <c r="AU439" s="18" t="s">
        <v>93</v>
      </c>
    </row>
    <row r="440" spans="1:65" s="14" customFormat="1" ht="11.25">
      <c r="B440" s="220"/>
      <c r="C440" s="221"/>
      <c r="D440" s="205" t="s">
        <v>232</v>
      </c>
      <c r="E440" s="222" t="s">
        <v>1</v>
      </c>
      <c r="F440" s="223" t="s">
        <v>2081</v>
      </c>
      <c r="G440" s="221"/>
      <c r="H440" s="224">
        <v>24</v>
      </c>
      <c r="I440" s="225"/>
      <c r="J440" s="221"/>
      <c r="K440" s="221"/>
      <c r="L440" s="226"/>
      <c r="M440" s="227"/>
      <c r="N440" s="228"/>
      <c r="O440" s="228"/>
      <c r="P440" s="228"/>
      <c r="Q440" s="228"/>
      <c r="R440" s="228"/>
      <c r="S440" s="228"/>
      <c r="T440" s="229"/>
      <c r="AT440" s="230" t="s">
        <v>232</v>
      </c>
      <c r="AU440" s="230" t="s">
        <v>93</v>
      </c>
      <c r="AV440" s="14" t="s">
        <v>93</v>
      </c>
      <c r="AW440" s="14" t="s">
        <v>35</v>
      </c>
      <c r="AX440" s="14" t="s">
        <v>87</v>
      </c>
      <c r="AY440" s="230" t="s">
        <v>220</v>
      </c>
    </row>
    <row r="441" spans="1:65" s="2" customFormat="1" ht="14.45" customHeight="1">
      <c r="A441" s="35"/>
      <c r="B441" s="36"/>
      <c r="C441" s="192" t="s">
        <v>616</v>
      </c>
      <c r="D441" s="192" t="s">
        <v>223</v>
      </c>
      <c r="E441" s="193" t="s">
        <v>630</v>
      </c>
      <c r="F441" s="194" t="s">
        <v>631</v>
      </c>
      <c r="G441" s="195" t="s">
        <v>226</v>
      </c>
      <c r="H441" s="196">
        <v>137.60599999999999</v>
      </c>
      <c r="I441" s="197"/>
      <c r="J441" s="198">
        <f>ROUND(I441*H441,2)</f>
        <v>0</v>
      </c>
      <c r="K441" s="194" t="s">
        <v>1</v>
      </c>
      <c r="L441" s="40"/>
      <c r="M441" s="199" t="s">
        <v>1</v>
      </c>
      <c r="N441" s="200" t="s">
        <v>46</v>
      </c>
      <c r="O441" s="72"/>
      <c r="P441" s="201">
        <f>O441*H441</f>
        <v>0</v>
      </c>
      <c r="Q441" s="201">
        <v>2.63E-2</v>
      </c>
      <c r="R441" s="201">
        <f>Q441*H441</f>
        <v>3.6190378000000001</v>
      </c>
      <c r="S441" s="201">
        <v>0</v>
      </c>
      <c r="T441" s="202">
        <f>S441*H441</f>
        <v>0</v>
      </c>
      <c r="U441" s="35"/>
      <c r="V441" s="35"/>
      <c r="W441" s="35"/>
      <c r="X441" s="35"/>
      <c r="Y441" s="35"/>
      <c r="Z441" s="35"/>
      <c r="AA441" s="35"/>
      <c r="AB441" s="35"/>
      <c r="AC441" s="35"/>
      <c r="AD441" s="35"/>
      <c r="AE441" s="35"/>
      <c r="AR441" s="203" t="s">
        <v>317</v>
      </c>
      <c r="AT441" s="203" t="s">
        <v>223</v>
      </c>
      <c r="AU441" s="203" t="s">
        <v>93</v>
      </c>
      <c r="AY441" s="18" t="s">
        <v>220</v>
      </c>
      <c r="BE441" s="204">
        <f>IF(N441="základní",J441,0)</f>
        <v>0</v>
      </c>
      <c r="BF441" s="204">
        <f>IF(N441="snížená",J441,0)</f>
        <v>0</v>
      </c>
      <c r="BG441" s="204">
        <f>IF(N441="zákl. přenesená",J441,0)</f>
        <v>0</v>
      </c>
      <c r="BH441" s="204">
        <f>IF(N441="sníž. přenesená",J441,0)</f>
        <v>0</v>
      </c>
      <c r="BI441" s="204">
        <f>IF(N441="nulová",J441,0)</f>
        <v>0</v>
      </c>
      <c r="BJ441" s="18" t="s">
        <v>93</v>
      </c>
      <c r="BK441" s="204">
        <f>ROUND(I441*H441,2)</f>
        <v>0</v>
      </c>
      <c r="BL441" s="18" t="s">
        <v>317</v>
      </c>
      <c r="BM441" s="203" t="s">
        <v>632</v>
      </c>
    </row>
    <row r="442" spans="1:65" s="13" customFormat="1" ht="11.25">
      <c r="B442" s="210"/>
      <c r="C442" s="211"/>
      <c r="D442" s="205" t="s">
        <v>232</v>
      </c>
      <c r="E442" s="212" t="s">
        <v>1</v>
      </c>
      <c r="F442" s="213" t="s">
        <v>271</v>
      </c>
      <c r="G442" s="211"/>
      <c r="H442" s="212" t="s">
        <v>1</v>
      </c>
      <c r="I442" s="214"/>
      <c r="J442" s="211"/>
      <c r="K442" s="211"/>
      <c r="L442" s="215"/>
      <c r="M442" s="216"/>
      <c r="N442" s="217"/>
      <c r="O442" s="217"/>
      <c r="P442" s="217"/>
      <c r="Q442" s="217"/>
      <c r="R442" s="217"/>
      <c r="S442" s="217"/>
      <c r="T442" s="218"/>
      <c r="AT442" s="219" t="s">
        <v>232</v>
      </c>
      <c r="AU442" s="219" t="s">
        <v>93</v>
      </c>
      <c r="AV442" s="13" t="s">
        <v>87</v>
      </c>
      <c r="AW442" s="13" t="s">
        <v>35</v>
      </c>
      <c r="AX442" s="13" t="s">
        <v>80</v>
      </c>
      <c r="AY442" s="219" t="s">
        <v>220</v>
      </c>
    </row>
    <row r="443" spans="1:65" s="14" customFormat="1" ht="11.25">
      <c r="B443" s="220"/>
      <c r="C443" s="221"/>
      <c r="D443" s="205" t="s">
        <v>232</v>
      </c>
      <c r="E443" s="222" t="s">
        <v>1</v>
      </c>
      <c r="F443" s="223" t="s">
        <v>2082</v>
      </c>
      <c r="G443" s="221"/>
      <c r="H443" s="224">
        <v>69.010000000000005</v>
      </c>
      <c r="I443" s="225"/>
      <c r="J443" s="221"/>
      <c r="K443" s="221"/>
      <c r="L443" s="226"/>
      <c r="M443" s="227"/>
      <c r="N443" s="228"/>
      <c r="O443" s="228"/>
      <c r="P443" s="228"/>
      <c r="Q443" s="228"/>
      <c r="R443" s="228"/>
      <c r="S443" s="228"/>
      <c r="T443" s="229"/>
      <c r="AT443" s="230" t="s">
        <v>232</v>
      </c>
      <c r="AU443" s="230" t="s">
        <v>93</v>
      </c>
      <c r="AV443" s="14" t="s">
        <v>93</v>
      </c>
      <c r="AW443" s="14" t="s">
        <v>35</v>
      </c>
      <c r="AX443" s="14" t="s">
        <v>80</v>
      </c>
      <c r="AY443" s="230" t="s">
        <v>220</v>
      </c>
    </row>
    <row r="444" spans="1:65" s="14" customFormat="1" ht="11.25">
      <c r="B444" s="220"/>
      <c r="C444" s="221"/>
      <c r="D444" s="205" t="s">
        <v>232</v>
      </c>
      <c r="E444" s="222" t="s">
        <v>1</v>
      </c>
      <c r="F444" s="223" t="s">
        <v>2083</v>
      </c>
      <c r="G444" s="221"/>
      <c r="H444" s="224">
        <v>68.596000000000004</v>
      </c>
      <c r="I444" s="225"/>
      <c r="J444" s="221"/>
      <c r="K444" s="221"/>
      <c r="L444" s="226"/>
      <c r="M444" s="227"/>
      <c r="N444" s="228"/>
      <c r="O444" s="228"/>
      <c r="P444" s="228"/>
      <c r="Q444" s="228"/>
      <c r="R444" s="228"/>
      <c r="S444" s="228"/>
      <c r="T444" s="229"/>
      <c r="AT444" s="230" t="s">
        <v>232</v>
      </c>
      <c r="AU444" s="230" t="s">
        <v>93</v>
      </c>
      <c r="AV444" s="14" t="s">
        <v>93</v>
      </c>
      <c r="AW444" s="14" t="s">
        <v>35</v>
      </c>
      <c r="AX444" s="14" t="s">
        <v>80</v>
      </c>
      <c r="AY444" s="230" t="s">
        <v>220</v>
      </c>
    </row>
    <row r="445" spans="1:65" s="15" customFormat="1" ht="11.25">
      <c r="B445" s="231"/>
      <c r="C445" s="232"/>
      <c r="D445" s="205" t="s">
        <v>232</v>
      </c>
      <c r="E445" s="233" t="s">
        <v>1</v>
      </c>
      <c r="F445" s="234" t="s">
        <v>236</v>
      </c>
      <c r="G445" s="232"/>
      <c r="H445" s="235">
        <v>137.60599999999999</v>
      </c>
      <c r="I445" s="236"/>
      <c r="J445" s="232"/>
      <c r="K445" s="232"/>
      <c r="L445" s="237"/>
      <c r="M445" s="238"/>
      <c r="N445" s="239"/>
      <c r="O445" s="239"/>
      <c r="P445" s="239"/>
      <c r="Q445" s="239"/>
      <c r="R445" s="239"/>
      <c r="S445" s="239"/>
      <c r="T445" s="240"/>
      <c r="AT445" s="241" t="s">
        <v>232</v>
      </c>
      <c r="AU445" s="241" t="s">
        <v>93</v>
      </c>
      <c r="AV445" s="15" t="s">
        <v>228</v>
      </c>
      <c r="AW445" s="15" t="s">
        <v>35</v>
      </c>
      <c r="AX445" s="15" t="s">
        <v>87</v>
      </c>
      <c r="AY445" s="241" t="s">
        <v>220</v>
      </c>
    </row>
    <row r="446" spans="1:65" s="2" customFormat="1" ht="24.2" customHeight="1">
      <c r="A446" s="35"/>
      <c r="B446" s="36"/>
      <c r="C446" s="192" t="s">
        <v>623</v>
      </c>
      <c r="D446" s="192" t="s">
        <v>223</v>
      </c>
      <c r="E446" s="193" t="s">
        <v>634</v>
      </c>
      <c r="F446" s="194" t="s">
        <v>635</v>
      </c>
      <c r="G446" s="195" t="s">
        <v>226</v>
      </c>
      <c r="H446" s="196">
        <v>137.60599999999999</v>
      </c>
      <c r="I446" s="197"/>
      <c r="J446" s="198">
        <f>ROUND(I446*H446,2)</f>
        <v>0</v>
      </c>
      <c r="K446" s="194" t="s">
        <v>1</v>
      </c>
      <c r="L446" s="40"/>
      <c r="M446" s="199" t="s">
        <v>1</v>
      </c>
      <c r="N446" s="200" t="s">
        <v>46</v>
      </c>
      <c r="O446" s="72"/>
      <c r="P446" s="201">
        <f>O446*H446</f>
        <v>0</v>
      </c>
      <c r="Q446" s="201">
        <v>4.3360000000000003E-2</v>
      </c>
      <c r="R446" s="201">
        <f>Q446*H446</f>
        <v>5.9665961599999999</v>
      </c>
      <c r="S446" s="201">
        <v>0</v>
      </c>
      <c r="T446" s="202">
        <f>S446*H446</f>
        <v>0</v>
      </c>
      <c r="U446" s="35"/>
      <c r="V446" s="35"/>
      <c r="W446" s="35"/>
      <c r="X446" s="35"/>
      <c r="Y446" s="35"/>
      <c r="Z446" s="35"/>
      <c r="AA446" s="35"/>
      <c r="AB446" s="35"/>
      <c r="AC446" s="35"/>
      <c r="AD446" s="35"/>
      <c r="AE446" s="35"/>
      <c r="AR446" s="203" t="s">
        <v>317</v>
      </c>
      <c r="AT446" s="203" t="s">
        <v>223</v>
      </c>
      <c r="AU446" s="203" t="s">
        <v>93</v>
      </c>
      <c r="AY446" s="18" t="s">
        <v>220</v>
      </c>
      <c r="BE446" s="204">
        <f>IF(N446="základní",J446,0)</f>
        <v>0</v>
      </c>
      <c r="BF446" s="204">
        <f>IF(N446="snížená",J446,0)</f>
        <v>0</v>
      </c>
      <c r="BG446" s="204">
        <f>IF(N446="zákl. přenesená",J446,0)</f>
        <v>0</v>
      </c>
      <c r="BH446" s="204">
        <f>IF(N446="sníž. přenesená",J446,0)</f>
        <v>0</v>
      </c>
      <c r="BI446" s="204">
        <f>IF(N446="nulová",J446,0)</f>
        <v>0</v>
      </c>
      <c r="BJ446" s="18" t="s">
        <v>93</v>
      </c>
      <c r="BK446" s="204">
        <f>ROUND(I446*H446,2)</f>
        <v>0</v>
      </c>
      <c r="BL446" s="18" t="s">
        <v>317</v>
      </c>
      <c r="BM446" s="203" t="s">
        <v>636</v>
      </c>
    </row>
    <row r="447" spans="1:65" s="13" customFormat="1" ht="11.25">
      <c r="B447" s="210"/>
      <c r="C447" s="211"/>
      <c r="D447" s="205" t="s">
        <v>232</v>
      </c>
      <c r="E447" s="212" t="s">
        <v>1</v>
      </c>
      <c r="F447" s="213" t="s">
        <v>271</v>
      </c>
      <c r="G447" s="211"/>
      <c r="H447" s="212" t="s">
        <v>1</v>
      </c>
      <c r="I447" s="214"/>
      <c r="J447" s="211"/>
      <c r="K447" s="211"/>
      <c r="L447" s="215"/>
      <c r="M447" s="216"/>
      <c r="N447" s="217"/>
      <c r="O447" s="217"/>
      <c r="P447" s="217"/>
      <c r="Q447" s="217"/>
      <c r="R447" s="217"/>
      <c r="S447" s="217"/>
      <c r="T447" s="218"/>
      <c r="AT447" s="219" t="s">
        <v>232</v>
      </c>
      <c r="AU447" s="219" t="s">
        <v>93</v>
      </c>
      <c r="AV447" s="13" t="s">
        <v>87</v>
      </c>
      <c r="AW447" s="13" t="s">
        <v>35</v>
      </c>
      <c r="AX447" s="13" t="s">
        <v>80</v>
      </c>
      <c r="AY447" s="219" t="s">
        <v>220</v>
      </c>
    </row>
    <row r="448" spans="1:65" s="14" customFormat="1" ht="11.25">
      <c r="B448" s="220"/>
      <c r="C448" s="221"/>
      <c r="D448" s="205" t="s">
        <v>232</v>
      </c>
      <c r="E448" s="222" t="s">
        <v>1</v>
      </c>
      <c r="F448" s="223" t="s">
        <v>2082</v>
      </c>
      <c r="G448" s="221"/>
      <c r="H448" s="224">
        <v>69.010000000000005</v>
      </c>
      <c r="I448" s="225"/>
      <c r="J448" s="221"/>
      <c r="K448" s="221"/>
      <c r="L448" s="226"/>
      <c r="M448" s="227"/>
      <c r="N448" s="228"/>
      <c r="O448" s="228"/>
      <c r="P448" s="228"/>
      <c r="Q448" s="228"/>
      <c r="R448" s="228"/>
      <c r="S448" s="228"/>
      <c r="T448" s="229"/>
      <c r="AT448" s="230" t="s">
        <v>232</v>
      </c>
      <c r="AU448" s="230" t="s">
        <v>93</v>
      </c>
      <c r="AV448" s="14" t="s">
        <v>93</v>
      </c>
      <c r="AW448" s="14" t="s">
        <v>35</v>
      </c>
      <c r="AX448" s="14" t="s">
        <v>80</v>
      </c>
      <c r="AY448" s="230" t="s">
        <v>220</v>
      </c>
    </row>
    <row r="449" spans="1:65" s="14" customFormat="1" ht="11.25">
      <c r="B449" s="220"/>
      <c r="C449" s="221"/>
      <c r="D449" s="205" t="s">
        <v>232</v>
      </c>
      <c r="E449" s="222" t="s">
        <v>1</v>
      </c>
      <c r="F449" s="223" t="s">
        <v>2083</v>
      </c>
      <c r="G449" s="221"/>
      <c r="H449" s="224">
        <v>68.596000000000004</v>
      </c>
      <c r="I449" s="225"/>
      <c r="J449" s="221"/>
      <c r="K449" s="221"/>
      <c r="L449" s="226"/>
      <c r="M449" s="227"/>
      <c r="N449" s="228"/>
      <c r="O449" s="228"/>
      <c r="P449" s="228"/>
      <c r="Q449" s="228"/>
      <c r="R449" s="228"/>
      <c r="S449" s="228"/>
      <c r="T449" s="229"/>
      <c r="AT449" s="230" t="s">
        <v>232</v>
      </c>
      <c r="AU449" s="230" t="s">
        <v>93</v>
      </c>
      <c r="AV449" s="14" t="s">
        <v>93</v>
      </c>
      <c r="AW449" s="14" t="s">
        <v>35</v>
      </c>
      <c r="AX449" s="14" t="s">
        <v>80</v>
      </c>
      <c r="AY449" s="230" t="s">
        <v>220</v>
      </c>
    </row>
    <row r="450" spans="1:65" s="15" customFormat="1" ht="11.25">
      <c r="B450" s="231"/>
      <c r="C450" s="232"/>
      <c r="D450" s="205" t="s">
        <v>232</v>
      </c>
      <c r="E450" s="233" t="s">
        <v>1</v>
      </c>
      <c r="F450" s="234" t="s">
        <v>236</v>
      </c>
      <c r="G450" s="232"/>
      <c r="H450" s="235">
        <v>137.60599999999999</v>
      </c>
      <c r="I450" s="236"/>
      <c r="J450" s="232"/>
      <c r="K450" s="232"/>
      <c r="L450" s="237"/>
      <c r="M450" s="238"/>
      <c r="N450" s="239"/>
      <c r="O450" s="239"/>
      <c r="P450" s="239"/>
      <c r="Q450" s="239"/>
      <c r="R450" s="239"/>
      <c r="S450" s="239"/>
      <c r="T450" s="240"/>
      <c r="AT450" s="241" t="s">
        <v>232</v>
      </c>
      <c r="AU450" s="241" t="s">
        <v>93</v>
      </c>
      <c r="AV450" s="15" t="s">
        <v>228</v>
      </c>
      <c r="AW450" s="15" t="s">
        <v>35</v>
      </c>
      <c r="AX450" s="15" t="s">
        <v>87</v>
      </c>
      <c r="AY450" s="241" t="s">
        <v>220</v>
      </c>
    </row>
    <row r="451" spans="1:65" s="2" customFormat="1" ht="14.45" customHeight="1">
      <c r="A451" s="35"/>
      <c r="B451" s="36"/>
      <c r="C451" s="192" t="s">
        <v>629</v>
      </c>
      <c r="D451" s="192" t="s">
        <v>223</v>
      </c>
      <c r="E451" s="193" t="s">
        <v>638</v>
      </c>
      <c r="F451" s="194" t="s">
        <v>639</v>
      </c>
      <c r="G451" s="195" t="s">
        <v>386</v>
      </c>
      <c r="H451" s="253"/>
      <c r="I451" s="197"/>
      <c r="J451" s="198">
        <f>ROUND(I451*H451,2)</f>
        <v>0</v>
      </c>
      <c r="K451" s="194" t="s">
        <v>227</v>
      </c>
      <c r="L451" s="40"/>
      <c r="M451" s="199" t="s">
        <v>1</v>
      </c>
      <c r="N451" s="200" t="s">
        <v>46</v>
      </c>
      <c r="O451" s="72"/>
      <c r="P451" s="201">
        <f>O451*H451</f>
        <v>0</v>
      </c>
      <c r="Q451" s="201">
        <v>0</v>
      </c>
      <c r="R451" s="201">
        <f>Q451*H451</f>
        <v>0</v>
      </c>
      <c r="S451" s="201">
        <v>0</v>
      </c>
      <c r="T451" s="202">
        <f>S451*H451</f>
        <v>0</v>
      </c>
      <c r="U451" s="35"/>
      <c r="V451" s="35"/>
      <c r="W451" s="35"/>
      <c r="X451" s="35"/>
      <c r="Y451" s="35"/>
      <c r="Z451" s="35"/>
      <c r="AA451" s="35"/>
      <c r="AB451" s="35"/>
      <c r="AC451" s="35"/>
      <c r="AD451" s="35"/>
      <c r="AE451" s="35"/>
      <c r="AR451" s="203" t="s">
        <v>317</v>
      </c>
      <c r="AT451" s="203" t="s">
        <v>223</v>
      </c>
      <c r="AU451" s="203" t="s">
        <v>93</v>
      </c>
      <c r="AY451" s="18" t="s">
        <v>220</v>
      </c>
      <c r="BE451" s="204">
        <f>IF(N451="základní",J451,0)</f>
        <v>0</v>
      </c>
      <c r="BF451" s="204">
        <f>IF(N451="snížená",J451,0)</f>
        <v>0</v>
      </c>
      <c r="BG451" s="204">
        <f>IF(N451="zákl. přenesená",J451,0)</f>
        <v>0</v>
      </c>
      <c r="BH451" s="204">
        <f>IF(N451="sníž. přenesená",J451,0)</f>
        <v>0</v>
      </c>
      <c r="BI451" s="204">
        <f>IF(N451="nulová",J451,0)</f>
        <v>0</v>
      </c>
      <c r="BJ451" s="18" t="s">
        <v>93</v>
      </c>
      <c r="BK451" s="204">
        <f>ROUND(I451*H451,2)</f>
        <v>0</v>
      </c>
      <c r="BL451" s="18" t="s">
        <v>317</v>
      </c>
      <c r="BM451" s="203" t="s">
        <v>640</v>
      </c>
    </row>
    <row r="452" spans="1:65" s="2" customFormat="1" ht="19.5">
      <c r="A452" s="35"/>
      <c r="B452" s="36"/>
      <c r="C452" s="37"/>
      <c r="D452" s="205" t="s">
        <v>230</v>
      </c>
      <c r="E452" s="37"/>
      <c r="F452" s="206" t="s">
        <v>641</v>
      </c>
      <c r="G452" s="37"/>
      <c r="H452" s="37"/>
      <c r="I452" s="207"/>
      <c r="J452" s="37"/>
      <c r="K452" s="37"/>
      <c r="L452" s="40"/>
      <c r="M452" s="208"/>
      <c r="N452" s="209"/>
      <c r="O452" s="72"/>
      <c r="P452" s="72"/>
      <c r="Q452" s="72"/>
      <c r="R452" s="72"/>
      <c r="S452" s="72"/>
      <c r="T452" s="73"/>
      <c r="U452" s="35"/>
      <c r="V452" s="35"/>
      <c r="W452" s="35"/>
      <c r="X452" s="35"/>
      <c r="Y452" s="35"/>
      <c r="Z452" s="35"/>
      <c r="AA452" s="35"/>
      <c r="AB452" s="35"/>
      <c r="AC452" s="35"/>
      <c r="AD452" s="35"/>
      <c r="AE452" s="35"/>
      <c r="AT452" s="18" t="s">
        <v>230</v>
      </c>
      <c r="AU452" s="18" t="s">
        <v>93</v>
      </c>
    </row>
    <row r="453" spans="1:65" s="12" customFormat="1" ht="22.9" customHeight="1">
      <c r="B453" s="176"/>
      <c r="C453" s="177"/>
      <c r="D453" s="178" t="s">
        <v>79</v>
      </c>
      <c r="E453" s="190" t="s">
        <v>642</v>
      </c>
      <c r="F453" s="190" t="s">
        <v>643</v>
      </c>
      <c r="G453" s="177"/>
      <c r="H453" s="177"/>
      <c r="I453" s="180"/>
      <c r="J453" s="191">
        <f>BK453</f>
        <v>0</v>
      </c>
      <c r="K453" s="177"/>
      <c r="L453" s="182"/>
      <c r="M453" s="183"/>
      <c r="N453" s="184"/>
      <c r="O453" s="184"/>
      <c r="P453" s="185">
        <f>SUM(P454:P468)</f>
        <v>0</v>
      </c>
      <c r="Q453" s="184"/>
      <c r="R453" s="185">
        <f>SUM(R454:R468)</f>
        <v>4.7829999999999998E-2</v>
      </c>
      <c r="S453" s="184"/>
      <c r="T453" s="186">
        <f>SUM(T454:T468)</f>
        <v>0.47473759999999998</v>
      </c>
      <c r="AR453" s="187" t="s">
        <v>93</v>
      </c>
      <c r="AT453" s="188" t="s">
        <v>79</v>
      </c>
      <c r="AU453" s="188" t="s">
        <v>87</v>
      </c>
      <c r="AY453" s="187" t="s">
        <v>220</v>
      </c>
      <c r="BK453" s="189">
        <f>SUM(BK454:BK468)</f>
        <v>0</v>
      </c>
    </row>
    <row r="454" spans="1:65" s="2" customFormat="1" ht="14.45" customHeight="1">
      <c r="A454" s="35"/>
      <c r="B454" s="36"/>
      <c r="C454" s="192" t="s">
        <v>633</v>
      </c>
      <c r="D454" s="192" t="s">
        <v>223</v>
      </c>
      <c r="E454" s="193" t="s">
        <v>645</v>
      </c>
      <c r="F454" s="194" t="s">
        <v>646</v>
      </c>
      <c r="G454" s="195" t="s">
        <v>226</v>
      </c>
      <c r="H454" s="196">
        <v>7.52</v>
      </c>
      <c r="I454" s="197"/>
      <c r="J454" s="198">
        <f>ROUND(I454*H454,2)</f>
        <v>0</v>
      </c>
      <c r="K454" s="194" t="s">
        <v>1</v>
      </c>
      <c r="L454" s="40"/>
      <c r="M454" s="199" t="s">
        <v>1</v>
      </c>
      <c r="N454" s="200" t="s">
        <v>46</v>
      </c>
      <c r="O454" s="72"/>
      <c r="P454" s="201">
        <f>O454*H454</f>
        <v>0</v>
      </c>
      <c r="Q454" s="201">
        <v>0</v>
      </c>
      <c r="R454" s="201">
        <f>Q454*H454</f>
        <v>0</v>
      </c>
      <c r="S454" s="201">
        <v>6.3E-2</v>
      </c>
      <c r="T454" s="202">
        <f>S454*H454</f>
        <v>0.47375999999999996</v>
      </c>
      <c r="U454" s="35"/>
      <c r="V454" s="35"/>
      <c r="W454" s="35"/>
      <c r="X454" s="35"/>
      <c r="Y454" s="35"/>
      <c r="Z454" s="35"/>
      <c r="AA454" s="35"/>
      <c r="AB454" s="35"/>
      <c r="AC454" s="35"/>
      <c r="AD454" s="35"/>
      <c r="AE454" s="35"/>
      <c r="AR454" s="203" t="s">
        <v>317</v>
      </c>
      <c r="AT454" s="203" t="s">
        <v>223</v>
      </c>
      <c r="AU454" s="203" t="s">
        <v>93</v>
      </c>
      <c r="AY454" s="18" t="s">
        <v>220</v>
      </c>
      <c r="BE454" s="204">
        <f>IF(N454="základní",J454,0)</f>
        <v>0</v>
      </c>
      <c r="BF454" s="204">
        <f>IF(N454="snížená",J454,0)</f>
        <v>0</v>
      </c>
      <c r="BG454" s="204">
        <f>IF(N454="zákl. přenesená",J454,0)</f>
        <v>0</v>
      </c>
      <c r="BH454" s="204">
        <f>IF(N454="sníž. přenesená",J454,0)</f>
        <v>0</v>
      </c>
      <c r="BI454" s="204">
        <f>IF(N454="nulová",J454,0)</f>
        <v>0</v>
      </c>
      <c r="BJ454" s="18" t="s">
        <v>93</v>
      </c>
      <c r="BK454" s="204">
        <f>ROUND(I454*H454,2)</f>
        <v>0</v>
      </c>
      <c r="BL454" s="18" t="s">
        <v>317</v>
      </c>
      <c r="BM454" s="203" t="s">
        <v>647</v>
      </c>
    </row>
    <row r="455" spans="1:65" s="14" customFormat="1" ht="11.25">
      <c r="B455" s="220"/>
      <c r="C455" s="221"/>
      <c r="D455" s="205" t="s">
        <v>232</v>
      </c>
      <c r="E455" s="222" t="s">
        <v>1</v>
      </c>
      <c r="F455" s="223" t="s">
        <v>2084</v>
      </c>
      <c r="G455" s="221"/>
      <c r="H455" s="224">
        <v>7.52</v>
      </c>
      <c r="I455" s="225"/>
      <c r="J455" s="221"/>
      <c r="K455" s="221"/>
      <c r="L455" s="226"/>
      <c r="M455" s="227"/>
      <c r="N455" s="228"/>
      <c r="O455" s="228"/>
      <c r="P455" s="228"/>
      <c r="Q455" s="228"/>
      <c r="R455" s="228"/>
      <c r="S455" s="228"/>
      <c r="T455" s="229"/>
      <c r="AT455" s="230" t="s">
        <v>232</v>
      </c>
      <c r="AU455" s="230" t="s">
        <v>93</v>
      </c>
      <c r="AV455" s="14" t="s">
        <v>93</v>
      </c>
      <c r="AW455" s="14" t="s">
        <v>35</v>
      </c>
      <c r="AX455" s="14" t="s">
        <v>87</v>
      </c>
      <c r="AY455" s="230" t="s">
        <v>220</v>
      </c>
    </row>
    <row r="456" spans="1:65" s="2" customFormat="1" ht="14.45" customHeight="1">
      <c r="A456" s="35"/>
      <c r="B456" s="36"/>
      <c r="C456" s="192" t="s">
        <v>637</v>
      </c>
      <c r="D456" s="192" t="s">
        <v>223</v>
      </c>
      <c r="E456" s="193" t="s">
        <v>649</v>
      </c>
      <c r="F456" s="194" t="s">
        <v>650</v>
      </c>
      <c r="G456" s="195" t="s">
        <v>226</v>
      </c>
      <c r="H456" s="196">
        <v>7.52</v>
      </c>
      <c r="I456" s="197"/>
      <c r="J456" s="198">
        <f>ROUND(I456*H456,2)</f>
        <v>0</v>
      </c>
      <c r="K456" s="194" t="s">
        <v>227</v>
      </c>
      <c r="L456" s="40"/>
      <c r="M456" s="199" t="s">
        <v>1</v>
      </c>
      <c r="N456" s="200" t="s">
        <v>46</v>
      </c>
      <c r="O456" s="72"/>
      <c r="P456" s="201">
        <f>O456*H456</f>
        <v>0</v>
      </c>
      <c r="Q456" s="201">
        <v>0</v>
      </c>
      <c r="R456" s="201">
        <f>Q456*H456</f>
        <v>0</v>
      </c>
      <c r="S456" s="201">
        <v>0</v>
      </c>
      <c r="T456" s="202">
        <f>S456*H456</f>
        <v>0</v>
      </c>
      <c r="U456" s="35"/>
      <c r="V456" s="35"/>
      <c r="W456" s="35"/>
      <c r="X456" s="35"/>
      <c r="Y456" s="35"/>
      <c r="Z456" s="35"/>
      <c r="AA456" s="35"/>
      <c r="AB456" s="35"/>
      <c r="AC456" s="35"/>
      <c r="AD456" s="35"/>
      <c r="AE456" s="35"/>
      <c r="AR456" s="203" t="s">
        <v>317</v>
      </c>
      <c r="AT456" s="203" t="s">
        <v>223</v>
      </c>
      <c r="AU456" s="203" t="s">
        <v>93</v>
      </c>
      <c r="AY456" s="18" t="s">
        <v>220</v>
      </c>
      <c r="BE456" s="204">
        <f>IF(N456="základní",J456,0)</f>
        <v>0</v>
      </c>
      <c r="BF456" s="204">
        <f>IF(N456="snížená",J456,0)</f>
        <v>0</v>
      </c>
      <c r="BG456" s="204">
        <f>IF(N456="zákl. přenesená",J456,0)</f>
        <v>0</v>
      </c>
      <c r="BH456" s="204">
        <f>IF(N456="sníž. přenesená",J456,0)</f>
        <v>0</v>
      </c>
      <c r="BI456" s="204">
        <f>IF(N456="nulová",J456,0)</f>
        <v>0</v>
      </c>
      <c r="BJ456" s="18" t="s">
        <v>93</v>
      </c>
      <c r="BK456" s="204">
        <f>ROUND(I456*H456,2)</f>
        <v>0</v>
      </c>
      <c r="BL456" s="18" t="s">
        <v>317</v>
      </c>
      <c r="BM456" s="203" t="s">
        <v>651</v>
      </c>
    </row>
    <row r="457" spans="1:65" s="2" customFormat="1" ht="11.25">
      <c r="A457" s="35"/>
      <c r="B457" s="36"/>
      <c r="C457" s="37"/>
      <c r="D457" s="205" t="s">
        <v>230</v>
      </c>
      <c r="E457" s="37"/>
      <c r="F457" s="206" t="s">
        <v>652</v>
      </c>
      <c r="G457" s="37"/>
      <c r="H457" s="37"/>
      <c r="I457" s="207"/>
      <c r="J457" s="37"/>
      <c r="K457" s="37"/>
      <c r="L457" s="40"/>
      <c r="M457" s="208"/>
      <c r="N457" s="209"/>
      <c r="O457" s="72"/>
      <c r="P457" s="72"/>
      <c r="Q457" s="72"/>
      <c r="R457" s="72"/>
      <c r="S457" s="72"/>
      <c r="T457" s="73"/>
      <c r="U457" s="35"/>
      <c r="V457" s="35"/>
      <c r="W457" s="35"/>
      <c r="X457" s="35"/>
      <c r="Y457" s="35"/>
      <c r="Z457" s="35"/>
      <c r="AA457" s="35"/>
      <c r="AB457" s="35"/>
      <c r="AC457" s="35"/>
      <c r="AD457" s="35"/>
      <c r="AE457" s="35"/>
      <c r="AT457" s="18" t="s">
        <v>230</v>
      </c>
      <c r="AU457" s="18" t="s">
        <v>93</v>
      </c>
    </row>
    <row r="458" spans="1:65" s="2" customFormat="1" ht="24.2" customHeight="1">
      <c r="A458" s="35"/>
      <c r="B458" s="36"/>
      <c r="C458" s="192" t="s">
        <v>644</v>
      </c>
      <c r="D458" s="192" t="s">
        <v>223</v>
      </c>
      <c r="E458" s="193" t="s">
        <v>654</v>
      </c>
      <c r="F458" s="194" t="s">
        <v>655</v>
      </c>
      <c r="G458" s="195" t="s">
        <v>259</v>
      </c>
      <c r="H458" s="196">
        <v>11</v>
      </c>
      <c r="I458" s="197"/>
      <c r="J458" s="198">
        <f>ROUND(I458*H458,2)</f>
        <v>0</v>
      </c>
      <c r="K458" s="194" t="s">
        <v>1</v>
      </c>
      <c r="L458" s="40"/>
      <c r="M458" s="199" t="s">
        <v>1</v>
      </c>
      <c r="N458" s="200" t="s">
        <v>46</v>
      </c>
      <c r="O458" s="72"/>
      <c r="P458" s="201">
        <f>O458*H458</f>
        <v>0</v>
      </c>
      <c r="Q458" s="201">
        <v>0</v>
      </c>
      <c r="R458" s="201">
        <f>Q458*H458</f>
        <v>0</v>
      </c>
      <c r="S458" s="201">
        <v>0</v>
      </c>
      <c r="T458" s="202">
        <f>S458*H458</f>
        <v>0</v>
      </c>
      <c r="U458" s="35"/>
      <c r="V458" s="35"/>
      <c r="W458" s="35"/>
      <c r="X458" s="35"/>
      <c r="Y458" s="35"/>
      <c r="Z458" s="35"/>
      <c r="AA458" s="35"/>
      <c r="AB458" s="35"/>
      <c r="AC458" s="35"/>
      <c r="AD458" s="35"/>
      <c r="AE458" s="35"/>
      <c r="AR458" s="203" t="s">
        <v>317</v>
      </c>
      <c r="AT458" s="203" t="s">
        <v>223</v>
      </c>
      <c r="AU458" s="203" t="s">
        <v>93</v>
      </c>
      <c r="AY458" s="18" t="s">
        <v>220</v>
      </c>
      <c r="BE458" s="204">
        <f>IF(N458="základní",J458,0)</f>
        <v>0</v>
      </c>
      <c r="BF458" s="204">
        <f>IF(N458="snížená",J458,0)</f>
        <v>0</v>
      </c>
      <c r="BG458" s="204">
        <f>IF(N458="zákl. přenesená",J458,0)</f>
        <v>0</v>
      </c>
      <c r="BH458" s="204">
        <f>IF(N458="sníž. přenesená",J458,0)</f>
        <v>0</v>
      </c>
      <c r="BI458" s="204">
        <f>IF(N458="nulová",J458,0)</f>
        <v>0</v>
      </c>
      <c r="BJ458" s="18" t="s">
        <v>93</v>
      </c>
      <c r="BK458" s="204">
        <f>ROUND(I458*H458,2)</f>
        <v>0</v>
      </c>
      <c r="BL458" s="18" t="s">
        <v>317</v>
      </c>
      <c r="BM458" s="203" t="s">
        <v>656</v>
      </c>
    </row>
    <row r="459" spans="1:65" s="14" customFormat="1" ht="11.25">
      <c r="B459" s="220"/>
      <c r="C459" s="221"/>
      <c r="D459" s="205" t="s">
        <v>232</v>
      </c>
      <c r="E459" s="222" t="s">
        <v>1</v>
      </c>
      <c r="F459" s="223" t="s">
        <v>657</v>
      </c>
      <c r="G459" s="221"/>
      <c r="H459" s="224">
        <v>11</v>
      </c>
      <c r="I459" s="225"/>
      <c r="J459" s="221"/>
      <c r="K459" s="221"/>
      <c r="L459" s="226"/>
      <c r="M459" s="227"/>
      <c r="N459" s="228"/>
      <c r="O459" s="228"/>
      <c r="P459" s="228"/>
      <c r="Q459" s="228"/>
      <c r="R459" s="228"/>
      <c r="S459" s="228"/>
      <c r="T459" s="229"/>
      <c r="AT459" s="230" t="s">
        <v>232</v>
      </c>
      <c r="AU459" s="230" t="s">
        <v>93</v>
      </c>
      <c r="AV459" s="14" t="s">
        <v>93</v>
      </c>
      <c r="AW459" s="14" t="s">
        <v>35</v>
      </c>
      <c r="AX459" s="14" t="s">
        <v>87</v>
      </c>
      <c r="AY459" s="230" t="s">
        <v>220</v>
      </c>
    </row>
    <row r="460" spans="1:65" s="2" customFormat="1" ht="14.45" customHeight="1">
      <c r="A460" s="35"/>
      <c r="B460" s="36"/>
      <c r="C460" s="243" t="s">
        <v>648</v>
      </c>
      <c r="D460" s="243" t="s">
        <v>359</v>
      </c>
      <c r="E460" s="244" t="s">
        <v>659</v>
      </c>
      <c r="F460" s="245" t="s">
        <v>660</v>
      </c>
      <c r="G460" s="246" t="s">
        <v>259</v>
      </c>
      <c r="H460" s="247">
        <v>11</v>
      </c>
      <c r="I460" s="248"/>
      <c r="J460" s="249">
        <f>ROUND(I460*H460,2)</f>
        <v>0</v>
      </c>
      <c r="K460" s="245" t="s">
        <v>1</v>
      </c>
      <c r="L460" s="250"/>
      <c r="M460" s="251" t="s">
        <v>1</v>
      </c>
      <c r="N460" s="252" t="s">
        <v>46</v>
      </c>
      <c r="O460" s="72"/>
      <c r="P460" s="201">
        <f>O460*H460</f>
        <v>0</v>
      </c>
      <c r="Q460" s="201">
        <v>4.1000000000000003E-3</v>
      </c>
      <c r="R460" s="201">
        <f>Q460*H460</f>
        <v>4.5100000000000001E-2</v>
      </c>
      <c r="S460" s="201">
        <v>0</v>
      </c>
      <c r="T460" s="202">
        <f>S460*H460</f>
        <v>0</v>
      </c>
      <c r="U460" s="35"/>
      <c r="V460" s="35"/>
      <c r="W460" s="35"/>
      <c r="X460" s="35"/>
      <c r="Y460" s="35"/>
      <c r="Z460" s="35"/>
      <c r="AA460" s="35"/>
      <c r="AB460" s="35"/>
      <c r="AC460" s="35"/>
      <c r="AD460" s="35"/>
      <c r="AE460" s="35"/>
      <c r="AR460" s="203" t="s">
        <v>362</v>
      </c>
      <c r="AT460" s="203" t="s">
        <v>359</v>
      </c>
      <c r="AU460" s="203" t="s">
        <v>93</v>
      </c>
      <c r="AY460" s="18" t="s">
        <v>220</v>
      </c>
      <c r="BE460" s="204">
        <f>IF(N460="základní",J460,0)</f>
        <v>0</v>
      </c>
      <c r="BF460" s="204">
        <f>IF(N460="snížená",J460,0)</f>
        <v>0</v>
      </c>
      <c r="BG460" s="204">
        <f>IF(N460="zákl. přenesená",J460,0)</f>
        <v>0</v>
      </c>
      <c r="BH460" s="204">
        <f>IF(N460="sníž. přenesená",J460,0)</f>
        <v>0</v>
      </c>
      <c r="BI460" s="204">
        <f>IF(N460="nulová",J460,0)</f>
        <v>0</v>
      </c>
      <c r="BJ460" s="18" t="s">
        <v>93</v>
      </c>
      <c r="BK460" s="204">
        <f>ROUND(I460*H460,2)</f>
        <v>0</v>
      </c>
      <c r="BL460" s="18" t="s">
        <v>317</v>
      </c>
      <c r="BM460" s="203" t="s">
        <v>661</v>
      </c>
    </row>
    <row r="461" spans="1:65" s="2" customFormat="1" ht="14.45" customHeight="1">
      <c r="A461" s="35"/>
      <c r="B461" s="36"/>
      <c r="C461" s="192" t="s">
        <v>653</v>
      </c>
      <c r="D461" s="192" t="s">
        <v>223</v>
      </c>
      <c r="E461" s="193" t="s">
        <v>663</v>
      </c>
      <c r="F461" s="194" t="s">
        <v>664</v>
      </c>
      <c r="G461" s="195" t="s">
        <v>226</v>
      </c>
      <c r="H461" s="196">
        <v>7.52</v>
      </c>
      <c r="I461" s="197"/>
      <c r="J461" s="198">
        <f>ROUND(I461*H461,2)</f>
        <v>0</v>
      </c>
      <c r="K461" s="194" t="s">
        <v>227</v>
      </c>
      <c r="L461" s="40"/>
      <c r="M461" s="199" t="s">
        <v>1</v>
      </c>
      <c r="N461" s="200" t="s">
        <v>46</v>
      </c>
      <c r="O461" s="72"/>
      <c r="P461" s="201">
        <f>O461*H461</f>
        <v>0</v>
      </c>
      <c r="Q461" s="201">
        <v>0</v>
      </c>
      <c r="R461" s="201">
        <f>Q461*H461</f>
        <v>0</v>
      </c>
      <c r="S461" s="201">
        <v>1.2999999999999999E-4</v>
      </c>
      <c r="T461" s="202">
        <f>S461*H461</f>
        <v>9.7759999999999991E-4</v>
      </c>
      <c r="U461" s="35"/>
      <c r="V461" s="35"/>
      <c r="W461" s="35"/>
      <c r="X461" s="35"/>
      <c r="Y461" s="35"/>
      <c r="Z461" s="35"/>
      <c r="AA461" s="35"/>
      <c r="AB461" s="35"/>
      <c r="AC461" s="35"/>
      <c r="AD461" s="35"/>
      <c r="AE461" s="35"/>
      <c r="AR461" s="203" t="s">
        <v>317</v>
      </c>
      <c r="AT461" s="203" t="s">
        <v>223</v>
      </c>
      <c r="AU461" s="203" t="s">
        <v>93</v>
      </c>
      <c r="AY461" s="18" t="s">
        <v>220</v>
      </c>
      <c r="BE461" s="204">
        <f>IF(N461="základní",J461,0)</f>
        <v>0</v>
      </c>
      <c r="BF461" s="204">
        <f>IF(N461="snížená",J461,0)</f>
        <v>0</v>
      </c>
      <c r="BG461" s="204">
        <f>IF(N461="zákl. přenesená",J461,0)</f>
        <v>0</v>
      </c>
      <c r="BH461" s="204">
        <f>IF(N461="sníž. přenesená",J461,0)</f>
        <v>0</v>
      </c>
      <c r="BI461" s="204">
        <f>IF(N461="nulová",J461,0)</f>
        <v>0</v>
      </c>
      <c r="BJ461" s="18" t="s">
        <v>93</v>
      </c>
      <c r="BK461" s="204">
        <f>ROUND(I461*H461,2)</f>
        <v>0</v>
      </c>
      <c r="BL461" s="18" t="s">
        <v>317</v>
      </c>
      <c r="BM461" s="203" t="s">
        <v>665</v>
      </c>
    </row>
    <row r="462" spans="1:65" s="2" customFormat="1" ht="11.25">
      <c r="A462" s="35"/>
      <c r="B462" s="36"/>
      <c r="C462" s="37"/>
      <c r="D462" s="205" t="s">
        <v>230</v>
      </c>
      <c r="E462" s="37"/>
      <c r="F462" s="206" t="s">
        <v>666</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230</v>
      </c>
      <c r="AU462" s="18" t="s">
        <v>93</v>
      </c>
    </row>
    <row r="463" spans="1:65" s="14" customFormat="1" ht="11.25">
      <c r="B463" s="220"/>
      <c r="C463" s="221"/>
      <c r="D463" s="205" t="s">
        <v>232</v>
      </c>
      <c r="E463" s="222" t="s">
        <v>1</v>
      </c>
      <c r="F463" s="223" t="s">
        <v>2084</v>
      </c>
      <c r="G463" s="221"/>
      <c r="H463" s="224">
        <v>7.52</v>
      </c>
      <c r="I463" s="225"/>
      <c r="J463" s="221"/>
      <c r="K463" s="221"/>
      <c r="L463" s="226"/>
      <c r="M463" s="227"/>
      <c r="N463" s="228"/>
      <c r="O463" s="228"/>
      <c r="P463" s="228"/>
      <c r="Q463" s="228"/>
      <c r="R463" s="228"/>
      <c r="S463" s="228"/>
      <c r="T463" s="229"/>
      <c r="AT463" s="230" t="s">
        <v>232</v>
      </c>
      <c r="AU463" s="230" t="s">
        <v>93</v>
      </c>
      <c r="AV463" s="14" t="s">
        <v>93</v>
      </c>
      <c r="AW463" s="14" t="s">
        <v>35</v>
      </c>
      <c r="AX463" s="14" t="s">
        <v>87</v>
      </c>
      <c r="AY463" s="230" t="s">
        <v>220</v>
      </c>
    </row>
    <row r="464" spans="1:65" s="2" customFormat="1" ht="14.45" customHeight="1">
      <c r="A464" s="35"/>
      <c r="B464" s="36"/>
      <c r="C464" s="192" t="s">
        <v>658</v>
      </c>
      <c r="D464" s="192" t="s">
        <v>223</v>
      </c>
      <c r="E464" s="193" t="s">
        <v>668</v>
      </c>
      <c r="F464" s="194" t="s">
        <v>669</v>
      </c>
      <c r="G464" s="195" t="s">
        <v>226</v>
      </c>
      <c r="H464" s="196">
        <v>19.5</v>
      </c>
      <c r="I464" s="197"/>
      <c r="J464" s="198">
        <f>ROUND(I464*H464,2)</f>
        <v>0</v>
      </c>
      <c r="K464" s="194" t="s">
        <v>227</v>
      </c>
      <c r="L464" s="40"/>
      <c r="M464" s="199" t="s">
        <v>1</v>
      </c>
      <c r="N464" s="200" t="s">
        <v>46</v>
      </c>
      <c r="O464" s="72"/>
      <c r="P464" s="201">
        <f>O464*H464</f>
        <v>0</v>
      </c>
      <c r="Q464" s="201">
        <v>1.3999999999999999E-4</v>
      </c>
      <c r="R464" s="201">
        <f>Q464*H464</f>
        <v>2.7299999999999998E-3</v>
      </c>
      <c r="S464" s="201">
        <v>0</v>
      </c>
      <c r="T464" s="202">
        <f>S464*H464</f>
        <v>0</v>
      </c>
      <c r="U464" s="35"/>
      <c r="V464" s="35"/>
      <c r="W464" s="35"/>
      <c r="X464" s="35"/>
      <c r="Y464" s="35"/>
      <c r="Z464" s="35"/>
      <c r="AA464" s="35"/>
      <c r="AB464" s="35"/>
      <c r="AC464" s="35"/>
      <c r="AD464" s="35"/>
      <c r="AE464" s="35"/>
      <c r="AR464" s="203" t="s">
        <v>317</v>
      </c>
      <c r="AT464" s="203" t="s">
        <v>223</v>
      </c>
      <c r="AU464" s="203" t="s">
        <v>93</v>
      </c>
      <c r="AY464" s="18" t="s">
        <v>220</v>
      </c>
      <c r="BE464" s="204">
        <f>IF(N464="základní",J464,0)</f>
        <v>0</v>
      </c>
      <c r="BF464" s="204">
        <f>IF(N464="snížená",J464,0)</f>
        <v>0</v>
      </c>
      <c r="BG464" s="204">
        <f>IF(N464="zákl. přenesená",J464,0)</f>
        <v>0</v>
      </c>
      <c r="BH464" s="204">
        <f>IF(N464="sníž. přenesená",J464,0)</f>
        <v>0</v>
      </c>
      <c r="BI464" s="204">
        <f>IF(N464="nulová",J464,0)</f>
        <v>0</v>
      </c>
      <c r="BJ464" s="18" t="s">
        <v>93</v>
      </c>
      <c r="BK464" s="204">
        <f>ROUND(I464*H464,2)</f>
        <v>0</v>
      </c>
      <c r="BL464" s="18" t="s">
        <v>317</v>
      </c>
      <c r="BM464" s="203" t="s">
        <v>670</v>
      </c>
    </row>
    <row r="465" spans="1:65" s="2" customFormat="1" ht="11.25">
      <c r="A465" s="35"/>
      <c r="B465" s="36"/>
      <c r="C465" s="37"/>
      <c r="D465" s="205" t="s">
        <v>230</v>
      </c>
      <c r="E465" s="37"/>
      <c r="F465" s="206" t="s">
        <v>671</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230</v>
      </c>
      <c r="AU465" s="18" t="s">
        <v>93</v>
      </c>
    </row>
    <row r="466" spans="1:65" s="14" customFormat="1" ht="11.25">
      <c r="B466" s="220"/>
      <c r="C466" s="221"/>
      <c r="D466" s="205" t="s">
        <v>232</v>
      </c>
      <c r="E466" s="222" t="s">
        <v>1</v>
      </c>
      <c r="F466" s="223" t="s">
        <v>672</v>
      </c>
      <c r="G466" s="221"/>
      <c r="H466" s="224">
        <v>19.5</v>
      </c>
      <c r="I466" s="225"/>
      <c r="J466" s="221"/>
      <c r="K466" s="221"/>
      <c r="L466" s="226"/>
      <c r="M466" s="227"/>
      <c r="N466" s="228"/>
      <c r="O466" s="228"/>
      <c r="P466" s="228"/>
      <c r="Q466" s="228"/>
      <c r="R466" s="228"/>
      <c r="S466" s="228"/>
      <c r="T466" s="229"/>
      <c r="AT466" s="230" t="s">
        <v>232</v>
      </c>
      <c r="AU466" s="230" t="s">
        <v>93</v>
      </c>
      <c r="AV466" s="14" t="s">
        <v>93</v>
      </c>
      <c r="AW466" s="14" t="s">
        <v>35</v>
      </c>
      <c r="AX466" s="14" t="s">
        <v>87</v>
      </c>
      <c r="AY466" s="230" t="s">
        <v>220</v>
      </c>
    </row>
    <row r="467" spans="1:65" s="2" customFormat="1" ht="14.45" customHeight="1">
      <c r="A467" s="35"/>
      <c r="B467" s="36"/>
      <c r="C467" s="192" t="s">
        <v>662</v>
      </c>
      <c r="D467" s="192" t="s">
        <v>223</v>
      </c>
      <c r="E467" s="193" t="s">
        <v>674</v>
      </c>
      <c r="F467" s="194" t="s">
        <v>675</v>
      </c>
      <c r="G467" s="195" t="s">
        <v>386</v>
      </c>
      <c r="H467" s="253"/>
      <c r="I467" s="197"/>
      <c r="J467" s="198">
        <f>ROUND(I467*H467,2)</f>
        <v>0</v>
      </c>
      <c r="K467" s="194" t="s">
        <v>227</v>
      </c>
      <c r="L467" s="40"/>
      <c r="M467" s="199" t="s">
        <v>1</v>
      </c>
      <c r="N467" s="200" t="s">
        <v>46</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317</v>
      </c>
      <c r="AT467" s="203" t="s">
        <v>223</v>
      </c>
      <c r="AU467" s="203" t="s">
        <v>93</v>
      </c>
      <c r="AY467" s="18" t="s">
        <v>220</v>
      </c>
      <c r="BE467" s="204">
        <f>IF(N467="základní",J467,0)</f>
        <v>0</v>
      </c>
      <c r="BF467" s="204">
        <f>IF(N467="snížená",J467,0)</f>
        <v>0</v>
      </c>
      <c r="BG467" s="204">
        <f>IF(N467="zákl. přenesená",J467,0)</f>
        <v>0</v>
      </c>
      <c r="BH467" s="204">
        <f>IF(N467="sníž. přenesená",J467,0)</f>
        <v>0</v>
      </c>
      <c r="BI467" s="204">
        <f>IF(N467="nulová",J467,0)</f>
        <v>0</v>
      </c>
      <c r="BJ467" s="18" t="s">
        <v>93</v>
      </c>
      <c r="BK467" s="204">
        <f>ROUND(I467*H467,2)</f>
        <v>0</v>
      </c>
      <c r="BL467" s="18" t="s">
        <v>317</v>
      </c>
      <c r="BM467" s="203" t="s">
        <v>676</v>
      </c>
    </row>
    <row r="468" spans="1:65" s="2" customFormat="1" ht="19.5">
      <c r="A468" s="35"/>
      <c r="B468" s="36"/>
      <c r="C468" s="37"/>
      <c r="D468" s="205" t="s">
        <v>230</v>
      </c>
      <c r="E468" s="37"/>
      <c r="F468" s="206" t="s">
        <v>677</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230</v>
      </c>
      <c r="AU468" s="18" t="s">
        <v>93</v>
      </c>
    </row>
    <row r="469" spans="1:65" s="12" customFormat="1" ht="22.9" customHeight="1">
      <c r="B469" s="176"/>
      <c r="C469" s="177"/>
      <c r="D469" s="178" t="s">
        <v>79</v>
      </c>
      <c r="E469" s="190" t="s">
        <v>678</v>
      </c>
      <c r="F469" s="190" t="s">
        <v>679</v>
      </c>
      <c r="G469" s="177"/>
      <c r="H469" s="177"/>
      <c r="I469" s="180"/>
      <c r="J469" s="191">
        <f>BK469</f>
        <v>0</v>
      </c>
      <c r="K469" s="177"/>
      <c r="L469" s="182"/>
      <c r="M469" s="183"/>
      <c r="N469" s="184"/>
      <c r="O469" s="184"/>
      <c r="P469" s="185">
        <f>SUM(P470:P493)</f>
        <v>0</v>
      </c>
      <c r="Q469" s="184"/>
      <c r="R469" s="185">
        <f>SUM(R470:R493)</f>
        <v>0</v>
      </c>
      <c r="S469" s="184"/>
      <c r="T469" s="186">
        <f>SUM(T470:T493)</f>
        <v>0</v>
      </c>
      <c r="AR469" s="187" t="s">
        <v>93</v>
      </c>
      <c r="AT469" s="188" t="s">
        <v>79</v>
      </c>
      <c r="AU469" s="188" t="s">
        <v>87</v>
      </c>
      <c r="AY469" s="187" t="s">
        <v>220</v>
      </c>
      <c r="BK469" s="189">
        <f>SUM(BK470:BK493)</f>
        <v>0</v>
      </c>
    </row>
    <row r="470" spans="1:65" s="2" customFormat="1" ht="24.2" customHeight="1">
      <c r="A470" s="35"/>
      <c r="B470" s="36"/>
      <c r="C470" s="192" t="s">
        <v>667</v>
      </c>
      <c r="D470" s="192" t="s">
        <v>223</v>
      </c>
      <c r="E470" s="193" t="s">
        <v>681</v>
      </c>
      <c r="F470" s="194" t="s">
        <v>682</v>
      </c>
      <c r="G470" s="195" t="s">
        <v>301</v>
      </c>
      <c r="H470" s="196">
        <v>1</v>
      </c>
      <c r="I470" s="197"/>
      <c r="J470" s="198">
        <f>ROUND(I470*H470,2)</f>
        <v>0</v>
      </c>
      <c r="K470" s="194" t="s">
        <v>1</v>
      </c>
      <c r="L470" s="40"/>
      <c r="M470" s="199" t="s">
        <v>1</v>
      </c>
      <c r="N470" s="200" t="s">
        <v>46</v>
      </c>
      <c r="O470" s="72"/>
      <c r="P470" s="201">
        <f>O470*H470</f>
        <v>0</v>
      </c>
      <c r="Q470" s="201">
        <v>0</v>
      </c>
      <c r="R470" s="201">
        <f>Q470*H470</f>
        <v>0</v>
      </c>
      <c r="S470" s="201">
        <v>0</v>
      </c>
      <c r="T470" s="202">
        <f>S470*H470</f>
        <v>0</v>
      </c>
      <c r="U470" s="35"/>
      <c r="V470" s="35"/>
      <c r="W470" s="35"/>
      <c r="X470" s="35"/>
      <c r="Y470" s="35"/>
      <c r="Z470" s="35"/>
      <c r="AA470" s="35"/>
      <c r="AB470" s="35"/>
      <c r="AC470" s="35"/>
      <c r="AD470" s="35"/>
      <c r="AE470" s="35"/>
      <c r="AR470" s="203" t="s">
        <v>317</v>
      </c>
      <c r="AT470" s="203" t="s">
        <v>223</v>
      </c>
      <c r="AU470" s="203" t="s">
        <v>93</v>
      </c>
      <c r="AY470" s="18" t="s">
        <v>220</v>
      </c>
      <c r="BE470" s="204">
        <f>IF(N470="základní",J470,0)</f>
        <v>0</v>
      </c>
      <c r="BF470" s="204">
        <f>IF(N470="snížená",J470,0)</f>
        <v>0</v>
      </c>
      <c r="BG470" s="204">
        <f>IF(N470="zákl. přenesená",J470,0)</f>
        <v>0</v>
      </c>
      <c r="BH470" s="204">
        <f>IF(N470="sníž. přenesená",J470,0)</f>
        <v>0</v>
      </c>
      <c r="BI470" s="204">
        <f>IF(N470="nulová",J470,0)</f>
        <v>0</v>
      </c>
      <c r="BJ470" s="18" t="s">
        <v>93</v>
      </c>
      <c r="BK470" s="204">
        <f>ROUND(I470*H470,2)</f>
        <v>0</v>
      </c>
      <c r="BL470" s="18" t="s">
        <v>317</v>
      </c>
      <c r="BM470" s="203" t="s">
        <v>683</v>
      </c>
    </row>
    <row r="471" spans="1:65" s="2" customFormat="1" ht="97.5">
      <c r="A471" s="35"/>
      <c r="B471" s="36"/>
      <c r="C471" s="37"/>
      <c r="D471" s="205" t="s">
        <v>230</v>
      </c>
      <c r="E471" s="37"/>
      <c r="F471" s="206" t="s">
        <v>684</v>
      </c>
      <c r="G471" s="37"/>
      <c r="H471" s="37"/>
      <c r="I471" s="207"/>
      <c r="J471" s="37"/>
      <c r="K471" s="37"/>
      <c r="L471" s="40"/>
      <c r="M471" s="208"/>
      <c r="N471" s="209"/>
      <c r="O471" s="72"/>
      <c r="P471" s="72"/>
      <c r="Q471" s="72"/>
      <c r="R471" s="72"/>
      <c r="S471" s="72"/>
      <c r="T471" s="73"/>
      <c r="U471" s="35"/>
      <c r="V471" s="35"/>
      <c r="W471" s="35"/>
      <c r="X471" s="35"/>
      <c r="Y471" s="35"/>
      <c r="Z471" s="35"/>
      <c r="AA471" s="35"/>
      <c r="AB471" s="35"/>
      <c r="AC471" s="35"/>
      <c r="AD471" s="35"/>
      <c r="AE471" s="35"/>
      <c r="AT471" s="18" t="s">
        <v>230</v>
      </c>
      <c r="AU471" s="18" t="s">
        <v>93</v>
      </c>
    </row>
    <row r="472" spans="1:65" s="2" customFormat="1" ht="24.2" customHeight="1">
      <c r="A472" s="35"/>
      <c r="B472" s="36"/>
      <c r="C472" s="192" t="s">
        <v>673</v>
      </c>
      <c r="D472" s="192" t="s">
        <v>223</v>
      </c>
      <c r="E472" s="193" t="s">
        <v>686</v>
      </c>
      <c r="F472" s="194" t="s">
        <v>682</v>
      </c>
      <c r="G472" s="195" t="s">
        <v>301</v>
      </c>
      <c r="H472" s="196">
        <v>1</v>
      </c>
      <c r="I472" s="197"/>
      <c r="J472" s="198">
        <f>ROUND(I472*H472,2)</f>
        <v>0</v>
      </c>
      <c r="K472" s="194" t="s">
        <v>1</v>
      </c>
      <c r="L472" s="40"/>
      <c r="M472" s="199" t="s">
        <v>1</v>
      </c>
      <c r="N472" s="200" t="s">
        <v>46</v>
      </c>
      <c r="O472" s="72"/>
      <c r="P472" s="201">
        <f>O472*H472</f>
        <v>0</v>
      </c>
      <c r="Q472" s="201">
        <v>0</v>
      </c>
      <c r="R472" s="201">
        <f>Q472*H472</f>
        <v>0</v>
      </c>
      <c r="S472" s="201">
        <v>0</v>
      </c>
      <c r="T472" s="202">
        <f>S472*H472</f>
        <v>0</v>
      </c>
      <c r="U472" s="35"/>
      <c r="V472" s="35"/>
      <c r="W472" s="35"/>
      <c r="X472" s="35"/>
      <c r="Y472" s="35"/>
      <c r="Z472" s="35"/>
      <c r="AA472" s="35"/>
      <c r="AB472" s="35"/>
      <c r="AC472" s="35"/>
      <c r="AD472" s="35"/>
      <c r="AE472" s="35"/>
      <c r="AR472" s="203" t="s">
        <v>317</v>
      </c>
      <c r="AT472" s="203" t="s">
        <v>223</v>
      </c>
      <c r="AU472" s="203" t="s">
        <v>93</v>
      </c>
      <c r="AY472" s="18" t="s">
        <v>220</v>
      </c>
      <c r="BE472" s="204">
        <f>IF(N472="základní",J472,0)</f>
        <v>0</v>
      </c>
      <c r="BF472" s="204">
        <f>IF(N472="snížená",J472,0)</f>
        <v>0</v>
      </c>
      <c r="BG472" s="204">
        <f>IF(N472="zákl. přenesená",J472,0)</f>
        <v>0</v>
      </c>
      <c r="BH472" s="204">
        <f>IF(N472="sníž. přenesená",J472,0)</f>
        <v>0</v>
      </c>
      <c r="BI472" s="204">
        <f>IF(N472="nulová",J472,0)</f>
        <v>0</v>
      </c>
      <c r="BJ472" s="18" t="s">
        <v>93</v>
      </c>
      <c r="BK472" s="204">
        <f>ROUND(I472*H472,2)</f>
        <v>0</v>
      </c>
      <c r="BL472" s="18" t="s">
        <v>317</v>
      </c>
      <c r="BM472" s="203" t="s">
        <v>687</v>
      </c>
    </row>
    <row r="473" spans="1:65" s="2" customFormat="1" ht="97.5">
      <c r="A473" s="35"/>
      <c r="B473" s="36"/>
      <c r="C473" s="37"/>
      <c r="D473" s="205" t="s">
        <v>230</v>
      </c>
      <c r="E473" s="37"/>
      <c r="F473" s="206" t="s">
        <v>684</v>
      </c>
      <c r="G473" s="37"/>
      <c r="H473" s="37"/>
      <c r="I473" s="207"/>
      <c r="J473" s="37"/>
      <c r="K473" s="37"/>
      <c r="L473" s="40"/>
      <c r="M473" s="208"/>
      <c r="N473" s="209"/>
      <c r="O473" s="72"/>
      <c r="P473" s="72"/>
      <c r="Q473" s="72"/>
      <c r="R473" s="72"/>
      <c r="S473" s="72"/>
      <c r="T473" s="73"/>
      <c r="U473" s="35"/>
      <c r="V473" s="35"/>
      <c r="W473" s="35"/>
      <c r="X473" s="35"/>
      <c r="Y473" s="35"/>
      <c r="Z473" s="35"/>
      <c r="AA473" s="35"/>
      <c r="AB473" s="35"/>
      <c r="AC473" s="35"/>
      <c r="AD473" s="35"/>
      <c r="AE473" s="35"/>
      <c r="AT473" s="18" t="s">
        <v>230</v>
      </c>
      <c r="AU473" s="18" t="s">
        <v>93</v>
      </c>
    </row>
    <row r="474" spans="1:65" s="2" customFormat="1" ht="24.2" customHeight="1">
      <c r="A474" s="35"/>
      <c r="B474" s="36"/>
      <c r="C474" s="192" t="s">
        <v>680</v>
      </c>
      <c r="D474" s="192" t="s">
        <v>223</v>
      </c>
      <c r="E474" s="193" t="s">
        <v>1877</v>
      </c>
      <c r="F474" s="194" t="s">
        <v>690</v>
      </c>
      <c r="G474" s="195" t="s">
        <v>301</v>
      </c>
      <c r="H474" s="196">
        <v>1</v>
      </c>
      <c r="I474" s="197"/>
      <c r="J474" s="198">
        <f>ROUND(I474*H474,2)</f>
        <v>0</v>
      </c>
      <c r="K474" s="194" t="s">
        <v>1</v>
      </c>
      <c r="L474" s="40"/>
      <c r="M474" s="199" t="s">
        <v>1</v>
      </c>
      <c r="N474" s="200" t="s">
        <v>46</v>
      </c>
      <c r="O474" s="72"/>
      <c r="P474" s="201">
        <f>O474*H474</f>
        <v>0</v>
      </c>
      <c r="Q474" s="201">
        <v>0</v>
      </c>
      <c r="R474" s="201">
        <f>Q474*H474</f>
        <v>0</v>
      </c>
      <c r="S474" s="201">
        <v>0</v>
      </c>
      <c r="T474" s="202">
        <f>S474*H474</f>
        <v>0</v>
      </c>
      <c r="U474" s="35"/>
      <c r="V474" s="35"/>
      <c r="W474" s="35"/>
      <c r="X474" s="35"/>
      <c r="Y474" s="35"/>
      <c r="Z474" s="35"/>
      <c r="AA474" s="35"/>
      <c r="AB474" s="35"/>
      <c r="AC474" s="35"/>
      <c r="AD474" s="35"/>
      <c r="AE474" s="35"/>
      <c r="AR474" s="203" t="s">
        <v>317</v>
      </c>
      <c r="AT474" s="203" t="s">
        <v>223</v>
      </c>
      <c r="AU474" s="203" t="s">
        <v>93</v>
      </c>
      <c r="AY474" s="18" t="s">
        <v>220</v>
      </c>
      <c r="BE474" s="204">
        <f>IF(N474="základní",J474,0)</f>
        <v>0</v>
      </c>
      <c r="BF474" s="204">
        <f>IF(N474="snížená",J474,0)</f>
        <v>0</v>
      </c>
      <c r="BG474" s="204">
        <f>IF(N474="zákl. přenesená",J474,0)</f>
        <v>0</v>
      </c>
      <c r="BH474" s="204">
        <f>IF(N474="sníž. přenesená",J474,0)</f>
        <v>0</v>
      </c>
      <c r="BI474" s="204">
        <f>IF(N474="nulová",J474,0)</f>
        <v>0</v>
      </c>
      <c r="BJ474" s="18" t="s">
        <v>93</v>
      </c>
      <c r="BK474" s="204">
        <f>ROUND(I474*H474,2)</f>
        <v>0</v>
      </c>
      <c r="BL474" s="18" t="s">
        <v>317</v>
      </c>
      <c r="BM474" s="203" t="s">
        <v>2085</v>
      </c>
    </row>
    <row r="475" spans="1:65" s="2" customFormat="1" ht="87.75">
      <c r="A475" s="35"/>
      <c r="B475" s="36"/>
      <c r="C475" s="37"/>
      <c r="D475" s="205" t="s">
        <v>230</v>
      </c>
      <c r="E475" s="37"/>
      <c r="F475" s="206" t="s">
        <v>692</v>
      </c>
      <c r="G475" s="37"/>
      <c r="H475" s="37"/>
      <c r="I475" s="207"/>
      <c r="J475" s="37"/>
      <c r="K475" s="37"/>
      <c r="L475" s="40"/>
      <c r="M475" s="208"/>
      <c r="N475" s="209"/>
      <c r="O475" s="72"/>
      <c r="P475" s="72"/>
      <c r="Q475" s="72"/>
      <c r="R475" s="72"/>
      <c r="S475" s="72"/>
      <c r="T475" s="73"/>
      <c r="U475" s="35"/>
      <c r="V475" s="35"/>
      <c r="W475" s="35"/>
      <c r="X475" s="35"/>
      <c r="Y475" s="35"/>
      <c r="Z475" s="35"/>
      <c r="AA475" s="35"/>
      <c r="AB475" s="35"/>
      <c r="AC475" s="35"/>
      <c r="AD475" s="35"/>
      <c r="AE475" s="35"/>
      <c r="AT475" s="18" t="s">
        <v>230</v>
      </c>
      <c r="AU475" s="18" t="s">
        <v>93</v>
      </c>
    </row>
    <row r="476" spans="1:65" s="2" customFormat="1" ht="24.2" customHeight="1">
      <c r="A476" s="35"/>
      <c r="B476" s="36"/>
      <c r="C476" s="192" t="s">
        <v>685</v>
      </c>
      <c r="D476" s="192" t="s">
        <v>223</v>
      </c>
      <c r="E476" s="193" t="s">
        <v>689</v>
      </c>
      <c r="F476" s="194" t="s">
        <v>690</v>
      </c>
      <c r="G476" s="195" t="s">
        <v>301</v>
      </c>
      <c r="H476" s="196">
        <v>1</v>
      </c>
      <c r="I476" s="197"/>
      <c r="J476" s="198">
        <f>ROUND(I476*H476,2)</f>
        <v>0</v>
      </c>
      <c r="K476" s="194" t="s">
        <v>1</v>
      </c>
      <c r="L476" s="40"/>
      <c r="M476" s="199" t="s">
        <v>1</v>
      </c>
      <c r="N476" s="200" t="s">
        <v>46</v>
      </c>
      <c r="O476" s="72"/>
      <c r="P476" s="201">
        <f>O476*H476</f>
        <v>0</v>
      </c>
      <c r="Q476" s="201">
        <v>0</v>
      </c>
      <c r="R476" s="201">
        <f>Q476*H476</f>
        <v>0</v>
      </c>
      <c r="S476" s="201">
        <v>0</v>
      </c>
      <c r="T476" s="202">
        <f>S476*H476</f>
        <v>0</v>
      </c>
      <c r="U476" s="35"/>
      <c r="V476" s="35"/>
      <c r="W476" s="35"/>
      <c r="X476" s="35"/>
      <c r="Y476" s="35"/>
      <c r="Z476" s="35"/>
      <c r="AA476" s="35"/>
      <c r="AB476" s="35"/>
      <c r="AC476" s="35"/>
      <c r="AD476" s="35"/>
      <c r="AE476" s="35"/>
      <c r="AR476" s="203" t="s">
        <v>317</v>
      </c>
      <c r="AT476" s="203" t="s">
        <v>223</v>
      </c>
      <c r="AU476" s="203" t="s">
        <v>93</v>
      </c>
      <c r="AY476" s="18" t="s">
        <v>220</v>
      </c>
      <c r="BE476" s="204">
        <f>IF(N476="základní",J476,0)</f>
        <v>0</v>
      </c>
      <c r="BF476" s="204">
        <f>IF(N476="snížená",J476,0)</f>
        <v>0</v>
      </c>
      <c r="BG476" s="204">
        <f>IF(N476="zákl. přenesená",J476,0)</f>
        <v>0</v>
      </c>
      <c r="BH476" s="204">
        <f>IF(N476="sníž. přenesená",J476,0)</f>
        <v>0</v>
      </c>
      <c r="BI476" s="204">
        <f>IF(N476="nulová",J476,0)</f>
        <v>0</v>
      </c>
      <c r="BJ476" s="18" t="s">
        <v>93</v>
      </c>
      <c r="BK476" s="204">
        <f>ROUND(I476*H476,2)</f>
        <v>0</v>
      </c>
      <c r="BL476" s="18" t="s">
        <v>317</v>
      </c>
      <c r="BM476" s="203" t="s">
        <v>691</v>
      </c>
    </row>
    <row r="477" spans="1:65" s="2" customFormat="1" ht="87.75">
      <c r="A477" s="35"/>
      <c r="B477" s="36"/>
      <c r="C477" s="37"/>
      <c r="D477" s="205" t="s">
        <v>230</v>
      </c>
      <c r="E477" s="37"/>
      <c r="F477" s="206" t="s">
        <v>692</v>
      </c>
      <c r="G477" s="37"/>
      <c r="H477" s="37"/>
      <c r="I477" s="207"/>
      <c r="J477" s="37"/>
      <c r="K477" s="37"/>
      <c r="L477" s="40"/>
      <c r="M477" s="208"/>
      <c r="N477" s="209"/>
      <c r="O477" s="72"/>
      <c r="P477" s="72"/>
      <c r="Q477" s="72"/>
      <c r="R477" s="72"/>
      <c r="S477" s="72"/>
      <c r="T477" s="73"/>
      <c r="U477" s="35"/>
      <c r="V477" s="35"/>
      <c r="W477" s="35"/>
      <c r="X477" s="35"/>
      <c r="Y477" s="35"/>
      <c r="Z477" s="35"/>
      <c r="AA477" s="35"/>
      <c r="AB477" s="35"/>
      <c r="AC477" s="35"/>
      <c r="AD477" s="35"/>
      <c r="AE477" s="35"/>
      <c r="AT477" s="18" t="s">
        <v>230</v>
      </c>
      <c r="AU477" s="18" t="s">
        <v>93</v>
      </c>
    </row>
    <row r="478" spans="1:65" s="2" customFormat="1" ht="24.2" customHeight="1">
      <c r="A478" s="35"/>
      <c r="B478" s="36"/>
      <c r="C478" s="192" t="s">
        <v>688</v>
      </c>
      <c r="D478" s="192" t="s">
        <v>223</v>
      </c>
      <c r="E478" s="193" t="s">
        <v>694</v>
      </c>
      <c r="F478" s="194" t="s">
        <v>695</v>
      </c>
      <c r="G478" s="195" t="s">
        <v>301</v>
      </c>
      <c r="H478" s="196">
        <v>2</v>
      </c>
      <c r="I478" s="197"/>
      <c r="J478" s="198">
        <f>ROUND(I478*H478,2)</f>
        <v>0</v>
      </c>
      <c r="K478" s="194" t="s">
        <v>1</v>
      </c>
      <c r="L478" s="40"/>
      <c r="M478" s="199" t="s">
        <v>1</v>
      </c>
      <c r="N478" s="200" t="s">
        <v>46</v>
      </c>
      <c r="O478" s="72"/>
      <c r="P478" s="201">
        <f>O478*H478</f>
        <v>0</v>
      </c>
      <c r="Q478" s="201">
        <v>0</v>
      </c>
      <c r="R478" s="201">
        <f>Q478*H478</f>
        <v>0</v>
      </c>
      <c r="S478" s="201">
        <v>0</v>
      </c>
      <c r="T478" s="202">
        <f>S478*H478</f>
        <v>0</v>
      </c>
      <c r="U478" s="35"/>
      <c r="V478" s="35"/>
      <c r="W478" s="35"/>
      <c r="X478" s="35"/>
      <c r="Y478" s="35"/>
      <c r="Z478" s="35"/>
      <c r="AA478" s="35"/>
      <c r="AB478" s="35"/>
      <c r="AC478" s="35"/>
      <c r="AD478" s="35"/>
      <c r="AE478" s="35"/>
      <c r="AR478" s="203" t="s">
        <v>317</v>
      </c>
      <c r="AT478" s="203" t="s">
        <v>223</v>
      </c>
      <c r="AU478" s="203" t="s">
        <v>93</v>
      </c>
      <c r="AY478" s="18" t="s">
        <v>220</v>
      </c>
      <c r="BE478" s="204">
        <f>IF(N478="základní",J478,0)</f>
        <v>0</v>
      </c>
      <c r="BF478" s="204">
        <f>IF(N478="snížená",J478,0)</f>
        <v>0</v>
      </c>
      <c r="BG478" s="204">
        <f>IF(N478="zákl. přenesená",J478,0)</f>
        <v>0</v>
      </c>
      <c r="BH478" s="204">
        <f>IF(N478="sníž. přenesená",J478,0)</f>
        <v>0</v>
      </c>
      <c r="BI478" s="204">
        <f>IF(N478="nulová",J478,0)</f>
        <v>0</v>
      </c>
      <c r="BJ478" s="18" t="s">
        <v>93</v>
      </c>
      <c r="BK478" s="204">
        <f>ROUND(I478*H478,2)</f>
        <v>0</v>
      </c>
      <c r="BL478" s="18" t="s">
        <v>317</v>
      </c>
      <c r="BM478" s="203" t="s">
        <v>696</v>
      </c>
    </row>
    <row r="479" spans="1:65" s="2" customFormat="1" ht="97.5">
      <c r="A479" s="35"/>
      <c r="B479" s="36"/>
      <c r="C479" s="37"/>
      <c r="D479" s="205" t="s">
        <v>230</v>
      </c>
      <c r="E479" s="37"/>
      <c r="F479" s="206" t="s">
        <v>697</v>
      </c>
      <c r="G479" s="37"/>
      <c r="H479" s="37"/>
      <c r="I479" s="207"/>
      <c r="J479" s="37"/>
      <c r="K479" s="37"/>
      <c r="L479" s="40"/>
      <c r="M479" s="208"/>
      <c r="N479" s="209"/>
      <c r="O479" s="72"/>
      <c r="P479" s="72"/>
      <c r="Q479" s="72"/>
      <c r="R479" s="72"/>
      <c r="S479" s="72"/>
      <c r="T479" s="73"/>
      <c r="U479" s="35"/>
      <c r="V479" s="35"/>
      <c r="W479" s="35"/>
      <c r="X479" s="35"/>
      <c r="Y479" s="35"/>
      <c r="Z479" s="35"/>
      <c r="AA479" s="35"/>
      <c r="AB479" s="35"/>
      <c r="AC479" s="35"/>
      <c r="AD479" s="35"/>
      <c r="AE479" s="35"/>
      <c r="AT479" s="18" t="s">
        <v>230</v>
      </c>
      <c r="AU479" s="18" t="s">
        <v>93</v>
      </c>
    </row>
    <row r="480" spans="1:65" s="2" customFormat="1" ht="24.2" customHeight="1">
      <c r="A480" s="35"/>
      <c r="B480" s="36"/>
      <c r="C480" s="192" t="s">
        <v>693</v>
      </c>
      <c r="D480" s="192" t="s">
        <v>223</v>
      </c>
      <c r="E480" s="193" t="s">
        <v>699</v>
      </c>
      <c r="F480" s="194" t="s">
        <v>695</v>
      </c>
      <c r="G480" s="195" t="s">
        <v>301</v>
      </c>
      <c r="H480" s="196">
        <v>2</v>
      </c>
      <c r="I480" s="197"/>
      <c r="J480" s="198">
        <f>ROUND(I480*H480,2)</f>
        <v>0</v>
      </c>
      <c r="K480" s="194" t="s">
        <v>1</v>
      </c>
      <c r="L480" s="40"/>
      <c r="M480" s="199" t="s">
        <v>1</v>
      </c>
      <c r="N480" s="200" t="s">
        <v>46</v>
      </c>
      <c r="O480" s="72"/>
      <c r="P480" s="201">
        <f>O480*H480</f>
        <v>0</v>
      </c>
      <c r="Q480" s="201">
        <v>0</v>
      </c>
      <c r="R480" s="201">
        <f>Q480*H480</f>
        <v>0</v>
      </c>
      <c r="S480" s="201">
        <v>0</v>
      </c>
      <c r="T480" s="202">
        <f>S480*H480</f>
        <v>0</v>
      </c>
      <c r="U480" s="35"/>
      <c r="V480" s="35"/>
      <c r="W480" s="35"/>
      <c r="X480" s="35"/>
      <c r="Y480" s="35"/>
      <c r="Z480" s="35"/>
      <c r="AA480" s="35"/>
      <c r="AB480" s="35"/>
      <c r="AC480" s="35"/>
      <c r="AD480" s="35"/>
      <c r="AE480" s="35"/>
      <c r="AR480" s="203" t="s">
        <v>317</v>
      </c>
      <c r="AT480" s="203" t="s">
        <v>223</v>
      </c>
      <c r="AU480" s="203" t="s">
        <v>93</v>
      </c>
      <c r="AY480" s="18" t="s">
        <v>220</v>
      </c>
      <c r="BE480" s="204">
        <f>IF(N480="základní",J480,0)</f>
        <v>0</v>
      </c>
      <c r="BF480" s="204">
        <f>IF(N480="snížená",J480,0)</f>
        <v>0</v>
      </c>
      <c r="BG480" s="204">
        <f>IF(N480="zákl. přenesená",J480,0)</f>
        <v>0</v>
      </c>
      <c r="BH480" s="204">
        <f>IF(N480="sníž. přenesená",J480,0)</f>
        <v>0</v>
      </c>
      <c r="BI480" s="204">
        <f>IF(N480="nulová",J480,0)</f>
        <v>0</v>
      </c>
      <c r="BJ480" s="18" t="s">
        <v>93</v>
      </c>
      <c r="BK480" s="204">
        <f>ROUND(I480*H480,2)</f>
        <v>0</v>
      </c>
      <c r="BL480" s="18" t="s">
        <v>317</v>
      </c>
      <c r="BM480" s="203" t="s">
        <v>700</v>
      </c>
    </row>
    <row r="481" spans="1:65" s="2" customFormat="1" ht="97.5">
      <c r="A481" s="35"/>
      <c r="B481" s="36"/>
      <c r="C481" s="37"/>
      <c r="D481" s="205" t="s">
        <v>230</v>
      </c>
      <c r="E481" s="37"/>
      <c r="F481" s="206" t="s">
        <v>697</v>
      </c>
      <c r="G481" s="37"/>
      <c r="H481" s="37"/>
      <c r="I481" s="207"/>
      <c r="J481" s="37"/>
      <c r="K481" s="37"/>
      <c r="L481" s="40"/>
      <c r="M481" s="208"/>
      <c r="N481" s="209"/>
      <c r="O481" s="72"/>
      <c r="P481" s="72"/>
      <c r="Q481" s="72"/>
      <c r="R481" s="72"/>
      <c r="S481" s="72"/>
      <c r="T481" s="73"/>
      <c r="U481" s="35"/>
      <c r="V481" s="35"/>
      <c r="W481" s="35"/>
      <c r="X481" s="35"/>
      <c r="Y481" s="35"/>
      <c r="Z481" s="35"/>
      <c r="AA481" s="35"/>
      <c r="AB481" s="35"/>
      <c r="AC481" s="35"/>
      <c r="AD481" s="35"/>
      <c r="AE481" s="35"/>
      <c r="AT481" s="18" t="s">
        <v>230</v>
      </c>
      <c r="AU481" s="18" t="s">
        <v>93</v>
      </c>
    </row>
    <row r="482" spans="1:65" s="2" customFormat="1" ht="24.2" customHeight="1">
      <c r="A482" s="35"/>
      <c r="B482" s="36"/>
      <c r="C482" s="192" t="s">
        <v>698</v>
      </c>
      <c r="D482" s="192" t="s">
        <v>223</v>
      </c>
      <c r="E482" s="193" t="s">
        <v>702</v>
      </c>
      <c r="F482" s="194" t="s">
        <v>703</v>
      </c>
      <c r="G482" s="195" t="s">
        <v>301</v>
      </c>
      <c r="H482" s="196">
        <v>1</v>
      </c>
      <c r="I482" s="197"/>
      <c r="J482" s="198">
        <f>ROUND(I482*H482,2)</f>
        <v>0</v>
      </c>
      <c r="K482" s="194" t="s">
        <v>1</v>
      </c>
      <c r="L482" s="40"/>
      <c r="M482" s="199" t="s">
        <v>1</v>
      </c>
      <c r="N482" s="200" t="s">
        <v>46</v>
      </c>
      <c r="O482" s="72"/>
      <c r="P482" s="201">
        <f>O482*H482</f>
        <v>0</v>
      </c>
      <c r="Q482" s="201">
        <v>0</v>
      </c>
      <c r="R482" s="201">
        <f>Q482*H482</f>
        <v>0</v>
      </c>
      <c r="S482" s="201">
        <v>0</v>
      </c>
      <c r="T482" s="202">
        <f>S482*H482</f>
        <v>0</v>
      </c>
      <c r="U482" s="35"/>
      <c r="V482" s="35"/>
      <c r="W482" s="35"/>
      <c r="X482" s="35"/>
      <c r="Y482" s="35"/>
      <c r="Z482" s="35"/>
      <c r="AA482" s="35"/>
      <c r="AB482" s="35"/>
      <c r="AC482" s="35"/>
      <c r="AD482" s="35"/>
      <c r="AE482" s="35"/>
      <c r="AR482" s="203" t="s">
        <v>317</v>
      </c>
      <c r="AT482" s="203" t="s">
        <v>223</v>
      </c>
      <c r="AU482" s="203" t="s">
        <v>93</v>
      </c>
      <c r="AY482" s="18" t="s">
        <v>220</v>
      </c>
      <c r="BE482" s="204">
        <f>IF(N482="základní",J482,0)</f>
        <v>0</v>
      </c>
      <c r="BF482" s="204">
        <f>IF(N482="snížená",J482,0)</f>
        <v>0</v>
      </c>
      <c r="BG482" s="204">
        <f>IF(N482="zákl. přenesená",J482,0)</f>
        <v>0</v>
      </c>
      <c r="BH482" s="204">
        <f>IF(N482="sníž. přenesená",J482,0)</f>
        <v>0</v>
      </c>
      <c r="BI482" s="204">
        <f>IF(N482="nulová",J482,0)</f>
        <v>0</v>
      </c>
      <c r="BJ482" s="18" t="s">
        <v>93</v>
      </c>
      <c r="BK482" s="204">
        <f>ROUND(I482*H482,2)</f>
        <v>0</v>
      </c>
      <c r="BL482" s="18" t="s">
        <v>317</v>
      </c>
      <c r="BM482" s="203" t="s">
        <v>704</v>
      </c>
    </row>
    <row r="483" spans="1:65" s="2" customFormat="1" ht="48.75">
      <c r="A483" s="35"/>
      <c r="B483" s="36"/>
      <c r="C483" s="37"/>
      <c r="D483" s="205" t="s">
        <v>230</v>
      </c>
      <c r="E483" s="37"/>
      <c r="F483" s="206" t="s">
        <v>705</v>
      </c>
      <c r="G483" s="37"/>
      <c r="H483" s="37"/>
      <c r="I483" s="207"/>
      <c r="J483" s="37"/>
      <c r="K483" s="37"/>
      <c r="L483" s="40"/>
      <c r="M483" s="208"/>
      <c r="N483" s="209"/>
      <c r="O483" s="72"/>
      <c r="P483" s="72"/>
      <c r="Q483" s="72"/>
      <c r="R483" s="72"/>
      <c r="S483" s="72"/>
      <c r="T483" s="73"/>
      <c r="U483" s="35"/>
      <c r="V483" s="35"/>
      <c r="W483" s="35"/>
      <c r="X483" s="35"/>
      <c r="Y483" s="35"/>
      <c r="Z483" s="35"/>
      <c r="AA483" s="35"/>
      <c r="AB483" s="35"/>
      <c r="AC483" s="35"/>
      <c r="AD483" s="35"/>
      <c r="AE483" s="35"/>
      <c r="AT483" s="18" t="s">
        <v>230</v>
      </c>
      <c r="AU483" s="18" t="s">
        <v>93</v>
      </c>
    </row>
    <row r="484" spans="1:65" s="2" customFormat="1" ht="24.2" customHeight="1">
      <c r="A484" s="35"/>
      <c r="B484" s="36"/>
      <c r="C484" s="192" t="s">
        <v>701</v>
      </c>
      <c r="D484" s="192" t="s">
        <v>223</v>
      </c>
      <c r="E484" s="193" t="s">
        <v>707</v>
      </c>
      <c r="F484" s="194" t="s">
        <v>708</v>
      </c>
      <c r="G484" s="195" t="s">
        <v>301</v>
      </c>
      <c r="H484" s="196">
        <v>1</v>
      </c>
      <c r="I484" s="197"/>
      <c r="J484" s="198">
        <f>ROUND(I484*H484,2)</f>
        <v>0</v>
      </c>
      <c r="K484" s="194" t="s">
        <v>1</v>
      </c>
      <c r="L484" s="40"/>
      <c r="M484" s="199" t="s">
        <v>1</v>
      </c>
      <c r="N484" s="200" t="s">
        <v>46</v>
      </c>
      <c r="O484" s="72"/>
      <c r="P484" s="201">
        <f>O484*H484</f>
        <v>0</v>
      </c>
      <c r="Q484" s="201">
        <v>0</v>
      </c>
      <c r="R484" s="201">
        <f>Q484*H484</f>
        <v>0</v>
      </c>
      <c r="S484" s="201">
        <v>0</v>
      </c>
      <c r="T484" s="202">
        <f>S484*H484</f>
        <v>0</v>
      </c>
      <c r="U484" s="35"/>
      <c r="V484" s="35"/>
      <c r="W484" s="35"/>
      <c r="X484" s="35"/>
      <c r="Y484" s="35"/>
      <c r="Z484" s="35"/>
      <c r="AA484" s="35"/>
      <c r="AB484" s="35"/>
      <c r="AC484" s="35"/>
      <c r="AD484" s="35"/>
      <c r="AE484" s="35"/>
      <c r="AR484" s="203" t="s">
        <v>317</v>
      </c>
      <c r="AT484" s="203" t="s">
        <v>223</v>
      </c>
      <c r="AU484" s="203" t="s">
        <v>93</v>
      </c>
      <c r="AY484" s="18" t="s">
        <v>220</v>
      </c>
      <c r="BE484" s="204">
        <f>IF(N484="základní",J484,0)</f>
        <v>0</v>
      </c>
      <c r="BF484" s="204">
        <f>IF(N484="snížená",J484,0)</f>
        <v>0</v>
      </c>
      <c r="BG484" s="204">
        <f>IF(N484="zákl. přenesená",J484,0)</f>
        <v>0</v>
      </c>
      <c r="BH484" s="204">
        <f>IF(N484="sníž. přenesená",J484,0)</f>
        <v>0</v>
      </c>
      <c r="BI484" s="204">
        <f>IF(N484="nulová",J484,0)</f>
        <v>0</v>
      </c>
      <c r="BJ484" s="18" t="s">
        <v>93</v>
      </c>
      <c r="BK484" s="204">
        <f>ROUND(I484*H484,2)</f>
        <v>0</v>
      </c>
      <c r="BL484" s="18" t="s">
        <v>317</v>
      </c>
      <c r="BM484" s="203" t="s">
        <v>709</v>
      </c>
    </row>
    <row r="485" spans="1:65" s="2" customFormat="1" ht="48.75">
      <c r="A485" s="35"/>
      <c r="B485" s="36"/>
      <c r="C485" s="37"/>
      <c r="D485" s="205" t="s">
        <v>230</v>
      </c>
      <c r="E485" s="37"/>
      <c r="F485" s="206" t="s">
        <v>705</v>
      </c>
      <c r="G485" s="37"/>
      <c r="H485" s="37"/>
      <c r="I485" s="207"/>
      <c r="J485" s="37"/>
      <c r="K485" s="37"/>
      <c r="L485" s="40"/>
      <c r="M485" s="208"/>
      <c r="N485" s="209"/>
      <c r="O485" s="72"/>
      <c r="P485" s="72"/>
      <c r="Q485" s="72"/>
      <c r="R485" s="72"/>
      <c r="S485" s="72"/>
      <c r="T485" s="73"/>
      <c r="U485" s="35"/>
      <c r="V485" s="35"/>
      <c r="W485" s="35"/>
      <c r="X485" s="35"/>
      <c r="Y485" s="35"/>
      <c r="Z485" s="35"/>
      <c r="AA485" s="35"/>
      <c r="AB485" s="35"/>
      <c r="AC485" s="35"/>
      <c r="AD485" s="35"/>
      <c r="AE485" s="35"/>
      <c r="AT485" s="18" t="s">
        <v>230</v>
      </c>
      <c r="AU485" s="18" t="s">
        <v>93</v>
      </c>
    </row>
    <row r="486" spans="1:65" s="2" customFormat="1" ht="24.2" customHeight="1">
      <c r="A486" s="35"/>
      <c r="B486" s="36"/>
      <c r="C486" s="192" t="s">
        <v>706</v>
      </c>
      <c r="D486" s="192" t="s">
        <v>223</v>
      </c>
      <c r="E486" s="193" t="s">
        <v>711</v>
      </c>
      <c r="F486" s="194" t="s">
        <v>2086</v>
      </c>
      <c r="G486" s="195" t="s">
        <v>301</v>
      </c>
      <c r="H486" s="196">
        <v>1</v>
      </c>
      <c r="I486" s="197"/>
      <c r="J486" s="198">
        <f>ROUND(I486*H486,2)</f>
        <v>0</v>
      </c>
      <c r="K486" s="194" t="s">
        <v>1</v>
      </c>
      <c r="L486" s="40"/>
      <c r="M486" s="199" t="s">
        <v>1</v>
      </c>
      <c r="N486" s="200" t="s">
        <v>46</v>
      </c>
      <c r="O486" s="72"/>
      <c r="P486" s="201">
        <f>O486*H486</f>
        <v>0</v>
      </c>
      <c r="Q486" s="201">
        <v>0</v>
      </c>
      <c r="R486" s="201">
        <f>Q486*H486</f>
        <v>0</v>
      </c>
      <c r="S486" s="201">
        <v>0</v>
      </c>
      <c r="T486" s="202">
        <f>S486*H486</f>
        <v>0</v>
      </c>
      <c r="U486" s="35"/>
      <c r="V486" s="35"/>
      <c r="W486" s="35"/>
      <c r="X486" s="35"/>
      <c r="Y486" s="35"/>
      <c r="Z486" s="35"/>
      <c r="AA486" s="35"/>
      <c r="AB486" s="35"/>
      <c r="AC486" s="35"/>
      <c r="AD486" s="35"/>
      <c r="AE486" s="35"/>
      <c r="AR486" s="203" t="s">
        <v>317</v>
      </c>
      <c r="AT486" s="203" t="s">
        <v>223</v>
      </c>
      <c r="AU486" s="203" t="s">
        <v>93</v>
      </c>
      <c r="AY486" s="18" t="s">
        <v>220</v>
      </c>
      <c r="BE486" s="204">
        <f>IF(N486="základní",J486,0)</f>
        <v>0</v>
      </c>
      <c r="BF486" s="204">
        <f>IF(N486="snížená",J486,0)</f>
        <v>0</v>
      </c>
      <c r="BG486" s="204">
        <f>IF(N486="zákl. přenesená",J486,0)</f>
        <v>0</v>
      </c>
      <c r="BH486" s="204">
        <f>IF(N486="sníž. přenesená",J486,0)</f>
        <v>0</v>
      </c>
      <c r="BI486" s="204">
        <f>IF(N486="nulová",J486,0)</f>
        <v>0</v>
      </c>
      <c r="BJ486" s="18" t="s">
        <v>93</v>
      </c>
      <c r="BK486" s="204">
        <f>ROUND(I486*H486,2)</f>
        <v>0</v>
      </c>
      <c r="BL486" s="18" t="s">
        <v>317</v>
      </c>
      <c r="BM486" s="203" t="s">
        <v>713</v>
      </c>
    </row>
    <row r="487" spans="1:65" s="2" customFormat="1" ht="156">
      <c r="A487" s="35"/>
      <c r="B487" s="36"/>
      <c r="C487" s="37"/>
      <c r="D487" s="205" t="s">
        <v>230</v>
      </c>
      <c r="E487" s="37"/>
      <c r="F487" s="206" t="s">
        <v>714</v>
      </c>
      <c r="G487" s="37"/>
      <c r="H487" s="37"/>
      <c r="I487" s="207"/>
      <c r="J487" s="37"/>
      <c r="K487" s="37"/>
      <c r="L487" s="40"/>
      <c r="M487" s="208"/>
      <c r="N487" s="209"/>
      <c r="O487" s="72"/>
      <c r="P487" s="72"/>
      <c r="Q487" s="72"/>
      <c r="R487" s="72"/>
      <c r="S487" s="72"/>
      <c r="T487" s="73"/>
      <c r="U487" s="35"/>
      <c r="V487" s="35"/>
      <c r="W487" s="35"/>
      <c r="X487" s="35"/>
      <c r="Y487" s="35"/>
      <c r="Z487" s="35"/>
      <c r="AA487" s="35"/>
      <c r="AB487" s="35"/>
      <c r="AC487" s="35"/>
      <c r="AD487" s="35"/>
      <c r="AE487" s="35"/>
      <c r="AT487" s="18" t="s">
        <v>230</v>
      </c>
      <c r="AU487" s="18" t="s">
        <v>93</v>
      </c>
    </row>
    <row r="488" spans="1:65" s="2" customFormat="1" ht="24.2" customHeight="1">
      <c r="A488" s="35"/>
      <c r="B488" s="36"/>
      <c r="C488" s="192" t="s">
        <v>710</v>
      </c>
      <c r="D488" s="192" t="s">
        <v>223</v>
      </c>
      <c r="E488" s="193" t="s">
        <v>716</v>
      </c>
      <c r="F488" s="194" t="s">
        <v>2087</v>
      </c>
      <c r="G488" s="195" t="s">
        <v>301</v>
      </c>
      <c r="H488" s="196">
        <v>1</v>
      </c>
      <c r="I488" s="197"/>
      <c r="J488" s="198">
        <f>ROUND(I488*H488,2)</f>
        <v>0</v>
      </c>
      <c r="K488" s="194" t="s">
        <v>1</v>
      </c>
      <c r="L488" s="40"/>
      <c r="M488" s="199" t="s">
        <v>1</v>
      </c>
      <c r="N488" s="200" t="s">
        <v>46</v>
      </c>
      <c r="O488" s="72"/>
      <c r="P488" s="201">
        <f>O488*H488</f>
        <v>0</v>
      </c>
      <c r="Q488" s="201">
        <v>0</v>
      </c>
      <c r="R488" s="201">
        <f>Q488*H488</f>
        <v>0</v>
      </c>
      <c r="S488" s="201">
        <v>0</v>
      </c>
      <c r="T488" s="202">
        <f>S488*H488</f>
        <v>0</v>
      </c>
      <c r="U488" s="35"/>
      <c r="V488" s="35"/>
      <c r="W488" s="35"/>
      <c r="X488" s="35"/>
      <c r="Y488" s="35"/>
      <c r="Z488" s="35"/>
      <c r="AA488" s="35"/>
      <c r="AB488" s="35"/>
      <c r="AC488" s="35"/>
      <c r="AD488" s="35"/>
      <c r="AE488" s="35"/>
      <c r="AR488" s="203" t="s">
        <v>317</v>
      </c>
      <c r="AT488" s="203" t="s">
        <v>223</v>
      </c>
      <c r="AU488" s="203" t="s">
        <v>93</v>
      </c>
      <c r="AY488" s="18" t="s">
        <v>220</v>
      </c>
      <c r="BE488" s="204">
        <f>IF(N488="základní",J488,0)</f>
        <v>0</v>
      </c>
      <c r="BF488" s="204">
        <f>IF(N488="snížená",J488,0)</f>
        <v>0</v>
      </c>
      <c r="BG488" s="204">
        <f>IF(N488="zákl. přenesená",J488,0)</f>
        <v>0</v>
      </c>
      <c r="BH488" s="204">
        <f>IF(N488="sníž. přenesená",J488,0)</f>
        <v>0</v>
      </c>
      <c r="BI488" s="204">
        <f>IF(N488="nulová",J488,0)</f>
        <v>0</v>
      </c>
      <c r="BJ488" s="18" t="s">
        <v>93</v>
      </c>
      <c r="BK488" s="204">
        <f>ROUND(I488*H488,2)</f>
        <v>0</v>
      </c>
      <c r="BL488" s="18" t="s">
        <v>317</v>
      </c>
      <c r="BM488" s="203" t="s">
        <v>718</v>
      </c>
    </row>
    <row r="489" spans="1:65" s="2" customFormat="1" ht="156">
      <c r="A489" s="35"/>
      <c r="B489" s="36"/>
      <c r="C489" s="37"/>
      <c r="D489" s="205" t="s">
        <v>230</v>
      </c>
      <c r="E489" s="37"/>
      <c r="F489" s="206" t="s">
        <v>719</v>
      </c>
      <c r="G489" s="37"/>
      <c r="H489" s="37"/>
      <c r="I489" s="207"/>
      <c r="J489" s="37"/>
      <c r="K489" s="37"/>
      <c r="L489" s="40"/>
      <c r="M489" s="208"/>
      <c r="N489" s="209"/>
      <c r="O489" s="72"/>
      <c r="P489" s="72"/>
      <c r="Q489" s="72"/>
      <c r="R489" s="72"/>
      <c r="S489" s="72"/>
      <c r="T489" s="73"/>
      <c r="U489" s="35"/>
      <c r="V489" s="35"/>
      <c r="W489" s="35"/>
      <c r="X489" s="35"/>
      <c r="Y489" s="35"/>
      <c r="Z489" s="35"/>
      <c r="AA489" s="35"/>
      <c r="AB489" s="35"/>
      <c r="AC489" s="35"/>
      <c r="AD489" s="35"/>
      <c r="AE489" s="35"/>
      <c r="AT489" s="18" t="s">
        <v>230</v>
      </c>
      <c r="AU489" s="18" t="s">
        <v>93</v>
      </c>
    </row>
    <row r="490" spans="1:65" s="2" customFormat="1" ht="24.2" customHeight="1">
      <c r="A490" s="35"/>
      <c r="B490" s="36"/>
      <c r="C490" s="192" t="s">
        <v>715</v>
      </c>
      <c r="D490" s="192" t="s">
        <v>223</v>
      </c>
      <c r="E490" s="193" t="s">
        <v>721</v>
      </c>
      <c r="F490" s="194" t="s">
        <v>722</v>
      </c>
      <c r="G490" s="195" t="s">
        <v>301</v>
      </c>
      <c r="H490" s="196">
        <v>6</v>
      </c>
      <c r="I490" s="197"/>
      <c r="J490" s="198">
        <f>ROUND(I490*H490,2)</f>
        <v>0</v>
      </c>
      <c r="K490" s="194" t="s">
        <v>1</v>
      </c>
      <c r="L490" s="40"/>
      <c r="M490" s="199" t="s">
        <v>1</v>
      </c>
      <c r="N490" s="200" t="s">
        <v>46</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317</v>
      </c>
      <c r="AT490" s="203" t="s">
        <v>223</v>
      </c>
      <c r="AU490" s="203" t="s">
        <v>93</v>
      </c>
      <c r="AY490" s="18" t="s">
        <v>220</v>
      </c>
      <c r="BE490" s="204">
        <f>IF(N490="základní",J490,0)</f>
        <v>0</v>
      </c>
      <c r="BF490" s="204">
        <f>IF(N490="snížená",J490,0)</f>
        <v>0</v>
      </c>
      <c r="BG490" s="204">
        <f>IF(N490="zákl. přenesená",J490,0)</f>
        <v>0</v>
      </c>
      <c r="BH490" s="204">
        <f>IF(N490="sníž. přenesená",J490,0)</f>
        <v>0</v>
      </c>
      <c r="BI490" s="204">
        <f>IF(N490="nulová",J490,0)</f>
        <v>0</v>
      </c>
      <c r="BJ490" s="18" t="s">
        <v>93</v>
      </c>
      <c r="BK490" s="204">
        <f>ROUND(I490*H490,2)</f>
        <v>0</v>
      </c>
      <c r="BL490" s="18" t="s">
        <v>317</v>
      </c>
      <c r="BM490" s="203" t="s">
        <v>723</v>
      </c>
    </row>
    <row r="491" spans="1:65" s="2" customFormat="1" ht="48.75">
      <c r="A491" s="35"/>
      <c r="B491" s="36"/>
      <c r="C491" s="37"/>
      <c r="D491" s="205" t="s">
        <v>230</v>
      </c>
      <c r="E491" s="37"/>
      <c r="F491" s="206" t="s">
        <v>724</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8" t="s">
        <v>230</v>
      </c>
      <c r="AU491" s="18" t="s">
        <v>93</v>
      </c>
    </row>
    <row r="492" spans="1:65" s="2" customFormat="1" ht="14.45" customHeight="1">
      <c r="A492" s="35"/>
      <c r="B492" s="36"/>
      <c r="C492" s="192" t="s">
        <v>720</v>
      </c>
      <c r="D492" s="192" t="s">
        <v>223</v>
      </c>
      <c r="E492" s="193" t="s">
        <v>726</v>
      </c>
      <c r="F492" s="194" t="s">
        <v>727</v>
      </c>
      <c r="G492" s="195" t="s">
        <v>386</v>
      </c>
      <c r="H492" s="253"/>
      <c r="I492" s="197"/>
      <c r="J492" s="198">
        <f>ROUND(I492*H492,2)</f>
        <v>0</v>
      </c>
      <c r="K492" s="194" t="s">
        <v>227</v>
      </c>
      <c r="L492" s="40"/>
      <c r="M492" s="199" t="s">
        <v>1</v>
      </c>
      <c r="N492" s="200" t="s">
        <v>46</v>
      </c>
      <c r="O492" s="72"/>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317</v>
      </c>
      <c r="AT492" s="203" t="s">
        <v>223</v>
      </c>
      <c r="AU492" s="203" t="s">
        <v>93</v>
      </c>
      <c r="AY492" s="18" t="s">
        <v>220</v>
      </c>
      <c r="BE492" s="204">
        <f>IF(N492="základní",J492,0)</f>
        <v>0</v>
      </c>
      <c r="BF492" s="204">
        <f>IF(N492="snížená",J492,0)</f>
        <v>0</v>
      </c>
      <c r="BG492" s="204">
        <f>IF(N492="zákl. přenesená",J492,0)</f>
        <v>0</v>
      </c>
      <c r="BH492" s="204">
        <f>IF(N492="sníž. přenesená",J492,0)</f>
        <v>0</v>
      </c>
      <c r="BI492" s="204">
        <f>IF(N492="nulová",J492,0)</f>
        <v>0</v>
      </c>
      <c r="BJ492" s="18" t="s">
        <v>93</v>
      </c>
      <c r="BK492" s="204">
        <f>ROUND(I492*H492,2)</f>
        <v>0</v>
      </c>
      <c r="BL492" s="18" t="s">
        <v>317</v>
      </c>
      <c r="BM492" s="203" t="s">
        <v>728</v>
      </c>
    </row>
    <row r="493" spans="1:65" s="2" customFormat="1" ht="19.5">
      <c r="A493" s="35"/>
      <c r="B493" s="36"/>
      <c r="C493" s="37"/>
      <c r="D493" s="205" t="s">
        <v>230</v>
      </c>
      <c r="E493" s="37"/>
      <c r="F493" s="206" t="s">
        <v>729</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230</v>
      </c>
      <c r="AU493" s="18" t="s">
        <v>93</v>
      </c>
    </row>
    <row r="494" spans="1:65" s="12" customFormat="1" ht="22.9" customHeight="1">
      <c r="B494" s="176"/>
      <c r="C494" s="177"/>
      <c r="D494" s="178" t="s">
        <v>79</v>
      </c>
      <c r="E494" s="190" t="s">
        <v>730</v>
      </c>
      <c r="F494" s="190" t="s">
        <v>731</v>
      </c>
      <c r="G494" s="177"/>
      <c r="H494" s="177"/>
      <c r="I494" s="180"/>
      <c r="J494" s="191">
        <f>BK494</f>
        <v>0</v>
      </c>
      <c r="K494" s="177"/>
      <c r="L494" s="182"/>
      <c r="M494" s="183"/>
      <c r="N494" s="184"/>
      <c r="O494" s="184"/>
      <c r="P494" s="185">
        <f>SUM(P495:P498)</f>
        <v>0</v>
      </c>
      <c r="Q494" s="184"/>
      <c r="R494" s="185">
        <f>SUM(R495:R498)</f>
        <v>0</v>
      </c>
      <c r="S494" s="184"/>
      <c r="T494" s="186">
        <f>SUM(T495:T498)</f>
        <v>0</v>
      </c>
      <c r="AR494" s="187" t="s">
        <v>93</v>
      </c>
      <c r="AT494" s="188" t="s">
        <v>79</v>
      </c>
      <c r="AU494" s="188" t="s">
        <v>87</v>
      </c>
      <c r="AY494" s="187" t="s">
        <v>220</v>
      </c>
      <c r="BK494" s="189">
        <f>SUM(BK495:BK498)</f>
        <v>0</v>
      </c>
    </row>
    <row r="495" spans="1:65" s="2" customFormat="1" ht="24.2" customHeight="1">
      <c r="A495" s="35"/>
      <c r="B495" s="36"/>
      <c r="C495" s="192" t="s">
        <v>725</v>
      </c>
      <c r="D495" s="192" t="s">
        <v>223</v>
      </c>
      <c r="E495" s="193" t="s">
        <v>733</v>
      </c>
      <c r="F495" s="194" t="s">
        <v>734</v>
      </c>
      <c r="G495" s="195" t="s">
        <v>301</v>
      </c>
      <c r="H495" s="196">
        <v>1</v>
      </c>
      <c r="I495" s="197"/>
      <c r="J495" s="198">
        <f>ROUND(I495*H495,2)</f>
        <v>0</v>
      </c>
      <c r="K495" s="194" t="s">
        <v>1</v>
      </c>
      <c r="L495" s="40"/>
      <c r="M495" s="199" t="s">
        <v>1</v>
      </c>
      <c r="N495" s="200" t="s">
        <v>46</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317</v>
      </c>
      <c r="AT495" s="203" t="s">
        <v>223</v>
      </c>
      <c r="AU495" s="203" t="s">
        <v>93</v>
      </c>
      <c r="AY495" s="18" t="s">
        <v>220</v>
      </c>
      <c r="BE495" s="204">
        <f>IF(N495="základní",J495,0)</f>
        <v>0</v>
      </c>
      <c r="BF495" s="204">
        <f>IF(N495="snížená",J495,0)</f>
        <v>0</v>
      </c>
      <c r="BG495" s="204">
        <f>IF(N495="zákl. přenesená",J495,0)</f>
        <v>0</v>
      </c>
      <c r="BH495" s="204">
        <f>IF(N495="sníž. přenesená",J495,0)</f>
        <v>0</v>
      </c>
      <c r="BI495" s="204">
        <f>IF(N495="nulová",J495,0)</f>
        <v>0</v>
      </c>
      <c r="BJ495" s="18" t="s">
        <v>93</v>
      </c>
      <c r="BK495" s="204">
        <f>ROUND(I495*H495,2)</f>
        <v>0</v>
      </c>
      <c r="BL495" s="18" t="s">
        <v>317</v>
      </c>
      <c r="BM495" s="203" t="s">
        <v>735</v>
      </c>
    </row>
    <row r="496" spans="1:65" s="2" customFormat="1" ht="11.25">
      <c r="A496" s="35"/>
      <c r="B496" s="36"/>
      <c r="C496" s="37"/>
      <c r="D496" s="205" t="s">
        <v>230</v>
      </c>
      <c r="E496" s="37"/>
      <c r="F496" s="206" t="s">
        <v>734</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230</v>
      </c>
      <c r="AU496" s="18" t="s">
        <v>93</v>
      </c>
    </row>
    <row r="497" spans="1:65" s="2" customFormat="1" ht="14.45" customHeight="1">
      <c r="A497" s="35"/>
      <c r="B497" s="36"/>
      <c r="C497" s="192" t="s">
        <v>732</v>
      </c>
      <c r="D497" s="192" t="s">
        <v>223</v>
      </c>
      <c r="E497" s="193" t="s">
        <v>737</v>
      </c>
      <c r="F497" s="194" t="s">
        <v>738</v>
      </c>
      <c r="G497" s="195" t="s">
        <v>386</v>
      </c>
      <c r="H497" s="253"/>
      <c r="I497" s="197"/>
      <c r="J497" s="198">
        <f>ROUND(I497*H497,2)</f>
        <v>0</v>
      </c>
      <c r="K497" s="194" t="s">
        <v>227</v>
      </c>
      <c r="L497" s="40"/>
      <c r="M497" s="199" t="s">
        <v>1</v>
      </c>
      <c r="N497" s="200" t="s">
        <v>46</v>
      </c>
      <c r="O497" s="72"/>
      <c r="P497" s="201">
        <f>O497*H497</f>
        <v>0</v>
      </c>
      <c r="Q497" s="201">
        <v>0</v>
      </c>
      <c r="R497" s="201">
        <f>Q497*H497</f>
        <v>0</v>
      </c>
      <c r="S497" s="201">
        <v>0</v>
      </c>
      <c r="T497" s="202">
        <f>S497*H497</f>
        <v>0</v>
      </c>
      <c r="U497" s="35"/>
      <c r="V497" s="35"/>
      <c r="W497" s="35"/>
      <c r="X497" s="35"/>
      <c r="Y497" s="35"/>
      <c r="Z497" s="35"/>
      <c r="AA497" s="35"/>
      <c r="AB497" s="35"/>
      <c r="AC497" s="35"/>
      <c r="AD497" s="35"/>
      <c r="AE497" s="35"/>
      <c r="AR497" s="203" t="s">
        <v>317</v>
      </c>
      <c r="AT497" s="203" t="s">
        <v>223</v>
      </c>
      <c r="AU497" s="203" t="s">
        <v>93</v>
      </c>
      <c r="AY497" s="18" t="s">
        <v>220</v>
      </c>
      <c r="BE497" s="204">
        <f>IF(N497="základní",J497,0)</f>
        <v>0</v>
      </c>
      <c r="BF497" s="204">
        <f>IF(N497="snížená",J497,0)</f>
        <v>0</v>
      </c>
      <c r="BG497" s="204">
        <f>IF(N497="zákl. přenesená",J497,0)</f>
        <v>0</v>
      </c>
      <c r="BH497" s="204">
        <f>IF(N497="sníž. přenesená",J497,0)</f>
        <v>0</v>
      </c>
      <c r="BI497" s="204">
        <f>IF(N497="nulová",J497,0)</f>
        <v>0</v>
      </c>
      <c r="BJ497" s="18" t="s">
        <v>93</v>
      </c>
      <c r="BK497" s="204">
        <f>ROUND(I497*H497,2)</f>
        <v>0</v>
      </c>
      <c r="BL497" s="18" t="s">
        <v>317</v>
      </c>
      <c r="BM497" s="203" t="s">
        <v>739</v>
      </c>
    </row>
    <row r="498" spans="1:65" s="2" customFormat="1" ht="19.5">
      <c r="A498" s="35"/>
      <c r="B498" s="36"/>
      <c r="C498" s="37"/>
      <c r="D498" s="205" t="s">
        <v>230</v>
      </c>
      <c r="E498" s="37"/>
      <c r="F498" s="206" t="s">
        <v>740</v>
      </c>
      <c r="G498" s="37"/>
      <c r="H498" s="37"/>
      <c r="I498" s="207"/>
      <c r="J498" s="37"/>
      <c r="K498" s="37"/>
      <c r="L498" s="40"/>
      <c r="M498" s="208"/>
      <c r="N498" s="209"/>
      <c r="O498" s="72"/>
      <c r="P498" s="72"/>
      <c r="Q498" s="72"/>
      <c r="R498" s="72"/>
      <c r="S498" s="72"/>
      <c r="T498" s="73"/>
      <c r="U498" s="35"/>
      <c r="V498" s="35"/>
      <c r="W498" s="35"/>
      <c r="X498" s="35"/>
      <c r="Y498" s="35"/>
      <c r="Z498" s="35"/>
      <c r="AA498" s="35"/>
      <c r="AB498" s="35"/>
      <c r="AC498" s="35"/>
      <c r="AD498" s="35"/>
      <c r="AE498" s="35"/>
      <c r="AT498" s="18" t="s">
        <v>230</v>
      </c>
      <c r="AU498" s="18" t="s">
        <v>93</v>
      </c>
    </row>
    <row r="499" spans="1:65" s="12" customFormat="1" ht="22.9" customHeight="1">
      <c r="B499" s="176"/>
      <c r="C499" s="177"/>
      <c r="D499" s="178" t="s">
        <v>79</v>
      </c>
      <c r="E499" s="190" t="s">
        <v>741</v>
      </c>
      <c r="F499" s="190" t="s">
        <v>742</v>
      </c>
      <c r="G499" s="177"/>
      <c r="H499" s="177"/>
      <c r="I499" s="180"/>
      <c r="J499" s="191">
        <f>BK499</f>
        <v>0</v>
      </c>
      <c r="K499" s="177"/>
      <c r="L499" s="182"/>
      <c r="M499" s="183"/>
      <c r="N499" s="184"/>
      <c r="O499" s="184"/>
      <c r="P499" s="185">
        <f>SUM(P500:P531)</f>
        <v>0</v>
      </c>
      <c r="Q499" s="184"/>
      <c r="R499" s="185">
        <f>SUM(R500:R531)</f>
        <v>0.30930350000000001</v>
      </c>
      <c r="S499" s="184"/>
      <c r="T499" s="186">
        <f>SUM(T500:T531)</f>
        <v>0</v>
      </c>
      <c r="AR499" s="187" t="s">
        <v>93</v>
      </c>
      <c r="AT499" s="188" t="s">
        <v>79</v>
      </c>
      <c r="AU499" s="188" t="s">
        <v>87</v>
      </c>
      <c r="AY499" s="187" t="s">
        <v>220</v>
      </c>
      <c r="BK499" s="189">
        <f>SUM(BK500:BK531)</f>
        <v>0</v>
      </c>
    </row>
    <row r="500" spans="1:65" s="2" customFormat="1" ht="14.45" customHeight="1">
      <c r="A500" s="35"/>
      <c r="B500" s="36"/>
      <c r="C500" s="192" t="s">
        <v>736</v>
      </c>
      <c r="D500" s="192" t="s">
        <v>223</v>
      </c>
      <c r="E500" s="193" t="s">
        <v>744</v>
      </c>
      <c r="F500" s="194" t="s">
        <v>745</v>
      </c>
      <c r="G500" s="195" t="s">
        <v>226</v>
      </c>
      <c r="H500" s="196">
        <v>8.1999999999999993</v>
      </c>
      <c r="I500" s="197"/>
      <c r="J500" s="198">
        <f>ROUND(I500*H500,2)</f>
        <v>0</v>
      </c>
      <c r="K500" s="194" t="s">
        <v>227</v>
      </c>
      <c r="L500" s="40"/>
      <c r="M500" s="199" t="s">
        <v>1</v>
      </c>
      <c r="N500" s="200" t="s">
        <v>46</v>
      </c>
      <c r="O500" s="72"/>
      <c r="P500" s="201">
        <f>O500*H500</f>
        <v>0</v>
      </c>
      <c r="Q500" s="201">
        <v>2.9999999999999997E-4</v>
      </c>
      <c r="R500" s="201">
        <f>Q500*H500</f>
        <v>2.4599999999999995E-3</v>
      </c>
      <c r="S500" s="201">
        <v>0</v>
      </c>
      <c r="T500" s="202">
        <f>S500*H500</f>
        <v>0</v>
      </c>
      <c r="U500" s="35"/>
      <c r="V500" s="35"/>
      <c r="W500" s="35"/>
      <c r="X500" s="35"/>
      <c r="Y500" s="35"/>
      <c r="Z500" s="35"/>
      <c r="AA500" s="35"/>
      <c r="AB500" s="35"/>
      <c r="AC500" s="35"/>
      <c r="AD500" s="35"/>
      <c r="AE500" s="35"/>
      <c r="AR500" s="203" t="s">
        <v>317</v>
      </c>
      <c r="AT500" s="203" t="s">
        <v>223</v>
      </c>
      <c r="AU500" s="203" t="s">
        <v>93</v>
      </c>
      <c r="AY500" s="18" t="s">
        <v>220</v>
      </c>
      <c r="BE500" s="204">
        <f>IF(N500="základní",J500,0)</f>
        <v>0</v>
      </c>
      <c r="BF500" s="204">
        <f>IF(N500="snížená",J500,0)</f>
        <v>0</v>
      </c>
      <c r="BG500" s="204">
        <f>IF(N500="zákl. přenesená",J500,0)</f>
        <v>0</v>
      </c>
      <c r="BH500" s="204">
        <f>IF(N500="sníž. přenesená",J500,0)</f>
        <v>0</v>
      </c>
      <c r="BI500" s="204">
        <f>IF(N500="nulová",J500,0)</f>
        <v>0</v>
      </c>
      <c r="BJ500" s="18" t="s">
        <v>93</v>
      </c>
      <c r="BK500" s="204">
        <f>ROUND(I500*H500,2)</f>
        <v>0</v>
      </c>
      <c r="BL500" s="18" t="s">
        <v>317</v>
      </c>
      <c r="BM500" s="203" t="s">
        <v>746</v>
      </c>
    </row>
    <row r="501" spans="1:65" s="2" customFormat="1" ht="11.25">
      <c r="A501" s="35"/>
      <c r="B501" s="36"/>
      <c r="C501" s="37"/>
      <c r="D501" s="205" t="s">
        <v>230</v>
      </c>
      <c r="E501" s="37"/>
      <c r="F501" s="206" t="s">
        <v>747</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230</v>
      </c>
      <c r="AU501" s="18" t="s">
        <v>93</v>
      </c>
    </row>
    <row r="502" spans="1:65" s="13" customFormat="1" ht="11.25">
      <c r="B502" s="210"/>
      <c r="C502" s="211"/>
      <c r="D502" s="205" t="s">
        <v>232</v>
      </c>
      <c r="E502" s="212" t="s">
        <v>1</v>
      </c>
      <c r="F502" s="213" t="s">
        <v>271</v>
      </c>
      <c r="G502" s="211"/>
      <c r="H502" s="212" t="s">
        <v>1</v>
      </c>
      <c r="I502" s="214"/>
      <c r="J502" s="211"/>
      <c r="K502" s="211"/>
      <c r="L502" s="215"/>
      <c r="M502" s="216"/>
      <c r="N502" s="217"/>
      <c r="O502" s="217"/>
      <c r="P502" s="217"/>
      <c r="Q502" s="217"/>
      <c r="R502" s="217"/>
      <c r="S502" s="217"/>
      <c r="T502" s="218"/>
      <c r="AT502" s="219" t="s">
        <v>232</v>
      </c>
      <c r="AU502" s="219" t="s">
        <v>93</v>
      </c>
      <c r="AV502" s="13" t="s">
        <v>87</v>
      </c>
      <c r="AW502" s="13" t="s">
        <v>35</v>
      </c>
      <c r="AX502" s="13" t="s">
        <v>80</v>
      </c>
      <c r="AY502" s="219" t="s">
        <v>220</v>
      </c>
    </row>
    <row r="503" spans="1:65" s="14" customFormat="1" ht="11.25">
      <c r="B503" s="220"/>
      <c r="C503" s="221"/>
      <c r="D503" s="205" t="s">
        <v>232</v>
      </c>
      <c r="E503" s="222" t="s">
        <v>1</v>
      </c>
      <c r="F503" s="223" t="s">
        <v>2072</v>
      </c>
      <c r="G503" s="221"/>
      <c r="H503" s="224">
        <v>3.69</v>
      </c>
      <c r="I503" s="225"/>
      <c r="J503" s="221"/>
      <c r="K503" s="221"/>
      <c r="L503" s="226"/>
      <c r="M503" s="227"/>
      <c r="N503" s="228"/>
      <c r="O503" s="228"/>
      <c r="P503" s="228"/>
      <c r="Q503" s="228"/>
      <c r="R503" s="228"/>
      <c r="S503" s="228"/>
      <c r="T503" s="229"/>
      <c r="AT503" s="230" t="s">
        <v>232</v>
      </c>
      <c r="AU503" s="230" t="s">
        <v>93</v>
      </c>
      <c r="AV503" s="14" t="s">
        <v>93</v>
      </c>
      <c r="AW503" s="14" t="s">
        <v>35</v>
      </c>
      <c r="AX503" s="14" t="s">
        <v>80</v>
      </c>
      <c r="AY503" s="230" t="s">
        <v>220</v>
      </c>
    </row>
    <row r="504" spans="1:65" s="14" customFormat="1" ht="11.25">
      <c r="B504" s="220"/>
      <c r="C504" s="221"/>
      <c r="D504" s="205" t="s">
        <v>232</v>
      </c>
      <c r="E504" s="222" t="s">
        <v>1</v>
      </c>
      <c r="F504" s="223" t="s">
        <v>2073</v>
      </c>
      <c r="G504" s="221"/>
      <c r="H504" s="224">
        <v>4.51</v>
      </c>
      <c r="I504" s="225"/>
      <c r="J504" s="221"/>
      <c r="K504" s="221"/>
      <c r="L504" s="226"/>
      <c r="M504" s="227"/>
      <c r="N504" s="228"/>
      <c r="O504" s="228"/>
      <c r="P504" s="228"/>
      <c r="Q504" s="228"/>
      <c r="R504" s="228"/>
      <c r="S504" s="228"/>
      <c r="T504" s="229"/>
      <c r="AT504" s="230" t="s">
        <v>232</v>
      </c>
      <c r="AU504" s="230" t="s">
        <v>93</v>
      </c>
      <c r="AV504" s="14" t="s">
        <v>93</v>
      </c>
      <c r="AW504" s="14" t="s">
        <v>35</v>
      </c>
      <c r="AX504" s="14" t="s">
        <v>80</v>
      </c>
      <c r="AY504" s="230" t="s">
        <v>220</v>
      </c>
    </row>
    <row r="505" spans="1:65" s="15" customFormat="1" ht="11.25">
      <c r="B505" s="231"/>
      <c r="C505" s="232"/>
      <c r="D505" s="205" t="s">
        <v>232</v>
      </c>
      <c r="E505" s="233" t="s">
        <v>1</v>
      </c>
      <c r="F505" s="234" t="s">
        <v>236</v>
      </c>
      <c r="G505" s="232"/>
      <c r="H505" s="235">
        <v>8.1999999999999993</v>
      </c>
      <c r="I505" s="236"/>
      <c r="J505" s="232"/>
      <c r="K505" s="232"/>
      <c r="L505" s="237"/>
      <c r="M505" s="238"/>
      <c r="N505" s="239"/>
      <c r="O505" s="239"/>
      <c r="P505" s="239"/>
      <c r="Q505" s="239"/>
      <c r="R505" s="239"/>
      <c r="S505" s="239"/>
      <c r="T505" s="240"/>
      <c r="AT505" s="241" t="s">
        <v>232</v>
      </c>
      <c r="AU505" s="241" t="s">
        <v>93</v>
      </c>
      <c r="AV505" s="15" t="s">
        <v>228</v>
      </c>
      <c r="AW505" s="15" t="s">
        <v>35</v>
      </c>
      <c r="AX505" s="15" t="s">
        <v>87</v>
      </c>
      <c r="AY505" s="241" t="s">
        <v>220</v>
      </c>
    </row>
    <row r="506" spans="1:65" s="2" customFormat="1" ht="24.2" customHeight="1">
      <c r="A506" s="35"/>
      <c r="B506" s="36"/>
      <c r="C506" s="192" t="s">
        <v>743</v>
      </c>
      <c r="D506" s="192" t="s">
        <v>223</v>
      </c>
      <c r="E506" s="193" t="s">
        <v>749</v>
      </c>
      <c r="F506" s="194" t="s">
        <v>750</v>
      </c>
      <c r="G506" s="195" t="s">
        <v>226</v>
      </c>
      <c r="H506" s="196">
        <v>8.1999999999999993</v>
      </c>
      <c r="I506" s="197"/>
      <c r="J506" s="198">
        <f>ROUND(I506*H506,2)</f>
        <v>0</v>
      </c>
      <c r="K506" s="194" t="s">
        <v>1</v>
      </c>
      <c r="L506" s="40"/>
      <c r="M506" s="199" t="s">
        <v>1</v>
      </c>
      <c r="N506" s="200" t="s">
        <v>46</v>
      </c>
      <c r="O506" s="72"/>
      <c r="P506" s="201">
        <f>O506*H506</f>
        <v>0</v>
      </c>
      <c r="Q506" s="201">
        <v>8.9999999999999993E-3</v>
      </c>
      <c r="R506" s="201">
        <f>Q506*H506</f>
        <v>7.3799999999999991E-2</v>
      </c>
      <c r="S506" s="201">
        <v>0</v>
      </c>
      <c r="T506" s="202">
        <f>S506*H506</f>
        <v>0</v>
      </c>
      <c r="U506" s="35"/>
      <c r="V506" s="35"/>
      <c r="W506" s="35"/>
      <c r="X506" s="35"/>
      <c r="Y506" s="35"/>
      <c r="Z506" s="35"/>
      <c r="AA506" s="35"/>
      <c r="AB506" s="35"/>
      <c r="AC506" s="35"/>
      <c r="AD506" s="35"/>
      <c r="AE506" s="35"/>
      <c r="AR506" s="203" t="s">
        <v>317</v>
      </c>
      <c r="AT506" s="203" t="s">
        <v>223</v>
      </c>
      <c r="AU506" s="203" t="s">
        <v>93</v>
      </c>
      <c r="AY506" s="18" t="s">
        <v>220</v>
      </c>
      <c r="BE506" s="204">
        <f>IF(N506="základní",J506,0)</f>
        <v>0</v>
      </c>
      <c r="BF506" s="204">
        <f>IF(N506="snížená",J506,0)</f>
        <v>0</v>
      </c>
      <c r="BG506" s="204">
        <f>IF(N506="zákl. přenesená",J506,0)</f>
        <v>0</v>
      </c>
      <c r="BH506" s="204">
        <f>IF(N506="sníž. přenesená",J506,0)</f>
        <v>0</v>
      </c>
      <c r="BI506" s="204">
        <f>IF(N506="nulová",J506,0)</f>
        <v>0</v>
      </c>
      <c r="BJ506" s="18" t="s">
        <v>93</v>
      </c>
      <c r="BK506" s="204">
        <f>ROUND(I506*H506,2)</f>
        <v>0</v>
      </c>
      <c r="BL506" s="18" t="s">
        <v>317</v>
      </c>
      <c r="BM506" s="203" t="s">
        <v>751</v>
      </c>
    </row>
    <row r="507" spans="1:65" s="13" customFormat="1" ht="11.25">
      <c r="B507" s="210"/>
      <c r="C507" s="211"/>
      <c r="D507" s="205" t="s">
        <v>232</v>
      </c>
      <c r="E507" s="212" t="s">
        <v>1</v>
      </c>
      <c r="F507" s="213" t="s">
        <v>271</v>
      </c>
      <c r="G507" s="211"/>
      <c r="H507" s="212" t="s">
        <v>1</v>
      </c>
      <c r="I507" s="214"/>
      <c r="J507" s="211"/>
      <c r="K507" s="211"/>
      <c r="L507" s="215"/>
      <c r="M507" s="216"/>
      <c r="N507" s="217"/>
      <c r="O507" s="217"/>
      <c r="P507" s="217"/>
      <c r="Q507" s="217"/>
      <c r="R507" s="217"/>
      <c r="S507" s="217"/>
      <c r="T507" s="218"/>
      <c r="AT507" s="219" t="s">
        <v>232</v>
      </c>
      <c r="AU507" s="219" t="s">
        <v>93</v>
      </c>
      <c r="AV507" s="13" t="s">
        <v>87</v>
      </c>
      <c r="AW507" s="13" t="s">
        <v>35</v>
      </c>
      <c r="AX507" s="13" t="s">
        <v>80</v>
      </c>
      <c r="AY507" s="219" t="s">
        <v>220</v>
      </c>
    </row>
    <row r="508" spans="1:65" s="14" customFormat="1" ht="11.25">
      <c r="B508" s="220"/>
      <c r="C508" s="221"/>
      <c r="D508" s="205" t="s">
        <v>232</v>
      </c>
      <c r="E508" s="222" t="s">
        <v>1</v>
      </c>
      <c r="F508" s="223" t="s">
        <v>2072</v>
      </c>
      <c r="G508" s="221"/>
      <c r="H508" s="224">
        <v>3.69</v>
      </c>
      <c r="I508" s="225"/>
      <c r="J508" s="221"/>
      <c r="K508" s="221"/>
      <c r="L508" s="226"/>
      <c r="M508" s="227"/>
      <c r="N508" s="228"/>
      <c r="O508" s="228"/>
      <c r="P508" s="228"/>
      <c r="Q508" s="228"/>
      <c r="R508" s="228"/>
      <c r="S508" s="228"/>
      <c r="T508" s="229"/>
      <c r="AT508" s="230" t="s">
        <v>232</v>
      </c>
      <c r="AU508" s="230" t="s">
        <v>93</v>
      </c>
      <c r="AV508" s="14" t="s">
        <v>93</v>
      </c>
      <c r="AW508" s="14" t="s">
        <v>35</v>
      </c>
      <c r="AX508" s="14" t="s">
        <v>80</v>
      </c>
      <c r="AY508" s="230" t="s">
        <v>220</v>
      </c>
    </row>
    <row r="509" spans="1:65" s="14" customFormat="1" ht="11.25">
      <c r="B509" s="220"/>
      <c r="C509" s="221"/>
      <c r="D509" s="205" t="s">
        <v>232</v>
      </c>
      <c r="E509" s="222" t="s">
        <v>1</v>
      </c>
      <c r="F509" s="223" t="s">
        <v>2073</v>
      </c>
      <c r="G509" s="221"/>
      <c r="H509" s="224">
        <v>4.51</v>
      </c>
      <c r="I509" s="225"/>
      <c r="J509" s="221"/>
      <c r="K509" s="221"/>
      <c r="L509" s="226"/>
      <c r="M509" s="227"/>
      <c r="N509" s="228"/>
      <c r="O509" s="228"/>
      <c r="P509" s="228"/>
      <c r="Q509" s="228"/>
      <c r="R509" s="228"/>
      <c r="S509" s="228"/>
      <c r="T509" s="229"/>
      <c r="AT509" s="230" t="s">
        <v>232</v>
      </c>
      <c r="AU509" s="230" t="s">
        <v>93</v>
      </c>
      <c r="AV509" s="14" t="s">
        <v>93</v>
      </c>
      <c r="AW509" s="14" t="s">
        <v>35</v>
      </c>
      <c r="AX509" s="14" t="s">
        <v>80</v>
      </c>
      <c r="AY509" s="230" t="s">
        <v>220</v>
      </c>
    </row>
    <row r="510" spans="1:65" s="15" customFormat="1" ht="11.25">
      <c r="B510" s="231"/>
      <c r="C510" s="232"/>
      <c r="D510" s="205" t="s">
        <v>232</v>
      </c>
      <c r="E510" s="233" t="s">
        <v>1</v>
      </c>
      <c r="F510" s="234" t="s">
        <v>236</v>
      </c>
      <c r="G510" s="232"/>
      <c r="H510" s="235">
        <v>8.1999999999999993</v>
      </c>
      <c r="I510" s="236"/>
      <c r="J510" s="232"/>
      <c r="K510" s="232"/>
      <c r="L510" s="237"/>
      <c r="M510" s="238"/>
      <c r="N510" s="239"/>
      <c r="O510" s="239"/>
      <c r="P510" s="239"/>
      <c r="Q510" s="239"/>
      <c r="R510" s="239"/>
      <c r="S510" s="239"/>
      <c r="T510" s="240"/>
      <c r="AT510" s="241" t="s">
        <v>232</v>
      </c>
      <c r="AU510" s="241" t="s">
        <v>93</v>
      </c>
      <c r="AV510" s="15" t="s">
        <v>228</v>
      </c>
      <c r="AW510" s="15" t="s">
        <v>35</v>
      </c>
      <c r="AX510" s="15" t="s">
        <v>87</v>
      </c>
      <c r="AY510" s="241" t="s">
        <v>220</v>
      </c>
    </row>
    <row r="511" spans="1:65" s="2" customFormat="1" ht="14.45" customHeight="1">
      <c r="A511" s="35"/>
      <c r="B511" s="36"/>
      <c r="C511" s="243" t="s">
        <v>748</v>
      </c>
      <c r="D511" s="243" t="s">
        <v>359</v>
      </c>
      <c r="E511" s="244" t="s">
        <v>753</v>
      </c>
      <c r="F511" s="245" t="s">
        <v>754</v>
      </c>
      <c r="G511" s="246" t="s">
        <v>226</v>
      </c>
      <c r="H511" s="247">
        <v>9.43</v>
      </c>
      <c r="I511" s="248"/>
      <c r="J511" s="249">
        <f>ROUND(I511*H511,2)</f>
        <v>0</v>
      </c>
      <c r="K511" s="245" t="s">
        <v>1</v>
      </c>
      <c r="L511" s="250"/>
      <c r="M511" s="251" t="s">
        <v>1</v>
      </c>
      <c r="N511" s="252" t="s">
        <v>46</v>
      </c>
      <c r="O511" s="72"/>
      <c r="P511" s="201">
        <f>O511*H511</f>
        <v>0</v>
      </c>
      <c r="Q511" s="201">
        <v>2.3E-2</v>
      </c>
      <c r="R511" s="201">
        <f>Q511*H511</f>
        <v>0.21689</v>
      </c>
      <c r="S511" s="201">
        <v>0</v>
      </c>
      <c r="T511" s="202">
        <f>S511*H511</f>
        <v>0</v>
      </c>
      <c r="U511" s="35"/>
      <c r="V511" s="35"/>
      <c r="W511" s="35"/>
      <c r="X511" s="35"/>
      <c r="Y511" s="35"/>
      <c r="Z511" s="35"/>
      <c r="AA511" s="35"/>
      <c r="AB511" s="35"/>
      <c r="AC511" s="35"/>
      <c r="AD511" s="35"/>
      <c r="AE511" s="35"/>
      <c r="AR511" s="203" t="s">
        <v>362</v>
      </c>
      <c r="AT511" s="203" t="s">
        <v>359</v>
      </c>
      <c r="AU511" s="203" t="s">
        <v>93</v>
      </c>
      <c r="AY511" s="18" t="s">
        <v>220</v>
      </c>
      <c r="BE511" s="204">
        <f>IF(N511="základní",J511,0)</f>
        <v>0</v>
      </c>
      <c r="BF511" s="204">
        <f>IF(N511="snížená",J511,0)</f>
        <v>0</v>
      </c>
      <c r="BG511" s="204">
        <f>IF(N511="zákl. přenesená",J511,0)</f>
        <v>0</v>
      </c>
      <c r="BH511" s="204">
        <f>IF(N511="sníž. přenesená",J511,0)</f>
        <v>0</v>
      </c>
      <c r="BI511" s="204">
        <f>IF(N511="nulová",J511,0)</f>
        <v>0</v>
      </c>
      <c r="BJ511" s="18" t="s">
        <v>93</v>
      </c>
      <c r="BK511" s="204">
        <f>ROUND(I511*H511,2)</f>
        <v>0</v>
      </c>
      <c r="BL511" s="18" t="s">
        <v>317</v>
      </c>
      <c r="BM511" s="203" t="s">
        <v>755</v>
      </c>
    </row>
    <row r="512" spans="1:65" s="14" customFormat="1" ht="11.25">
      <c r="B512" s="220"/>
      <c r="C512" s="221"/>
      <c r="D512" s="205" t="s">
        <v>232</v>
      </c>
      <c r="E512" s="221"/>
      <c r="F512" s="223" t="s">
        <v>2088</v>
      </c>
      <c r="G512" s="221"/>
      <c r="H512" s="224">
        <v>9.43</v>
      </c>
      <c r="I512" s="225"/>
      <c r="J512" s="221"/>
      <c r="K512" s="221"/>
      <c r="L512" s="226"/>
      <c r="M512" s="227"/>
      <c r="N512" s="228"/>
      <c r="O512" s="228"/>
      <c r="P512" s="228"/>
      <c r="Q512" s="228"/>
      <c r="R512" s="228"/>
      <c r="S512" s="228"/>
      <c r="T512" s="229"/>
      <c r="AT512" s="230" t="s">
        <v>232</v>
      </c>
      <c r="AU512" s="230" t="s">
        <v>93</v>
      </c>
      <c r="AV512" s="14" t="s">
        <v>93</v>
      </c>
      <c r="AW512" s="14" t="s">
        <v>4</v>
      </c>
      <c r="AX512" s="14" t="s">
        <v>87</v>
      </c>
      <c r="AY512" s="230" t="s">
        <v>220</v>
      </c>
    </row>
    <row r="513" spans="1:65" s="2" customFormat="1" ht="14.45" customHeight="1">
      <c r="A513" s="35"/>
      <c r="B513" s="36"/>
      <c r="C513" s="192" t="s">
        <v>752</v>
      </c>
      <c r="D513" s="192" t="s">
        <v>223</v>
      </c>
      <c r="E513" s="193" t="s">
        <v>758</v>
      </c>
      <c r="F513" s="194" t="s">
        <v>759</v>
      </c>
      <c r="G513" s="195" t="s">
        <v>226</v>
      </c>
      <c r="H513" s="196">
        <v>8.1999999999999993</v>
      </c>
      <c r="I513" s="197"/>
      <c r="J513" s="198">
        <f>ROUND(I513*H513,2)</f>
        <v>0</v>
      </c>
      <c r="K513" s="194" t="s">
        <v>227</v>
      </c>
      <c r="L513" s="40"/>
      <c r="M513" s="199" t="s">
        <v>1</v>
      </c>
      <c r="N513" s="200" t="s">
        <v>46</v>
      </c>
      <c r="O513" s="72"/>
      <c r="P513" s="201">
        <f>O513*H513</f>
        <v>0</v>
      </c>
      <c r="Q513" s="201">
        <v>0</v>
      </c>
      <c r="R513" s="201">
        <f>Q513*H513</f>
        <v>0</v>
      </c>
      <c r="S513" s="201">
        <v>0</v>
      </c>
      <c r="T513" s="202">
        <f>S513*H513</f>
        <v>0</v>
      </c>
      <c r="U513" s="35"/>
      <c r="V513" s="35"/>
      <c r="W513" s="35"/>
      <c r="X513" s="35"/>
      <c r="Y513" s="35"/>
      <c r="Z513" s="35"/>
      <c r="AA513" s="35"/>
      <c r="AB513" s="35"/>
      <c r="AC513" s="35"/>
      <c r="AD513" s="35"/>
      <c r="AE513" s="35"/>
      <c r="AR513" s="203" t="s">
        <v>317</v>
      </c>
      <c r="AT513" s="203" t="s">
        <v>223</v>
      </c>
      <c r="AU513" s="203" t="s">
        <v>93</v>
      </c>
      <c r="AY513" s="18" t="s">
        <v>220</v>
      </c>
      <c r="BE513" s="204">
        <f>IF(N513="základní",J513,0)</f>
        <v>0</v>
      </c>
      <c r="BF513" s="204">
        <f>IF(N513="snížená",J513,0)</f>
        <v>0</v>
      </c>
      <c r="BG513" s="204">
        <f>IF(N513="zákl. přenesená",J513,0)</f>
        <v>0</v>
      </c>
      <c r="BH513" s="204">
        <f>IF(N513="sníž. přenesená",J513,0)</f>
        <v>0</v>
      </c>
      <c r="BI513" s="204">
        <f>IF(N513="nulová",J513,0)</f>
        <v>0</v>
      </c>
      <c r="BJ513" s="18" t="s">
        <v>93</v>
      </c>
      <c r="BK513" s="204">
        <f>ROUND(I513*H513,2)</f>
        <v>0</v>
      </c>
      <c r="BL513" s="18" t="s">
        <v>317</v>
      </c>
      <c r="BM513" s="203" t="s">
        <v>760</v>
      </c>
    </row>
    <row r="514" spans="1:65" s="2" customFormat="1" ht="11.25">
      <c r="A514" s="35"/>
      <c r="B514" s="36"/>
      <c r="C514" s="37"/>
      <c r="D514" s="205" t="s">
        <v>230</v>
      </c>
      <c r="E514" s="37"/>
      <c r="F514" s="206" t="s">
        <v>761</v>
      </c>
      <c r="G514" s="37"/>
      <c r="H514" s="37"/>
      <c r="I514" s="207"/>
      <c r="J514" s="37"/>
      <c r="K514" s="37"/>
      <c r="L514" s="40"/>
      <c r="M514" s="208"/>
      <c r="N514" s="209"/>
      <c r="O514" s="72"/>
      <c r="P514" s="72"/>
      <c r="Q514" s="72"/>
      <c r="R514" s="72"/>
      <c r="S514" s="72"/>
      <c r="T514" s="73"/>
      <c r="U514" s="35"/>
      <c r="V514" s="35"/>
      <c r="W514" s="35"/>
      <c r="X514" s="35"/>
      <c r="Y514" s="35"/>
      <c r="Z514" s="35"/>
      <c r="AA514" s="35"/>
      <c r="AB514" s="35"/>
      <c r="AC514" s="35"/>
      <c r="AD514" s="35"/>
      <c r="AE514" s="35"/>
      <c r="AT514" s="18" t="s">
        <v>230</v>
      </c>
      <c r="AU514" s="18" t="s">
        <v>93</v>
      </c>
    </row>
    <row r="515" spans="1:65" s="13" customFormat="1" ht="11.25">
      <c r="B515" s="210"/>
      <c r="C515" s="211"/>
      <c r="D515" s="205" t="s">
        <v>232</v>
      </c>
      <c r="E515" s="212" t="s">
        <v>1</v>
      </c>
      <c r="F515" s="213" t="s">
        <v>271</v>
      </c>
      <c r="G515" s="211"/>
      <c r="H515" s="212" t="s">
        <v>1</v>
      </c>
      <c r="I515" s="214"/>
      <c r="J515" s="211"/>
      <c r="K515" s="211"/>
      <c r="L515" s="215"/>
      <c r="M515" s="216"/>
      <c r="N515" s="217"/>
      <c r="O515" s="217"/>
      <c r="P515" s="217"/>
      <c r="Q515" s="217"/>
      <c r="R515" s="217"/>
      <c r="S515" s="217"/>
      <c r="T515" s="218"/>
      <c r="AT515" s="219" t="s">
        <v>232</v>
      </c>
      <c r="AU515" s="219" t="s">
        <v>93</v>
      </c>
      <c r="AV515" s="13" t="s">
        <v>87</v>
      </c>
      <c r="AW515" s="13" t="s">
        <v>35</v>
      </c>
      <c r="AX515" s="13" t="s">
        <v>80</v>
      </c>
      <c r="AY515" s="219" t="s">
        <v>220</v>
      </c>
    </row>
    <row r="516" spans="1:65" s="14" customFormat="1" ht="11.25">
      <c r="B516" s="220"/>
      <c r="C516" s="221"/>
      <c r="D516" s="205" t="s">
        <v>232</v>
      </c>
      <c r="E516" s="222" t="s">
        <v>1</v>
      </c>
      <c r="F516" s="223" t="s">
        <v>2072</v>
      </c>
      <c r="G516" s="221"/>
      <c r="H516" s="224">
        <v>3.69</v>
      </c>
      <c r="I516" s="225"/>
      <c r="J516" s="221"/>
      <c r="K516" s="221"/>
      <c r="L516" s="226"/>
      <c r="M516" s="227"/>
      <c r="N516" s="228"/>
      <c r="O516" s="228"/>
      <c r="P516" s="228"/>
      <c r="Q516" s="228"/>
      <c r="R516" s="228"/>
      <c r="S516" s="228"/>
      <c r="T516" s="229"/>
      <c r="AT516" s="230" t="s">
        <v>232</v>
      </c>
      <c r="AU516" s="230" t="s">
        <v>93</v>
      </c>
      <c r="AV516" s="14" t="s">
        <v>93</v>
      </c>
      <c r="AW516" s="14" t="s">
        <v>35</v>
      </c>
      <c r="AX516" s="14" t="s">
        <v>80</v>
      </c>
      <c r="AY516" s="230" t="s">
        <v>220</v>
      </c>
    </row>
    <row r="517" spans="1:65" s="14" customFormat="1" ht="11.25">
      <c r="B517" s="220"/>
      <c r="C517" s="221"/>
      <c r="D517" s="205" t="s">
        <v>232</v>
      </c>
      <c r="E517" s="222" t="s">
        <v>1</v>
      </c>
      <c r="F517" s="223" t="s">
        <v>2073</v>
      </c>
      <c r="G517" s="221"/>
      <c r="H517" s="224">
        <v>4.51</v>
      </c>
      <c r="I517" s="225"/>
      <c r="J517" s="221"/>
      <c r="K517" s="221"/>
      <c r="L517" s="226"/>
      <c r="M517" s="227"/>
      <c r="N517" s="228"/>
      <c r="O517" s="228"/>
      <c r="P517" s="228"/>
      <c r="Q517" s="228"/>
      <c r="R517" s="228"/>
      <c r="S517" s="228"/>
      <c r="T517" s="229"/>
      <c r="AT517" s="230" t="s">
        <v>232</v>
      </c>
      <c r="AU517" s="230" t="s">
        <v>93</v>
      </c>
      <c r="AV517" s="14" t="s">
        <v>93</v>
      </c>
      <c r="AW517" s="14" t="s">
        <v>35</v>
      </c>
      <c r="AX517" s="14" t="s">
        <v>80</v>
      </c>
      <c r="AY517" s="230" t="s">
        <v>220</v>
      </c>
    </row>
    <row r="518" spans="1:65" s="15" customFormat="1" ht="11.25">
      <c r="B518" s="231"/>
      <c r="C518" s="232"/>
      <c r="D518" s="205" t="s">
        <v>232</v>
      </c>
      <c r="E518" s="233" t="s">
        <v>1</v>
      </c>
      <c r="F518" s="234" t="s">
        <v>236</v>
      </c>
      <c r="G518" s="232"/>
      <c r="H518" s="235">
        <v>8.1999999999999993</v>
      </c>
      <c r="I518" s="236"/>
      <c r="J518" s="232"/>
      <c r="K518" s="232"/>
      <c r="L518" s="237"/>
      <c r="M518" s="238"/>
      <c r="N518" s="239"/>
      <c r="O518" s="239"/>
      <c r="P518" s="239"/>
      <c r="Q518" s="239"/>
      <c r="R518" s="239"/>
      <c r="S518" s="239"/>
      <c r="T518" s="240"/>
      <c r="AT518" s="241" t="s">
        <v>232</v>
      </c>
      <c r="AU518" s="241" t="s">
        <v>93</v>
      </c>
      <c r="AV518" s="15" t="s">
        <v>228</v>
      </c>
      <c r="AW518" s="15" t="s">
        <v>35</v>
      </c>
      <c r="AX518" s="15" t="s">
        <v>87</v>
      </c>
      <c r="AY518" s="241" t="s">
        <v>220</v>
      </c>
    </row>
    <row r="519" spans="1:65" s="2" customFormat="1" ht="14.45" customHeight="1">
      <c r="A519" s="35"/>
      <c r="B519" s="36"/>
      <c r="C519" s="192" t="s">
        <v>757</v>
      </c>
      <c r="D519" s="192" t="s">
        <v>223</v>
      </c>
      <c r="E519" s="193" t="s">
        <v>763</v>
      </c>
      <c r="F519" s="194" t="s">
        <v>764</v>
      </c>
      <c r="G519" s="195" t="s">
        <v>226</v>
      </c>
      <c r="H519" s="196">
        <v>8.1999999999999993</v>
      </c>
      <c r="I519" s="197"/>
      <c r="J519" s="198">
        <f>ROUND(I519*H519,2)</f>
        <v>0</v>
      </c>
      <c r="K519" s="194" t="s">
        <v>227</v>
      </c>
      <c r="L519" s="40"/>
      <c r="M519" s="199" t="s">
        <v>1</v>
      </c>
      <c r="N519" s="200" t="s">
        <v>46</v>
      </c>
      <c r="O519" s="72"/>
      <c r="P519" s="201">
        <f>O519*H519</f>
        <v>0</v>
      </c>
      <c r="Q519" s="201">
        <v>0</v>
      </c>
      <c r="R519" s="201">
        <f>Q519*H519</f>
        <v>0</v>
      </c>
      <c r="S519" s="201">
        <v>0</v>
      </c>
      <c r="T519" s="202">
        <f>S519*H519</f>
        <v>0</v>
      </c>
      <c r="U519" s="35"/>
      <c r="V519" s="35"/>
      <c r="W519" s="35"/>
      <c r="X519" s="35"/>
      <c r="Y519" s="35"/>
      <c r="Z519" s="35"/>
      <c r="AA519" s="35"/>
      <c r="AB519" s="35"/>
      <c r="AC519" s="35"/>
      <c r="AD519" s="35"/>
      <c r="AE519" s="35"/>
      <c r="AR519" s="203" t="s">
        <v>317</v>
      </c>
      <c r="AT519" s="203" t="s">
        <v>223</v>
      </c>
      <c r="AU519" s="203" t="s">
        <v>93</v>
      </c>
      <c r="AY519" s="18" t="s">
        <v>220</v>
      </c>
      <c r="BE519" s="204">
        <f>IF(N519="základní",J519,0)</f>
        <v>0</v>
      </c>
      <c r="BF519" s="204">
        <f>IF(N519="snížená",J519,0)</f>
        <v>0</v>
      </c>
      <c r="BG519" s="204">
        <f>IF(N519="zákl. přenesená",J519,0)</f>
        <v>0</v>
      </c>
      <c r="BH519" s="204">
        <f>IF(N519="sníž. přenesená",J519,0)</f>
        <v>0</v>
      </c>
      <c r="BI519" s="204">
        <f>IF(N519="nulová",J519,0)</f>
        <v>0</v>
      </c>
      <c r="BJ519" s="18" t="s">
        <v>93</v>
      </c>
      <c r="BK519" s="204">
        <f>ROUND(I519*H519,2)</f>
        <v>0</v>
      </c>
      <c r="BL519" s="18" t="s">
        <v>317</v>
      </c>
      <c r="BM519" s="203" t="s">
        <v>765</v>
      </c>
    </row>
    <row r="520" spans="1:65" s="2" customFormat="1" ht="11.25">
      <c r="A520" s="35"/>
      <c r="B520" s="36"/>
      <c r="C520" s="37"/>
      <c r="D520" s="205" t="s">
        <v>230</v>
      </c>
      <c r="E520" s="37"/>
      <c r="F520" s="206" t="s">
        <v>766</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230</v>
      </c>
      <c r="AU520" s="18" t="s">
        <v>93</v>
      </c>
    </row>
    <row r="521" spans="1:65" s="2" customFormat="1" ht="14.45" customHeight="1">
      <c r="A521" s="35"/>
      <c r="B521" s="36"/>
      <c r="C521" s="192" t="s">
        <v>762</v>
      </c>
      <c r="D521" s="192" t="s">
        <v>223</v>
      </c>
      <c r="E521" s="193" t="s">
        <v>768</v>
      </c>
      <c r="F521" s="194" t="s">
        <v>769</v>
      </c>
      <c r="G521" s="195" t="s">
        <v>226</v>
      </c>
      <c r="H521" s="196">
        <v>8.1999999999999993</v>
      </c>
      <c r="I521" s="197"/>
      <c r="J521" s="198">
        <f>ROUND(I521*H521,2)</f>
        <v>0</v>
      </c>
      <c r="K521" s="194" t="s">
        <v>227</v>
      </c>
      <c r="L521" s="40"/>
      <c r="M521" s="199" t="s">
        <v>1</v>
      </c>
      <c r="N521" s="200" t="s">
        <v>46</v>
      </c>
      <c r="O521" s="72"/>
      <c r="P521" s="201">
        <f>O521*H521</f>
        <v>0</v>
      </c>
      <c r="Q521" s="201">
        <v>0</v>
      </c>
      <c r="R521" s="201">
        <f>Q521*H521</f>
        <v>0</v>
      </c>
      <c r="S521" s="201">
        <v>0</v>
      </c>
      <c r="T521" s="202">
        <f>S521*H521</f>
        <v>0</v>
      </c>
      <c r="U521" s="35"/>
      <c r="V521" s="35"/>
      <c r="W521" s="35"/>
      <c r="X521" s="35"/>
      <c r="Y521" s="35"/>
      <c r="Z521" s="35"/>
      <c r="AA521" s="35"/>
      <c r="AB521" s="35"/>
      <c r="AC521" s="35"/>
      <c r="AD521" s="35"/>
      <c r="AE521" s="35"/>
      <c r="AR521" s="203" t="s">
        <v>317</v>
      </c>
      <c r="AT521" s="203" t="s">
        <v>223</v>
      </c>
      <c r="AU521" s="203" t="s">
        <v>93</v>
      </c>
      <c r="AY521" s="18" t="s">
        <v>220</v>
      </c>
      <c r="BE521" s="204">
        <f>IF(N521="základní",J521,0)</f>
        <v>0</v>
      </c>
      <c r="BF521" s="204">
        <f>IF(N521="snížená",J521,0)</f>
        <v>0</v>
      </c>
      <c r="BG521" s="204">
        <f>IF(N521="zákl. přenesená",J521,0)</f>
        <v>0</v>
      </c>
      <c r="BH521" s="204">
        <f>IF(N521="sníž. přenesená",J521,0)</f>
        <v>0</v>
      </c>
      <c r="BI521" s="204">
        <f>IF(N521="nulová",J521,0)</f>
        <v>0</v>
      </c>
      <c r="BJ521" s="18" t="s">
        <v>93</v>
      </c>
      <c r="BK521" s="204">
        <f>ROUND(I521*H521,2)</f>
        <v>0</v>
      </c>
      <c r="BL521" s="18" t="s">
        <v>317</v>
      </c>
      <c r="BM521" s="203" t="s">
        <v>2089</v>
      </c>
    </row>
    <row r="522" spans="1:65" s="2" customFormat="1" ht="11.25">
      <c r="A522" s="35"/>
      <c r="B522" s="36"/>
      <c r="C522" s="37"/>
      <c r="D522" s="205" t="s">
        <v>230</v>
      </c>
      <c r="E522" s="37"/>
      <c r="F522" s="206" t="s">
        <v>771</v>
      </c>
      <c r="G522" s="37"/>
      <c r="H522" s="37"/>
      <c r="I522" s="207"/>
      <c r="J522" s="37"/>
      <c r="K522" s="37"/>
      <c r="L522" s="40"/>
      <c r="M522" s="208"/>
      <c r="N522" s="209"/>
      <c r="O522" s="72"/>
      <c r="P522" s="72"/>
      <c r="Q522" s="72"/>
      <c r="R522" s="72"/>
      <c r="S522" s="72"/>
      <c r="T522" s="73"/>
      <c r="U522" s="35"/>
      <c r="V522" s="35"/>
      <c r="W522" s="35"/>
      <c r="X522" s="35"/>
      <c r="Y522" s="35"/>
      <c r="Z522" s="35"/>
      <c r="AA522" s="35"/>
      <c r="AB522" s="35"/>
      <c r="AC522" s="35"/>
      <c r="AD522" s="35"/>
      <c r="AE522" s="35"/>
      <c r="AT522" s="18" t="s">
        <v>230</v>
      </c>
      <c r="AU522" s="18" t="s">
        <v>93</v>
      </c>
    </row>
    <row r="523" spans="1:65" s="15" customFormat="1" ht="11.25">
      <c r="B523" s="231"/>
      <c r="C523" s="232"/>
      <c r="D523" s="205" t="s">
        <v>232</v>
      </c>
      <c r="E523" s="233" t="s">
        <v>1</v>
      </c>
      <c r="F523" s="234" t="s">
        <v>236</v>
      </c>
      <c r="G523" s="232"/>
      <c r="H523" s="235">
        <v>8.1999999999999993</v>
      </c>
      <c r="I523" s="236"/>
      <c r="J523" s="232"/>
      <c r="K523" s="232"/>
      <c r="L523" s="237"/>
      <c r="M523" s="238"/>
      <c r="N523" s="239"/>
      <c r="O523" s="239"/>
      <c r="P523" s="239"/>
      <c r="Q523" s="239"/>
      <c r="R523" s="239"/>
      <c r="S523" s="239"/>
      <c r="T523" s="240"/>
      <c r="AT523" s="241" t="s">
        <v>232</v>
      </c>
      <c r="AU523" s="241" t="s">
        <v>93</v>
      </c>
      <c r="AV523" s="15" t="s">
        <v>228</v>
      </c>
      <c r="AW523" s="15" t="s">
        <v>35</v>
      </c>
      <c r="AX523" s="15" t="s">
        <v>80</v>
      </c>
      <c r="AY523" s="241" t="s">
        <v>220</v>
      </c>
    </row>
    <row r="524" spans="1:65" s="2" customFormat="1" ht="14.45" customHeight="1">
      <c r="A524" s="35"/>
      <c r="B524" s="36"/>
      <c r="C524" s="192" t="s">
        <v>767</v>
      </c>
      <c r="D524" s="192" t="s">
        <v>223</v>
      </c>
      <c r="E524" s="193" t="s">
        <v>773</v>
      </c>
      <c r="F524" s="194" t="s">
        <v>774</v>
      </c>
      <c r="G524" s="195" t="s">
        <v>226</v>
      </c>
      <c r="H524" s="196">
        <v>10.769</v>
      </c>
      <c r="I524" s="197"/>
      <c r="J524" s="198">
        <f>ROUND(I524*H524,2)</f>
        <v>0</v>
      </c>
      <c r="K524" s="194" t="s">
        <v>227</v>
      </c>
      <c r="L524" s="40"/>
      <c r="M524" s="199" t="s">
        <v>1</v>
      </c>
      <c r="N524" s="200" t="s">
        <v>46</v>
      </c>
      <c r="O524" s="72"/>
      <c r="P524" s="201">
        <f>O524*H524</f>
        <v>0</v>
      </c>
      <c r="Q524" s="201">
        <v>1.5E-3</v>
      </c>
      <c r="R524" s="201">
        <f>Q524*H524</f>
        <v>1.6153500000000001E-2</v>
      </c>
      <c r="S524" s="201">
        <v>0</v>
      </c>
      <c r="T524" s="202">
        <f>S524*H524</f>
        <v>0</v>
      </c>
      <c r="U524" s="35"/>
      <c r="V524" s="35"/>
      <c r="W524" s="35"/>
      <c r="X524" s="35"/>
      <c r="Y524" s="35"/>
      <c r="Z524" s="35"/>
      <c r="AA524" s="35"/>
      <c r="AB524" s="35"/>
      <c r="AC524" s="35"/>
      <c r="AD524" s="35"/>
      <c r="AE524" s="35"/>
      <c r="AR524" s="203" t="s">
        <v>317</v>
      </c>
      <c r="AT524" s="203" t="s">
        <v>223</v>
      </c>
      <c r="AU524" s="203" t="s">
        <v>93</v>
      </c>
      <c r="AY524" s="18" t="s">
        <v>220</v>
      </c>
      <c r="BE524" s="204">
        <f>IF(N524="základní",J524,0)</f>
        <v>0</v>
      </c>
      <c r="BF524" s="204">
        <f>IF(N524="snížená",J524,0)</f>
        <v>0</v>
      </c>
      <c r="BG524" s="204">
        <f>IF(N524="zákl. přenesená",J524,0)</f>
        <v>0</v>
      </c>
      <c r="BH524" s="204">
        <f>IF(N524="sníž. přenesená",J524,0)</f>
        <v>0</v>
      </c>
      <c r="BI524" s="204">
        <f>IF(N524="nulová",J524,0)</f>
        <v>0</v>
      </c>
      <c r="BJ524" s="18" t="s">
        <v>93</v>
      </c>
      <c r="BK524" s="204">
        <f>ROUND(I524*H524,2)</f>
        <v>0</v>
      </c>
      <c r="BL524" s="18" t="s">
        <v>317</v>
      </c>
      <c r="BM524" s="203" t="s">
        <v>775</v>
      </c>
    </row>
    <row r="525" spans="1:65" s="2" customFormat="1" ht="11.25">
      <c r="A525" s="35"/>
      <c r="B525" s="36"/>
      <c r="C525" s="37"/>
      <c r="D525" s="205" t="s">
        <v>230</v>
      </c>
      <c r="E525" s="37"/>
      <c r="F525" s="206" t="s">
        <v>776</v>
      </c>
      <c r="G525" s="37"/>
      <c r="H525" s="37"/>
      <c r="I525" s="207"/>
      <c r="J525" s="37"/>
      <c r="K525" s="37"/>
      <c r="L525" s="40"/>
      <c r="M525" s="208"/>
      <c r="N525" s="209"/>
      <c r="O525" s="72"/>
      <c r="P525" s="72"/>
      <c r="Q525" s="72"/>
      <c r="R525" s="72"/>
      <c r="S525" s="72"/>
      <c r="T525" s="73"/>
      <c r="U525" s="35"/>
      <c r="V525" s="35"/>
      <c r="W525" s="35"/>
      <c r="X525" s="35"/>
      <c r="Y525" s="35"/>
      <c r="Z525" s="35"/>
      <c r="AA525" s="35"/>
      <c r="AB525" s="35"/>
      <c r="AC525" s="35"/>
      <c r="AD525" s="35"/>
      <c r="AE525" s="35"/>
      <c r="AT525" s="18" t="s">
        <v>230</v>
      </c>
      <c r="AU525" s="18" t="s">
        <v>93</v>
      </c>
    </row>
    <row r="526" spans="1:65" s="13" customFormat="1" ht="11.25">
      <c r="B526" s="210"/>
      <c r="C526" s="211"/>
      <c r="D526" s="205" t="s">
        <v>232</v>
      </c>
      <c r="E526" s="212" t="s">
        <v>1</v>
      </c>
      <c r="F526" s="213" t="s">
        <v>271</v>
      </c>
      <c r="G526" s="211"/>
      <c r="H526" s="212" t="s">
        <v>1</v>
      </c>
      <c r="I526" s="214"/>
      <c r="J526" s="211"/>
      <c r="K526" s="211"/>
      <c r="L526" s="215"/>
      <c r="M526" s="216"/>
      <c r="N526" s="217"/>
      <c r="O526" s="217"/>
      <c r="P526" s="217"/>
      <c r="Q526" s="217"/>
      <c r="R526" s="217"/>
      <c r="S526" s="217"/>
      <c r="T526" s="218"/>
      <c r="AT526" s="219" t="s">
        <v>232</v>
      </c>
      <c r="AU526" s="219" t="s">
        <v>93</v>
      </c>
      <c r="AV526" s="13" t="s">
        <v>87</v>
      </c>
      <c r="AW526" s="13" t="s">
        <v>35</v>
      </c>
      <c r="AX526" s="13" t="s">
        <v>80</v>
      </c>
      <c r="AY526" s="219" t="s">
        <v>220</v>
      </c>
    </row>
    <row r="527" spans="1:65" s="14" customFormat="1" ht="11.25">
      <c r="B527" s="220"/>
      <c r="C527" s="221"/>
      <c r="D527" s="205" t="s">
        <v>232</v>
      </c>
      <c r="E527" s="222" t="s">
        <v>1</v>
      </c>
      <c r="F527" s="223" t="s">
        <v>2090</v>
      </c>
      <c r="G527" s="221"/>
      <c r="H527" s="224">
        <v>4.9219999999999997</v>
      </c>
      <c r="I527" s="225"/>
      <c r="J527" s="221"/>
      <c r="K527" s="221"/>
      <c r="L527" s="226"/>
      <c r="M527" s="227"/>
      <c r="N527" s="228"/>
      <c r="O527" s="228"/>
      <c r="P527" s="228"/>
      <c r="Q527" s="228"/>
      <c r="R527" s="228"/>
      <c r="S527" s="228"/>
      <c r="T527" s="229"/>
      <c r="AT527" s="230" t="s">
        <v>232</v>
      </c>
      <c r="AU527" s="230" t="s">
        <v>93</v>
      </c>
      <c r="AV527" s="14" t="s">
        <v>93</v>
      </c>
      <c r="AW527" s="14" t="s">
        <v>35</v>
      </c>
      <c r="AX527" s="14" t="s">
        <v>80</v>
      </c>
      <c r="AY527" s="230" t="s">
        <v>220</v>
      </c>
    </row>
    <row r="528" spans="1:65" s="14" customFormat="1" ht="11.25">
      <c r="B528" s="220"/>
      <c r="C528" s="221"/>
      <c r="D528" s="205" t="s">
        <v>232</v>
      </c>
      <c r="E528" s="222" t="s">
        <v>1</v>
      </c>
      <c r="F528" s="223" t="s">
        <v>2091</v>
      </c>
      <c r="G528" s="221"/>
      <c r="H528" s="224">
        <v>5.8470000000000004</v>
      </c>
      <c r="I528" s="225"/>
      <c r="J528" s="221"/>
      <c r="K528" s="221"/>
      <c r="L528" s="226"/>
      <c r="M528" s="227"/>
      <c r="N528" s="228"/>
      <c r="O528" s="228"/>
      <c r="P528" s="228"/>
      <c r="Q528" s="228"/>
      <c r="R528" s="228"/>
      <c r="S528" s="228"/>
      <c r="T528" s="229"/>
      <c r="AT528" s="230" t="s">
        <v>232</v>
      </c>
      <c r="AU528" s="230" t="s">
        <v>93</v>
      </c>
      <c r="AV528" s="14" t="s">
        <v>93</v>
      </c>
      <c r="AW528" s="14" t="s">
        <v>35</v>
      </c>
      <c r="AX528" s="14" t="s">
        <v>80</v>
      </c>
      <c r="AY528" s="230" t="s">
        <v>220</v>
      </c>
    </row>
    <row r="529" spans="1:65" s="15" customFormat="1" ht="11.25">
      <c r="B529" s="231"/>
      <c r="C529" s="232"/>
      <c r="D529" s="205" t="s">
        <v>232</v>
      </c>
      <c r="E529" s="233" t="s">
        <v>1</v>
      </c>
      <c r="F529" s="234" t="s">
        <v>236</v>
      </c>
      <c r="G529" s="232"/>
      <c r="H529" s="235">
        <v>10.769</v>
      </c>
      <c r="I529" s="236"/>
      <c r="J529" s="232"/>
      <c r="K529" s="232"/>
      <c r="L529" s="237"/>
      <c r="M529" s="238"/>
      <c r="N529" s="239"/>
      <c r="O529" s="239"/>
      <c r="P529" s="239"/>
      <c r="Q529" s="239"/>
      <c r="R529" s="239"/>
      <c r="S529" s="239"/>
      <c r="T529" s="240"/>
      <c r="AT529" s="241" t="s">
        <v>232</v>
      </c>
      <c r="AU529" s="241" t="s">
        <v>93</v>
      </c>
      <c r="AV529" s="15" t="s">
        <v>228</v>
      </c>
      <c r="AW529" s="15" t="s">
        <v>35</v>
      </c>
      <c r="AX529" s="15" t="s">
        <v>87</v>
      </c>
      <c r="AY529" s="241" t="s">
        <v>220</v>
      </c>
    </row>
    <row r="530" spans="1:65" s="2" customFormat="1" ht="14.45" customHeight="1">
      <c r="A530" s="35"/>
      <c r="B530" s="36"/>
      <c r="C530" s="192" t="s">
        <v>772</v>
      </c>
      <c r="D530" s="192" t="s">
        <v>223</v>
      </c>
      <c r="E530" s="193" t="s">
        <v>780</v>
      </c>
      <c r="F530" s="194" t="s">
        <v>781</v>
      </c>
      <c r="G530" s="195" t="s">
        <v>386</v>
      </c>
      <c r="H530" s="253"/>
      <c r="I530" s="197"/>
      <c r="J530" s="198">
        <f>ROUND(I530*H530,2)</f>
        <v>0</v>
      </c>
      <c r="K530" s="194" t="s">
        <v>227</v>
      </c>
      <c r="L530" s="40"/>
      <c r="M530" s="199" t="s">
        <v>1</v>
      </c>
      <c r="N530" s="200" t="s">
        <v>46</v>
      </c>
      <c r="O530" s="72"/>
      <c r="P530" s="201">
        <f>O530*H530</f>
        <v>0</v>
      </c>
      <c r="Q530" s="201">
        <v>0</v>
      </c>
      <c r="R530" s="201">
        <f>Q530*H530</f>
        <v>0</v>
      </c>
      <c r="S530" s="201">
        <v>0</v>
      </c>
      <c r="T530" s="202">
        <f>S530*H530</f>
        <v>0</v>
      </c>
      <c r="U530" s="35"/>
      <c r="V530" s="35"/>
      <c r="W530" s="35"/>
      <c r="X530" s="35"/>
      <c r="Y530" s="35"/>
      <c r="Z530" s="35"/>
      <c r="AA530" s="35"/>
      <c r="AB530" s="35"/>
      <c r="AC530" s="35"/>
      <c r="AD530" s="35"/>
      <c r="AE530" s="35"/>
      <c r="AR530" s="203" t="s">
        <v>317</v>
      </c>
      <c r="AT530" s="203" t="s">
        <v>223</v>
      </c>
      <c r="AU530" s="203" t="s">
        <v>93</v>
      </c>
      <c r="AY530" s="18" t="s">
        <v>220</v>
      </c>
      <c r="BE530" s="204">
        <f>IF(N530="základní",J530,0)</f>
        <v>0</v>
      </c>
      <c r="BF530" s="204">
        <f>IF(N530="snížená",J530,0)</f>
        <v>0</v>
      </c>
      <c r="BG530" s="204">
        <f>IF(N530="zákl. přenesená",J530,0)</f>
        <v>0</v>
      </c>
      <c r="BH530" s="204">
        <f>IF(N530="sníž. přenesená",J530,0)</f>
        <v>0</v>
      </c>
      <c r="BI530" s="204">
        <f>IF(N530="nulová",J530,0)</f>
        <v>0</v>
      </c>
      <c r="BJ530" s="18" t="s">
        <v>93</v>
      </c>
      <c r="BK530" s="204">
        <f>ROUND(I530*H530,2)</f>
        <v>0</v>
      </c>
      <c r="BL530" s="18" t="s">
        <v>317</v>
      </c>
      <c r="BM530" s="203" t="s">
        <v>782</v>
      </c>
    </row>
    <row r="531" spans="1:65" s="2" customFormat="1" ht="19.5">
      <c r="A531" s="35"/>
      <c r="B531" s="36"/>
      <c r="C531" s="37"/>
      <c r="D531" s="205" t="s">
        <v>230</v>
      </c>
      <c r="E531" s="37"/>
      <c r="F531" s="206" t="s">
        <v>783</v>
      </c>
      <c r="G531" s="37"/>
      <c r="H531" s="37"/>
      <c r="I531" s="207"/>
      <c r="J531" s="37"/>
      <c r="K531" s="37"/>
      <c r="L531" s="40"/>
      <c r="M531" s="208"/>
      <c r="N531" s="209"/>
      <c r="O531" s="72"/>
      <c r="P531" s="72"/>
      <c r="Q531" s="72"/>
      <c r="R531" s="72"/>
      <c r="S531" s="72"/>
      <c r="T531" s="73"/>
      <c r="U531" s="35"/>
      <c r="V531" s="35"/>
      <c r="W531" s="35"/>
      <c r="X531" s="35"/>
      <c r="Y531" s="35"/>
      <c r="Z531" s="35"/>
      <c r="AA531" s="35"/>
      <c r="AB531" s="35"/>
      <c r="AC531" s="35"/>
      <c r="AD531" s="35"/>
      <c r="AE531" s="35"/>
      <c r="AT531" s="18" t="s">
        <v>230</v>
      </c>
      <c r="AU531" s="18" t="s">
        <v>93</v>
      </c>
    </row>
    <row r="532" spans="1:65" s="12" customFormat="1" ht="22.9" customHeight="1">
      <c r="B532" s="176"/>
      <c r="C532" s="177"/>
      <c r="D532" s="178" t="s">
        <v>79</v>
      </c>
      <c r="E532" s="190" t="s">
        <v>784</v>
      </c>
      <c r="F532" s="190" t="s">
        <v>785</v>
      </c>
      <c r="G532" s="177"/>
      <c r="H532" s="177"/>
      <c r="I532" s="180"/>
      <c r="J532" s="191">
        <f>BK532</f>
        <v>0</v>
      </c>
      <c r="K532" s="177"/>
      <c r="L532" s="182"/>
      <c r="M532" s="183"/>
      <c r="N532" s="184"/>
      <c r="O532" s="184"/>
      <c r="P532" s="185">
        <f>SUM(P533:P550)</f>
        <v>0</v>
      </c>
      <c r="Q532" s="184"/>
      <c r="R532" s="185">
        <f>SUM(R533:R550)</f>
        <v>2.0550307999999999</v>
      </c>
      <c r="S532" s="184"/>
      <c r="T532" s="186">
        <f>SUM(T533:T550)</f>
        <v>0</v>
      </c>
      <c r="AR532" s="187" t="s">
        <v>93</v>
      </c>
      <c r="AT532" s="188" t="s">
        <v>79</v>
      </c>
      <c r="AU532" s="188" t="s">
        <v>87</v>
      </c>
      <c r="AY532" s="187" t="s">
        <v>220</v>
      </c>
      <c r="BK532" s="189">
        <f>SUM(BK533:BK550)</f>
        <v>0</v>
      </c>
    </row>
    <row r="533" spans="1:65" s="2" customFormat="1" ht="37.9" customHeight="1">
      <c r="A533" s="35"/>
      <c r="B533" s="36"/>
      <c r="C533" s="192" t="s">
        <v>779</v>
      </c>
      <c r="D533" s="192" t="s">
        <v>223</v>
      </c>
      <c r="E533" s="193" t="s">
        <v>787</v>
      </c>
      <c r="F533" s="194" t="s">
        <v>788</v>
      </c>
      <c r="G533" s="195" t="s">
        <v>226</v>
      </c>
      <c r="H533" s="196">
        <v>129.41</v>
      </c>
      <c r="I533" s="197"/>
      <c r="J533" s="198">
        <f>ROUND(I533*H533,2)</f>
        <v>0</v>
      </c>
      <c r="K533" s="194" t="s">
        <v>1</v>
      </c>
      <c r="L533" s="40"/>
      <c r="M533" s="199" t="s">
        <v>1</v>
      </c>
      <c r="N533" s="200" t="s">
        <v>46</v>
      </c>
      <c r="O533" s="72"/>
      <c r="P533" s="201">
        <f>O533*H533</f>
        <v>0</v>
      </c>
      <c r="Q533" s="201">
        <v>0</v>
      </c>
      <c r="R533" s="201">
        <f>Q533*H533</f>
        <v>0</v>
      </c>
      <c r="S533" s="201">
        <v>0</v>
      </c>
      <c r="T533" s="202">
        <f>S533*H533</f>
        <v>0</v>
      </c>
      <c r="U533" s="35"/>
      <c r="V533" s="35"/>
      <c r="W533" s="35"/>
      <c r="X533" s="35"/>
      <c r="Y533" s="35"/>
      <c r="Z533" s="35"/>
      <c r="AA533" s="35"/>
      <c r="AB533" s="35"/>
      <c r="AC533" s="35"/>
      <c r="AD533" s="35"/>
      <c r="AE533" s="35"/>
      <c r="AR533" s="203" t="s">
        <v>317</v>
      </c>
      <c r="AT533" s="203" t="s">
        <v>223</v>
      </c>
      <c r="AU533" s="203" t="s">
        <v>93</v>
      </c>
      <c r="AY533" s="18" t="s">
        <v>220</v>
      </c>
      <c r="BE533" s="204">
        <f>IF(N533="základní",J533,0)</f>
        <v>0</v>
      </c>
      <c r="BF533" s="204">
        <f>IF(N533="snížená",J533,0)</f>
        <v>0</v>
      </c>
      <c r="BG533" s="204">
        <f>IF(N533="zákl. přenesená",J533,0)</f>
        <v>0</v>
      </c>
      <c r="BH533" s="204">
        <f>IF(N533="sníž. přenesená",J533,0)</f>
        <v>0</v>
      </c>
      <c r="BI533" s="204">
        <f>IF(N533="nulová",J533,0)</f>
        <v>0</v>
      </c>
      <c r="BJ533" s="18" t="s">
        <v>93</v>
      </c>
      <c r="BK533" s="204">
        <f>ROUND(I533*H533,2)</f>
        <v>0</v>
      </c>
      <c r="BL533" s="18" t="s">
        <v>317</v>
      </c>
      <c r="BM533" s="203" t="s">
        <v>2092</v>
      </c>
    </row>
    <row r="534" spans="1:65" s="2" customFormat="1" ht="29.25">
      <c r="A534" s="35"/>
      <c r="B534" s="36"/>
      <c r="C534" s="37"/>
      <c r="D534" s="205" t="s">
        <v>230</v>
      </c>
      <c r="E534" s="37"/>
      <c r="F534" s="206" t="s">
        <v>790</v>
      </c>
      <c r="G534" s="37"/>
      <c r="H534" s="37"/>
      <c r="I534" s="207"/>
      <c r="J534" s="37"/>
      <c r="K534" s="37"/>
      <c r="L534" s="40"/>
      <c r="M534" s="208"/>
      <c r="N534" s="209"/>
      <c r="O534" s="72"/>
      <c r="P534" s="72"/>
      <c r="Q534" s="72"/>
      <c r="R534" s="72"/>
      <c r="S534" s="72"/>
      <c r="T534" s="73"/>
      <c r="U534" s="35"/>
      <c r="V534" s="35"/>
      <c r="W534" s="35"/>
      <c r="X534" s="35"/>
      <c r="Y534" s="35"/>
      <c r="Z534" s="35"/>
      <c r="AA534" s="35"/>
      <c r="AB534" s="35"/>
      <c r="AC534" s="35"/>
      <c r="AD534" s="35"/>
      <c r="AE534" s="35"/>
      <c r="AT534" s="18" t="s">
        <v>230</v>
      </c>
      <c r="AU534" s="18" t="s">
        <v>93</v>
      </c>
    </row>
    <row r="535" spans="1:65" s="15" customFormat="1" ht="11.25">
      <c r="B535" s="231"/>
      <c r="C535" s="232"/>
      <c r="D535" s="205" t="s">
        <v>232</v>
      </c>
      <c r="E535" s="233" t="s">
        <v>1</v>
      </c>
      <c r="F535" s="234" t="s">
        <v>236</v>
      </c>
      <c r="G535" s="232"/>
      <c r="H535" s="235">
        <v>129.41</v>
      </c>
      <c r="I535" s="236"/>
      <c r="J535" s="232"/>
      <c r="K535" s="232"/>
      <c r="L535" s="237"/>
      <c r="M535" s="238"/>
      <c r="N535" s="239"/>
      <c r="O535" s="239"/>
      <c r="P535" s="239"/>
      <c r="Q535" s="239"/>
      <c r="R535" s="239"/>
      <c r="S535" s="239"/>
      <c r="T535" s="240"/>
      <c r="AT535" s="241" t="s">
        <v>232</v>
      </c>
      <c r="AU535" s="241" t="s">
        <v>93</v>
      </c>
      <c r="AV535" s="15" t="s">
        <v>228</v>
      </c>
      <c r="AW535" s="15" t="s">
        <v>35</v>
      </c>
      <c r="AX535" s="15" t="s">
        <v>80</v>
      </c>
      <c r="AY535" s="241" t="s">
        <v>220</v>
      </c>
    </row>
    <row r="536" spans="1:65" s="2" customFormat="1" ht="14.45" customHeight="1">
      <c r="A536" s="35"/>
      <c r="B536" s="36"/>
      <c r="C536" s="192" t="s">
        <v>786</v>
      </c>
      <c r="D536" s="192" t="s">
        <v>223</v>
      </c>
      <c r="E536" s="193" t="s">
        <v>792</v>
      </c>
      <c r="F536" s="194" t="s">
        <v>793</v>
      </c>
      <c r="G536" s="195" t="s">
        <v>226</v>
      </c>
      <c r="H536" s="196">
        <v>129.41</v>
      </c>
      <c r="I536" s="197"/>
      <c r="J536" s="198">
        <f>ROUND(I536*H536,2)</f>
        <v>0</v>
      </c>
      <c r="K536" s="194" t="s">
        <v>1</v>
      </c>
      <c r="L536" s="40"/>
      <c r="M536" s="199" t="s">
        <v>1</v>
      </c>
      <c r="N536" s="200" t="s">
        <v>46</v>
      </c>
      <c r="O536" s="72"/>
      <c r="P536" s="201">
        <f>O536*H536</f>
        <v>0</v>
      </c>
      <c r="Q536" s="201">
        <v>0</v>
      </c>
      <c r="R536" s="201">
        <f>Q536*H536</f>
        <v>0</v>
      </c>
      <c r="S536" s="201">
        <v>0</v>
      </c>
      <c r="T536" s="202">
        <f>S536*H536</f>
        <v>0</v>
      </c>
      <c r="U536" s="35"/>
      <c r="V536" s="35"/>
      <c r="W536" s="35"/>
      <c r="X536" s="35"/>
      <c r="Y536" s="35"/>
      <c r="Z536" s="35"/>
      <c r="AA536" s="35"/>
      <c r="AB536" s="35"/>
      <c r="AC536" s="35"/>
      <c r="AD536" s="35"/>
      <c r="AE536" s="35"/>
      <c r="AR536" s="203" t="s">
        <v>317</v>
      </c>
      <c r="AT536" s="203" t="s">
        <v>223</v>
      </c>
      <c r="AU536" s="203" t="s">
        <v>93</v>
      </c>
      <c r="AY536" s="18" t="s">
        <v>220</v>
      </c>
      <c r="BE536" s="204">
        <f>IF(N536="základní",J536,0)</f>
        <v>0</v>
      </c>
      <c r="BF536" s="204">
        <f>IF(N536="snížená",J536,0)</f>
        <v>0</v>
      </c>
      <c r="BG536" s="204">
        <f>IF(N536="zákl. přenesená",J536,0)</f>
        <v>0</v>
      </c>
      <c r="BH536" s="204">
        <f>IF(N536="sníž. přenesená",J536,0)</f>
        <v>0</v>
      </c>
      <c r="BI536" s="204">
        <f>IF(N536="nulová",J536,0)</f>
        <v>0</v>
      </c>
      <c r="BJ536" s="18" t="s">
        <v>93</v>
      </c>
      <c r="BK536" s="204">
        <f>ROUND(I536*H536,2)</f>
        <v>0</v>
      </c>
      <c r="BL536" s="18" t="s">
        <v>317</v>
      </c>
      <c r="BM536" s="203" t="s">
        <v>2093</v>
      </c>
    </row>
    <row r="537" spans="1:65" s="2" customFormat="1" ht="11.25">
      <c r="A537" s="35"/>
      <c r="B537" s="36"/>
      <c r="C537" s="37"/>
      <c r="D537" s="205" t="s">
        <v>230</v>
      </c>
      <c r="E537" s="37"/>
      <c r="F537" s="206" t="s">
        <v>795</v>
      </c>
      <c r="G537" s="37"/>
      <c r="H537" s="37"/>
      <c r="I537" s="207"/>
      <c r="J537" s="37"/>
      <c r="K537" s="37"/>
      <c r="L537" s="40"/>
      <c r="M537" s="208"/>
      <c r="N537" s="209"/>
      <c r="O537" s="72"/>
      <c r="P537" s="72"/>
      <c r="Q537" s="72"/>
      <c r="R537" s="72"/>
      <c r="S537" s="72"/>
      <c r="T537" s="73"/>
      <c r="U537" s="35"/>
      <c r="V537" s="35"/>
      <c r="W537" s="35"/>
      <c r="X537" s="35"/>
      <c r="Y537" s="35"/>
      <c r="Z537" s="35"/>
      <c r="AA537" s="35"/>
      <c r="AB537" s="35"/>
      <c r="AC537" s="35"/>
      <c r="AD537" s="35"/>
      <c r="AE537" s="35"/>
      <c r="AT537" s="18" t="s">
        <v>230</v>
      </c>
      <c r="AU537" s="18" t="s">
        <v>93</v>
      </c>
    </row>
    <row r="538" spans="1:65" s="15" customFormat="1" ht="11.25">
      <c r="B538" s="231"/>
      <c r="C538" s="232"/>
      <c r="D538" s="205" t="s">
        <v>232</v>
      </c>
      <c r="E538" s="233" t="s">
        <v>1</v>
      </c>
      <c r="F538" s="234" t="s">
        <v>236</v>
      </c>
      <c r="G538" s="232"/>
      <c r="H538" s="235">
        <v>129.41</v>
      </c>
      <c r="I538" s="236"/>
      <c r="J538" s="232"/>
      <c r="K538" s="232"/>
      <c r="L538" s="237"/>
      <c r="M538" s="238"/>
      <c r="N538" s="239"/>
      <c r="O538" s="239"/>
      <c r="P538" s="239"/>
      <c r="Q538" s="239"/>
      <c r="R538" s="239"/>
      <c r="S538" s="239"/>
      <c r="T538" s="240"/>
      <c r="AT538" s="241" t="s">
        <v>232</v>
      </c>
      <c r="AU538" s="241" t="s">
        <v>93</v>
      </c>
      <c r="AV538" s="15" t="s">
        <v>228</v>
      </c>
      <c r="AW538" s="15" t="s">
        <v>35</v>
      </c>
      <c r="AX538" s="15" t="s">
        <v>80</v>
      </c>
      <c r="AY538" s="241" t="s">
        <v>220</v>
      </c>
    </row>
    <row r="539" spans="1:65" s="2" customFormat="1" ht="14.45" customHeight="1">
      <c r="A539" s="35"/>
      <c r="B539" s="36"/>
      <c r="C539" s="192" t="s">
        <v>791</v>
      </c>
      <c r="D539" s="192" t="s">
        <v>223</v>
      </c>
      <c r="E539" s="193" t="s">
        <v>797</v>
      </c>
      <c r="F539" s="194" t="s">
        <v>798</v>
      </c>
      <c r="G539" s="195" t="s">
        <v>226</v>
      </c>
      <c r="H539" s="196">
        <v>129.41</v>
      </c>
      <c r="I539" s="197"/>
      <c r="J539" s="198">
        <f>ROUND(I539*H539,2)</f>
        <v>0</v>
      </c>
      <c r="K539" s="194" t="s">
        <v>1</v>
      </c>
      <c r="L539" s="40"/>
      <c r="M539" s="199" t="s">
        <v>1</v>
      </c>
      <c r="N539" s="200" t="s">
        <v>46</v>
      </c>
      <c r="O539" s="72"/>
      <c r="P539" s="201">
        <f>O539*H539</f>
        <v>0</v>
      </c>
      <c r="Q539" s="201">
        <v>1.4999999999999999E-2</v>
      </c>
      <c r="R539" s="201">
        <f>Q539*H539</f>
        <v>1.9411499999999999</v>
      </c>
      <c r="S539" s="201">
        <v>0</v>
      </c>
      <c r="T539" s="202">
        <f>S539*H539</f>
        <v>0</v>
      </c>
      <c r="U539" s="35"/>
      <c r="V539" s="35"/>
      <c r="W539" s="35"/>
      <c r="X539" s="35"/>
      <c r="Y539" s="35"/>
      <c r="Z539" s="35"/>
      <c r="AA539" s="35"/>
      <c r="AB539" s="35"/>
      <c r="AC539" s="35"/>
      <c r="AD539" s="35"/>
      <c r="AE539" s="35"/>
      <c r="AR539" s="203" t="s">
        <v>317</v>
      </c>
      <c r="AT539" s="203" t="s">
        <v>223</v>
      </c>
      <c r="AU539" s="203" t="s">
        <v>93</v>
      </c>
      <c r="AY539" s="18" t="s">
        <v>220</v>
      </c>
      <c r="BE539" s="204">
        <f>IF(N539="základní",J539,0)</f>
        <v>0</v>
      </c>
      <c r="BF539" s="204">
        <f>IF(N539="snížená",J539,0)</f>
        <v>0</v>
      </c>
      <c r="BG539" s="204">
        <f>IF(N539="zákl. přenesená",J539,0)</f>
        <v>0</v>
      </c>
      <c r="BH539" s="204">
        <f>IF(N539="sníž. přenesená",J539,0)</f>
        <v>0</v>
      </c>
      <c r="BI539" s="204">
        <f>IF(N539="nulová",J539,0)</f>
        <v>0</v>
      </c>
      <c r="BJ539" s="18" t="s">
        <v>93</v>
      </c>
      <c r="BK539" s="204">
        <f>ROUND(I539*H539,2)</f>
        <v>0</v>
      </c>
      <c r="BL539" s="18" t="s">
        <v>317</v>
      </c>
      <c r="BM539" s="203" t="s">
        <v>2094</v>
      </c>
    </row>
    <row r="540" spans="1:65" s="2" customFormat="1" ht="11.25">
      <c r="A540" s="35"/>
      <c r="B540" s="36"/>
      <c r="C540" s="37"/>
      <c r="D540" s="205" t="s">
        <v>230</v>
      </c>
      <c r="E540" s="37"/>
      <c r="F540" s="206" t="s">
        <v>800</v>
      </c>
      <c r="G540" s="37"/>
      <c r="H540" s="37"/>
      <c r="I540" s="207"/>
      <c r="J540" s="37"/>
      <c r="K540" s="37"/>
      <c r="L540" s="40"/>
      <c r="M540" s="208"/>
      <c r="N540" s="209"/>
      <c r="O540" s="72"/>
      <c r="P540" s="72"/>
      <c r="Q540" s="72"/>
      <c r="R540" s="72"/>
      <c r="S540" s="72"/>
      <c r="T540" s="73"/>
      <c r="U540" s="35"/>
      <c r="V540" s="35"/>
      <c r="W540" s="35"/>
      <c r="X540" s="35"/>
      <c r="Y540" s="35"/>
      <c r="Z540" s="35"/>
      <c r="AA540" s="35"/>
      <c r="AB540" s="35"/>
      <c r="AC540" s="35"/>
      <c r="AD540" s="35"/>
      <c r="AE540" s="35"/>
      <c r="AT540" s="18" t="s">
        <v>230</v>
      </c>
      <c r="AU540" s="18" t="s">
        <v>93</v>
      </c>
    </row>
    <row r="541" spans="1:65" s="15" customFormat="1" ht="11.25">
      <c r="B541" s="231"/>
      <c r="C541" s="232"/>
      <c r="D541" s="205" t="s">
        <v>232</v>
      </c>
      <c r="E541" s="233" t="s">
        <v>1</v>
      </c>
      <c r="F541" s="234" t="s">
        <v>236</v>
      </c>
      <c r="G541" s="232"/>
      <c r="H541" s="235">
        <v>129.41</v>
      </c>
      <c r="I541" s="236"/>
      <c r="J541" s="232"/>
      <c r="K541" s="232"/>
      <c r="L541" s="237"/>
      <c r="M541" s="238"/>
      <c r="N541" s="239"/>
      <c r="O541" s="239"/>
      <c r="P541" s="239"/>
      <c r="Q541" s="239"/>
      <c r="R541" s="239"/>
      <c r="S541" s="239"/>
      <c r="T541" s="240"/>
      <c r="AT541" s="241" t="s">
        <v>232</v>
      </c>
      <c r="AU541" s="241" t="s">
        <v>93</v>
      </c>
      <c r="AV541" s="15" t="s">
        <v>228</v>
      </c>
      <c r="AW541" s="15" t="s">
        <v>35</v>
      </c>
      <c r="AX541" s="15" t="s">
        <v>80</v>
      </c>
      <c r="AY541" s="241" t="s">
        <v>220</v>
      </c>
    </row>
    <row r="542" spans="1:65" s="2" customFormat="1" ht="14.45" customHeight="1">
      <c r="A542" s="35"/>
      <c r="B542" s="36"/>
      <c r="C542" s="192" t="s">
        <v>796</v>
      </c>
      <c r="D542" s="192" t="s">
        <v>223</v>
      </c>
      <c r="E542" s="193" t="s">
        <v>802</v>
      </c>
      <c r="F542" s="194" t="s">
        <v>803</v>
      </c>
      <c r="G542" s="195" t="s">
        <v>226</v>
      </c>
      <c r="H542" s="196">
        <v>129.41</v>
      </c>
      <c r="I542" s="197"/>
      <c r="J542" s="198">
        <f>ROUND(I542*H542,2)</f>
        <v>0</v>
      </c>
      <c r="K542" s="194" t="s">
        <v>227</v>
      </c>
      <c r="L542" s="40"/>
      <c r="M542" s="199" t="s">
        <v>1</v>
      </c>
      <c r="N542" s="200" t="s">
        <v>46</v>
      </c>
      <c r="O542" s="72"/>
      <c r="P542" s="201">
        <f>O542*H542</f>
        <v>0</v>
      </c>
      <c r="Q542" s="201">
        <v>0</v>
      </c>
      <c r="R542" s="201">
        <f>Q542*H542</f>
        <v>0</v>
      </c>
      <c r="S542" s="201">
        <v>0</v>
      </c>
      <c r="T542" s="202">
        <f>S542*H542</f>
        <v>0</v>
      </c>
      <c r="U542" s="35"/>
      <c r="V542" s="35"/>
      <c r="W542" s="35"/>
      <c r="X542" s="35"/>
      <c r="Y542" s="35"/>
      <c r="Z542" s="35"/>
      <c r="AA542" s="35"/>
      <c r="AB542" s="35"/>
      <c r="AC542" s="35"/>
      <c r="AD542" s="35"/>
      <c r="AE542" s="35"/>
      <c r="AR542" s="203" t="s">
        <v>317</v>
      </c>
      <c r="AT542" s="203" t="s">
        <v>223</v>
      </c>
      <c r="AU542" s="203" t="s">
        <v>93</v>
      </c>
      <c r="AY542" s="18" t="s">
        <v>220</v>
      </c>
      <c r="BE542" s="204">
        <f>IF(N542="základní",J542,0)</f>
        <v>0</v>
      </c>
      <c r="BF542" s="204">
        <f>IF(N542="snížená",J542,0)</f>
        <v>0</v>
      </c>
      <c r="BG542" s="204">
        <f>IF(N542="zákl. přenesená",J542,0)</f>
        <v>0</v>
      </c>
      <c r="BH542" s="204">
        <f>IF(N542="sníž. přenesená",J542,0)</f>
        <v>0</v>
      </c>
      <c r="BI542" s="204">
        <f>IF(N542="nulová",J542,0)</f>
        <v>0</v>
      </c>
      <c r="BJ542" s="18" t="s">
        <v>93</v>
      </c>
      <c r="BK542" s="204">
        <f>ROUND(I542*H542,2)</f>
        <v>0</v>
      </c>
      <c r="BL542" s="18" t="s">
        <v>317</v>
      </c>
      <c r="BM542" s="203" t="s">
        <v>2095</v>
      </c>
    </row>
    <row r="543" spans="1:65" s="2" customFormat="1" ht="11.25">
      <c r="A543" s="35"/>
      <c r="B543" s="36"/>
      <c r="C543" s="37"/>
      <c r="D543" s="205" t="s">
        <v>230</v>
      </c>
      <c r="E543" s="37"/>
      <c r="F543" s="206" t="s">
        <v>805</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230</v>
      </c>
      <c r="AU543" s="18" t="s">
        <v>93</v>
      </c>
    </row>
    <row r="544" spans="1:65" s="15" customFormat="1" ht="11.25">
      <c r="B544" s="231"/>
      <c r="C544" s="232"/>
      <c r="D544" s="205" t="s">
        <v>232</v>
      </c>
      <c r="E544" s="233" t="s">
        <v>1</v>
      </c>
      <c r="F544" s="234" t="s">
        <v>236</v>
      </c>
      <c r="G544" s="232"/>
      <c r="H544" s="235">
        <v>129.41</v>
      </c>
      <c r="I544" s="236"/>
      <c r="J544" s="232"/>
      <c r="K544" s="232"/>
      <c r="L544" s="237"/>
      <c r="M544" s="238"/>
      <c r="N544" s="239"/>
      <c r="O544" s="239"/>
      <c r="P544" s="239"/>
      <c r="Q544" s="239"/>
      <c r="R544" s="239"/>
      <c r="S544" s="239"/>
      <c r="T544" s="240"/>
      <c r="AT544" s="241" t="s">
        <v>232</v>
      </c>
      <c r="AU544" s="241" t="s">
        <v>93</v>
      </c>
      <c r="AV544" s="15" t="s">
        <v>228</v>
      </c>
      <c r="AW544" s="15" t="s">
        <v>35</v>
      </c>
      <c r="AX544" s="15" t="s">
        <v>80</v>
      </c>
      <c r="AY544" s="241" t="s">
        <v>220</v>
      </c>
    </row>
    <row r="545" spans="1:65" s="2" customFormat="1" ht="14.45" customHeight="1">
      <c r="A545" s="35"/>
      <c r="B545" s="36"/>
      <c r="C545" s="243" t="s">
        <v>801</v>
      </c>
      <c r="D545" s="243" t="s">
        <v>359</v>
      </c>
      <c r="E545" s="244" t="s">
        <v>807</v>
      </c>
      <c r="F545" s="245" t="s">
        <v>808</v>
      </c>
      <c r="G545" s="246" t="s">
        <v>226</v>
      </c>
      <c r="H545" s="247">
        <v>142.351</v>
      </c>
      <c r="I545" s="248"/>
      <c r="J545" s="249">
        <f>ROUND(I545*H545,2)</f>
        <v>0</v>
      </c>
      <c r="K545" s="245" t="s">
        <v>227</v>
      </c>
      <c r="L545" s="250"/>
      <c r="M545" s="251" t="s">
        <v>1</v>
      </c>
      <c r="N545" s="252" t="s">
        <v>46</v>
      </c>
      <c r="O545" s="72"/>
      <c r="P545" s="201">
        <f>O545*H545</f>
        <v>0</v>
      </c>
      <c r="Q545" s="201">
        <v>8.0000000000000004E-4</v>
      </c>
      <c r="R545" s="201">
        <f>Q545*H545</f>
        <v>0.1138808</v>
      </c>
      <c r="S545" s="201">
        <v>0</v>
      </c>
      <c r="T545" s="202">
        <f>S545*H545</f>
        <v>0</v>
      </c>
      <c r="U545" s="35"/>
      <c r="V545" s="35"/>
      <c r="W545" s="35"/>
      <c r="X545" s="35"/>
      <c r="Y545" s="35"/>
      <c r="Z545" s="35"/>
      <c r="AA545" s="35"/>
      <c r="AB545" s="35"/>
      <c r="AC545" s="35"/>
      <c r="AD545" s="35"/>
      <c r="AE545" s="35"/>
      <c r="AR545" s="203" t="s">
        <v>362</v>
      </c>
      <c r="AT545" s="203" t="s">
        <v>359</v>
      </c>
      <c r="AU545" s="203" t="s">
        <v>93</v>
      </c>
      <c r="AY545" s="18" t="s">
        <v>220</v>
      </c>
      <c r="BE545" s="204">
        <f>IF(N545="základní",J545,0)</f>
        <v>0</v>
      </c>
      <c r="BF545" s="204">
        <f>IF(N545="snížená",J545,0)</f>
        <v>0</v>
      </c>
      <c r="BG545" s="204">
        <f>IF(N545="zákl. přenesená",J545,0)</f>
        <v>0</v>
      </c>
      <c r="BH545" s="204">
        <f>IF(N545="sníž. přenesená",J545,0)</f>
        <v>0</v>
      </c>
      <c r="BI545" s="204">
        <f>IF(N545="nulová",J545,0)</f>
        <v>0</v>
      </c>
      <c r="BJ545" s="18" t="s">
        <v>93</v>
      </c>
      <c r="BK545" s="204">
        <f>ROUND(I545*H545,2)</f>
        <v>0</v>
      </c>
      <c r="BL545" s="18" t="s">
        <v>317</v>
      </c>
      <c r="BM545" s="203" t="s">
        <v>2096</v>
      </c>
    </row>
    <row r="546" spans="1:65" s="2" customFormat="1" ht="11.25">
      <c r="A546" s="35"/>
      <c r="B546" s="36"/>
      <c r="C546" s="37"/>
      <c r="D546" s="205" t="s">
        <v>230</v>
      </c>
      <c r="E546" s="37"/>
      <c r="F546" s="206" t="s">
        <v>808</v>
      </c>
      <c r="G546" s="37"/>
      <c r="H546" s="37"/>
      <c r="I546" s="207"/>
      <c r="J546" s="37"/>
      <c r="K546" s="37"/>
      <c r="L546" s="40"/>
      <c r="M546" s="208"/>
      <c r="N546" s="209"/>
      <c r="O546" s="72"/>
      <c r="P546" s="72"/>
      <c r="Q546" s="72"/>
      <c r="R546" s="72"/>
      <c r="S546" s="72"/>
      <c r="T546" s="73"/>
      <c r="U546" s="35"/>
      <c r="V546" s="35"/>
      <c r="W546" s="35"/>
      <c r="X546" s="35"/>
      <c r="Y546" s="35"/>
      <c r="Z546" s="35"/>
      <c r="AA546" s="35"/>
      <c r="AB546" s="35"/>
      <c r="AC546" s="35"/>
      <c r="AD546" s="35"/>
      <c r="AE546" s="35"/>
      <c r="AT546" s="18" t="s">
        <v>230</v>
      </c>
      <c r="AU546" s="18" t="s">
        <v>93</v>
      </c>
    </row>
    <row r="547" spans="1:65" s="15" customFormat="1" ht="11.25">
      <c r="B547" s="231"/>
      <c r="C547" s="232"/>
      <c r="D547" s="205" t="s">
        <v>232</v>
      </c>
      <c r="E547" s="233" t="s">
        <v>1</v>
      </c>
      <c r="F547" s="234" t="s">
        <v>236</v>
      </c>
      <c r="G547" s="232"/>
      <c r="H547" s="235">
        <v>129.41</v>
      </c>
      <c r="I547" s="236"/>
      <c r="J547" s="232"/>
      <c r="K547" s="232"/>
      <c r="L547" s="237"/>
      <c r="M547" s="238"/>
      <c r="N547" s="239"/>
      <c r="O547" s="239"/>
      <c r="P547" s="239"/>
      <c r="Q547" s="239"/>
      <c r="R547" s="239"/>
      <c r="S547" s="239"/>
      <c r="T547" s="240"/>
      <c r="AT547" s="241" t="s">
        <v>232</v>
      </c>
      <c r="AU547" s="241" t="s">
        <v>93</v>
      </c>
      <c r="AV547" s="15" t="s">
        <v>228</v>
      </c>
      <c r="AW547" s="15" t="s">
        <v>35</v>
      </c>
      <c r="AX547" s="15" t="s">
        <v>80</v>
      </c>
      <c r="AY547" s="241" t="s">
        <v>220</v>
      </c>
    </row>
    <row r="548" spans="1:65" s="14" customFormat="1" ht="11.25">
      <c r="B548" s="220"/>
      <c r="C548" s="221"/>
      <c r="D548" s="205" t="s">
        <v>232</v>
      </c>
      <c r="E548" s="221"/>
      <c r="F548" s="223" t="s">
        <v>2097</v>
      </c>
      <c r="G548" s="221"/>
      <c r="H548" s="224">
        <v>142.351</v>
      </c>
      <c r="I548" s="225"/>
      <c r="J548" s="221"/>
      <c r="K548" s="221"/>
      <c r="L548" s="226"/>
      <c r="M548" s="227"/>
      <c r="N548" s="228"/>
      <c r="O548" s="228"/>
      <c r="P548" s="228"/>
      <c r="Q548" s="228"/>
      <c r="R548" s="228"/>
      <c r="S548" s="228"/>
      <c r="T548" s="229"/>
      <c r="AT548" s="230" t="s">
        <v>232</v>
      </c>
      <c r="AU548" s="230" t="s">
        <v>93</v>
      </c>
      <c r="AV548" s="14" t="s">
        <v>93</v>
      </c>
      <c r="AW548" s="14" t="s">
        <v>4</v>
      </c>
      <c r="AX548" s="14" t="s">
        <v>87</v>
      </c>
      <c r="AY548" s="230" t="s">
        <v>220</v>
      </c>
    </row>
    <row r="549" spans="1:65" s="2" customFormat="1" ht="14.45" customHeight="1">
      <c r="A549" s="35"/>
      <c r="B549" s="36"/>
      <c r="C549" s="192" t="s">
        <v>806</v>
      </c>
      <c r="D549" s="192" t="s">
        <v>223</v>
      </c>
      <c r="E549" s="193" t="s">
        <v>812</v>
      </c>
      <c r="F549" s="194" t="s">
        <v>813</v>
      </c>
      <c r="G549" s="195" t="s">
        <v>386</v>
      </c>
      <c r="H549" s="253"/>
      <c r="I549" s="197"/>
      <c r="J549" s="198">
        <f>ROUND(I549*H549,2)</f>
        <v>0</v>
      </c>
      <c r="K549" s="194" t="s">
        <v>227</v>
      </c>
      <c r="L549" s="40"/>
      <c r="M549" s="199" t="s">
        <v>1</v>
      </c>
      <c r="N549" s="200" t="s">
        <v>46</v>
      </c>
      <c r="O549" s="72"/>
      <c r="P549" s="201">
        <f>O549*H549</f>
        <v>0</v>
      </c>
      <c r="Q549" s="201">
        <v>0</v>
      </c>
      <c r="R549" s="201">
        <f>Q549*H549</f>
        <v>0</v>
      </c>
      <c r="S549" s="201">
        <v>0</v>
      </c>
      <c r="T549" s="202">
        <f>S549*H549</f>
        <v>0</v>
      </c>
      <c r="U549" s="35"/>
      <c r="V549" s="35"/>
      <c r="W549" s="35"/>
      <c r="X549" s="35"/>
      <c r="Y549" s="35"/>
      <c r="Z549" s="35"/>
      <c r="AA549" s="35"/>
      <c r="AB549" s="35"/>
      <c r="AC549" s="35"/>
      <c r="AD549" s="35"/>
      <c r="AE549" s="35"/>
      <c r="AR549" s="203" t="s">
        <v>317</v>
      </c>
      <c r="AT549" s="203" t="s">
        <v>223</v>
      </c>
      <c r="AU549" s="203" t="s">
        <v>93</v>
      </c>
      <c r="AY549" s="18" t="s">
        <v>220</v>
      </c>
      <c r="BE549" s="204">
        <f>IF(N549="základní",J549,0)</f>
        <v>0</v>
      </c>
      <c r="BF549" s="204">
        <f>IF(N549="snížená",J549,0)</f>
        <v>0</v>
      </c>
      <c r="BG549" s="204">
        <f>IF(N549="zákl. přenesená",J549,0)</f>
        <v>0</v>
      </c>
      <c r="BH549" s="204">
        <f>IF(N549="sníž. přenesená",J549,0)</f>
        <v>0</v>
      </c>
      <c r="BI549" s="204">
        <f>IF(N549="nulová",J549,0)</f>
        <v>0</v>
      </c>
      <c r="BJ549" s="18" t="s">
        <v>93</v>
      </c>
      <c r="BK549" s="204">
        <f>ROUND(I549*H549,2)</f>
        <v>0</v>
      </c>
      <c r="BL549" s="18" t="s">
        <v>317</v>
      </c>
      <c r="BM549" s="203" t="s">
        <v>2098</v>
      </c>
    </row>
    <row r="550" spans="1:65" s="2" customFormat="1" ht="19.5">
      <c r="A550" s="35"/>
      <c r="B550" s="36"/>
      <c r="C550" s="37"/>
      <c r="D550" s="205" t="s">
        <v>230</v>
      </c>
      <c r="E550" s="37"/>
      <c r="F550" s="206" t="s">
        <v>815</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230</v>
      </c>
      <c r="AU550" s="18" t="s">
        <v>93</v>
      </c>
    </row>
    <row r="551" spans="1:65" s="12" customFormat="1" ht="22.9" customHeight="1">
      <c r="B551" s="176"/>
      <c r="C551" s="177"/>
      <c r="D551" s="178" t="s">
        <v>79</v>
      </c>
      <c r="E551" s="190" t="s">
        <v>816</v>
      </c>
      <c r="F551" s="190" t="s">
        <v>817</v>
      </c>
      <c r="G551" s="177"/>
      <c r="H551" s="177"/>
      <c r="I551" s="180"/>
      <c r="J551" s="191">
        <f>BK551</f>
        <v>0</v>
      </c>
      <c r="K551" s="177"/>
      <c r="L551" s="182"/>
      <c r="M551" s="183"/>
      <c r="N551" s="184"/>
      <c r="O551" s="184"/>
      <c r="P551" s="185">
        <f>SUM(P552:P588)</f>
        <v>0</v>
      </c>
      <c r="Q551" s="184"/>
      <c r="R551" s="185">
        <f>SUM(R552:R588)</f>
        <v>1.1041456000000001</v>
      </c>
      <c r="S551" s="184"/>
      <c r="T551" s="186">
        <f>SUM(T552:T588)</f>
        <v>0</v>
      </c>
      <c r="AR551" s="187" t="s">
        <v>93</v>
      </c>
      <c r="AT551" s="188" t="s">
        <v>79</v>
      </c>
      <c r="AU551" s="188" t="s">
        <v>87</v>
      </c>
      <c r="AY551" s="187" t="s">
        <v>220</v>
      </c>
      <c r="BK551" s="189">
        <f>SUM(BK552:BK588)</f>
        <v>0</v>
      </c>
    </row>
    <row r="552" spans="1:65" s="2" customFormat="1" ht="14.45" customHeight="1">
      <c r="A552" s="35"/>
      <c r="B552" s="36"/>
      <c r="C552" s="192" t="s">
        <v>811</v>
      </c>
      <c r="D552" s="192" t="s">
        <v>223</v>
      </c>
      <c r="E552" s="193" t="s">
        <v>819</v>
      </c>
      <c r="F552" s="194" t="s">
        <v>820</v>
      </c>
      <c r="G552" s="195" t="s">
        <v>226</v>
      </c>
      <c r="H552" s="196">
        <v>16.164000000000001</v>
      </c>
      <c r="I552" s="197"/>
      <c r="J552" s="198">
        <f>ROUND(I552*H552,2)</f>
        <v>0</v>
      </c>
      <c r="K552" s="194" t="s">
        <v>227</v>
      </c>
      <c r="L552" s="40"/>
      <c r="M552" s="199" t="s">
        <v>1</v>
      </c>
      <c r="N552" s="200" t="s">
        <v>46</v>
      </c>
      <c r="O552" s="72"/>
      <c r="P552" s="201">
        <f>O552*H552</f>
        <v>0</v>
      </c>
      <c r="Q552" s="201">
        <v>1.5E-3</v>
      </c>
      <c r="R552" s="201">
        <f>Q552*H552</f>
        <v>2.4246000000000004E-2</v>
      </c>
      <c r="S552" s="201">
        <v>0</v>
      </c>
      <c r="T552" s="202">
        <f>S552*H552</f>
        <v>0</v>
      </c>
      <c r="U552" s="35"/>
      <c r="V552" s="35"/>
      <c r="W552" s="35"/>
      <c r="X552" s="35"/>
      <c r="Y552" s="35"/>
      <c r="Z552" s="35"/>
      <c r="AA552" s="35"/>
      <c r="AB552" s="35"/>
      <c r="AC552" s="35"/>
      <c r="AD552" s="35"/>
      <c r="AE552" s="35"/>
      <c r="AR552" s="203" t="s">
        <v>317</v>
      </c>
      <c r="AT552" s="203" t="s">
        <v>223</v>
      </c>
      <c r="AU552" s="203" t="s">
        <v>93</v>
      </c>
      <c r="AY552" s="18" t="s">
        <v>220</v>
      </c>
      <c r="BE552" s="204">
        <f>IF(N552="základní",J552,0)</f>
        <v>0</v>
      </c>
      <c r="BF552" s="204">
        <f>IF(N552="snížená",J552,0)</f>
        <v>0</v>
      </c>
      <c r="BG552" s="204">
        <f>IF(N552="zákl. přenesená",J552,0)</f>
        <v>0</v>
      </c>
      <c r="BH552" s="204">
        <f>IF(N552="sníž. přenesená",J552,0)</f>
        <v>0</v>
      </c>
      <c r="BI552" s="204">
        <f>IF(N552="nulová",J552,0)</f>
        <v>0</v>
      </c>
      <c r="BJ552" s="18" t="s">
        <v>93</v>
      </c>
      <c r="BK552" s="204">
        <f>ROUND(I552*H552,2)</f>
        <v>0</v>
      </c>
      <c r="BL552" s="18" t="s">
        <v>317</v>
      </c>
      <c r="BM552" s="203" t="s">
        <v>821</v>
      </c>
    </row>
    <row r="553" spans="1:65" s="2" customFormat="1" ht="11.25">
      <c r="A553" s="35"/>
      <c r="B553" s="36"/>
      <c r="C553" s="37"/>
      <c r="D553" s="205" t="s">
        <v>230</v>
      </c>
      <c r="E553" s="37"/>
      <c r="F553" s="206" t="s">
        <v>822</v>
      </c>
      <c r="G553" s="37"/>
      <c r="H553" s="37"/>
      <c r="I553" s="207"/>
      <c r="J553" s="37"/>
      <c r="K553" s="37"/>
      <c r="L553" s="40"/>
      <c r="M553" s="208"/>
      <c r="N553" s="209"/>
      <c r="O553" s="72"/>
      <c r="P553" s="72"/>
      <c r="Q553" s="72"/>
      <c r="R553" s="72"/>
      <c r="S553" s="72"/>
      <c r="T553" s="73"/>
      <c r="U553" s="35"/>
      <c r="V553" s="35"/>
      <c r="W553" s="35"/>
      <c r="X553" s="35"/>
      <c r="Y553" s="35"/>
      <c r="Z553" s="35"/>
      <c r="AA553" s="35"/>
      <c r="AB553" s="35"/>
      <c r="AC553" s="35"/>
      <c r="AD553" s="35"/>
      <c r="AE553" s="35"/>
      <c r="AT553" s="18" t="s">
        <v>230</v>
      </c>
      <c r="AU553" s="18" t="s">
        <v>93</v>
      </c>
    </row>
    <row r="554" spans="1:65" s="13" customFormat="1" ht="11.25">
      <c r="B554" s="210"/>
      <c r="C554" s="211"/>
      <c r="D554" s="205" t="s">
        <v>232</v>
      </c>
      <c r="E554" s="212" t="s">
        <v>1</v>
      </c>
      <c r="F554" s="213" t="s">
        <v>823</v>
      </c>
      <c r="G554" s="211"/>
      <c r="H554" s="212" t="s">
        <v>1</v>
      </c>
      <c r="I554" s="214"/>
      <c r="J554" s="211"/>
      <c r="K554" s="211"/>
      <c r="L554" s="215"/>
      <c r="M554" s="216"/>
      <c r="N554" s="217"/>
      <c r="O554" s="217"/>
      <c r="P554" s="217"/>
      <c r="Q554" s="217"/>
      <c r="R554" s="217"/>
      <c r="S554" s="217"/>
      <c r="T554" s="218"/>
      <c r="AT554" s="219" t="s">
        <v>232</v>
      </c>
      <c r="AU554" s="219" t="s">
        <v>93</v>
      </c>
      <c r="AV554" s="13" t="s">
        <v>87</v>
      </c>
      <c r="AW554" s="13" t="s">
        <v>35</v>
      </c>
      <c r="AX554" s="13" t="s">
        <v>80</v>
      </c>
      <c r="AY554" s="219" t="s">
        <v>220</v>
      </c>
    </row>
    <row r="555" spans="1:65" s="14" customFormat="1" ht="11.25">
      <c r="B555" s="220"/>
      <c r="C555" s="221"/>
      <c r="D555" s="205" t="s">
        <v>232</v>
      </c>
      <c r="E555" s="222" t="s">
        <v>1</v>
      </c>
      <c r="F555" s="223" t="s">
        <v>2099</v>
      </c>
      <c r="G555" s="221"/>
      <c r="H555" s="224">
        <v>7.9820000000000002</v>
      </c>
      <c r="I555" s="225"/>
      <c r="J555" s="221"/>
      <c r="K555" s="221"/>
      <c r="L555" s="226"/>
      <c r="M555" s="227"/>
      <c r="N555" s="228"/>
      <c r="O555" s="228"/>
      <c r="P555" s="228"/>
      <c r="Q555" s="228"/>
      <c r="R555" s="228"/>
      <c r="S555" s="228"/>
      <c r="T555" s="229"/>
      <c r="AT555" s="230" t="s">
        <v>232</v>
      </c>
      <c r="AU555" s="230" t="s">
        <v>93</v>
      </c>
      <c r="AV555" s="14" t="s">
        <v>93</v>
      </c>
      <c r="AW555" s="14" t="s">
        <v>35</v>
      </c>
      <c r="AX555" s="14" t="s">
        <v>80</v>
      </c>
      <c r="AY555" s="230" t="s">
        <v>220</v>
      </c>
    </row>
    <row r="556" spans="1:65" s="14" customFormat="1" ht="11.25">
      <c r="B556" s="220"/>
      <c r="C556" s="221"/>
      <c r="D556" s="205" t="s">
        <v>232</v>
      </c>
      <c r="E556" s="222" t="s">
        <v>1</v>
      </c>
      <c r="F556" s="223" t="s">
        <v>2100</v>
      </c>
      <c r="G556" s="221"/>
      <c r="H556" s="224">
        <v>8.1820000000000004</v>
      </c>
      <c r="I556" s="225"/>
      <c r="J556" s="221"/>
      <c r="K556" s="221"/>
      <c r="L556" s="226"/>
      <c r="M556" s="227"/>
      <c r="N556" s="228"/>
      <c r="O556" s="228"/>
      <c r="P556" s="228"/>
      <c r="Q556" s="228"/>
      <c r="R556" s="228"/>
      <c r="S556" s="228"/>
      <c r="T556" s="229"/>
      <c r="AT556" s="230" t="s">
        <v>232</v>
      </c>
      <c r="AU556" s="230" t="s">
        <v>93</v>
      </c>
      <c r="AV556" s="14" t="s">
        <v>93</v>
      </c>
      <c r="AW556" s="14" t="s">
        <v>35</v>
      </c>
      <c r="AX556" s="14" t="s">
        <v>80</v>
      </c>
      <c r="AY556" s="230" t="s">
        <v>220</v>
      </c>
    </row>
    <row r="557" spans="1:65" s="15" customFormat="1" ht="11.25">
      <c r="B557" s="231"/>
      <c r="C557" s="232"/>
      <c r="D557" s="205" t="s">
        <v>232</v>
      </c>
      <c r="E557" s="233" t="s">
        <v>1</v>
      </c>
      <c r="F557" s="234" t="s">
        <v>236</v>
      </c>
      <c r="G557" s="232"/>
      <c r="H557" s="235">
        <v>16.164000000000001</v>
      </c>
      <c r="I557" s="236"/>
      <c r="J557" s="232"/>
      <c r="K557" s="232"/>
      <c r="L557" s="237"/>
      <c r="M557" s="238"/>
      <c r="N557" s="239"/>
      <c r="O557" s="239"/>
      <c r="P557" s="239"/>
      <c r="Q557" s="239"/>
      <c r="R557" s="239"/>
      <c r="S557" s="239"/>
      <c r="T557" s="240"/>
      <c r="AT557" s="241" t="s">
        <v>232</v>
      </c>
      <c r="AU557" s="241" t="s">
        <v>93</v>
      </c>
      <c r="AV557" s="15" t="s">
        <v>228</v>
      </c>
      <c r="AW557" s="15" t="s">
        <v>35</v>
      </c>
      <c r="AX557" s="15" t="s">
        <v>87</v>
      </c>
      <c r="AY557" s="241" t="s">
        <v>220</v>
      </c>
    </row>
    <row r="558" spans="1:65" s="2" customFormat="1" ht="24.2" customHeight="1">
      <c r="A558" s="35"/>
      <c r="B558" s="36"/>
      <c r="C558" s="192" t="s">
        <v>818</v>
      </c>
      <c r="D558" s="192" t="s">
        <v>223</v>
      </c>
      <c r="E558" s="193" t="s">
        <v>827</v>
      </c>
      <c r="F558" s="194" t="s">
        <v>828</v>
      </c>
      <c r="G558" s="195" t="s">
        <v>226</v>
      </c>
      <c r="H558" s="196">
        <v>3.31</v>
      </c>
      <c r="I558" s="197"/>
      <c r="J558" s="198">
        <f>ROUND(I558*H558,2)</f>
        <v>0</v>
      </c>
      <c r="K558" s="194" t="s">
        <v>227</v>
      </c>
      <c r="L558" s="40"/>
      <c r="M558" s="199" t="s">
        <v>1</v>
      </c>
      <c r="N558" s="200" t="s">
        <v>46</v>
      </c>
      <c r="O558" s="72"/>
      <c r="P558" s="201">
        <f>O558*H558</f>
        <v>0</v>
      </c>
      <c r="Q558" s="201">
        <v>5.0499999999999998E-3</v>
      </c>
      <c r="R558" s="201">
        <f>Q558*H558</f>
        <v>1.6715500000000001E-2</v>
      </c>
      <c r="S558" s="201">
        <v>0</v>
      </c>
      <c r="T558" s="202">
        <f>S558*H558</f>
        <v>0</v>
      </c>
      <c r="U558" s="35"/>
      <c r="V558" s="35"/>
      <c r="W558" s="35"/>
      <c r="X558" s="35"/>
      <c r="Y558" s="35"/>
      <c r="Z558" s="35"/>
      <c r="AA558" s="35"/>
      <c r="AB558" s="35"/>
      <c r="AC558" s="35"/>
      <c r="AD558" s="35"/>
      <c r="AE558" s="35"/>
      <c r="AR558" s="203" t="s">
        <v>317</v>
      </c>
      <c r="AT558" s="203" t="s">
        <v>223</v>
      </c>
      <c r="AU558" s="203" t="s">
        <v>93</v>
      </c>
      <c r="AY558" s="18" t="s">
        <v>220</v>
      </c>
      <c r="BE558" s="204">
        <f>IF(N558="základní",J558,0)</f>
        <v>0</v>
      </c>
      <c r="BF558" s="204">
        <f>IF(N558="snížená",J558,0)</f>
        <v>0</v>
      </c>
      <c r="BG558" s="204">
        <f>IF(N558="zákl. přenesená",J558,0)</f>
        <v>0</v>
      </c>
      <c r="BH558" s="204">
        <f>IF(N558="sníž. přenesená",J558,0)</f>
        <v>0</v>
      </c>
      <c r="BI558" s="204">
        <f>IF(N558="nulová",J558,0)</f>
        <v>0</v>
      </c>
      <c r="BJ558" s="18" t="s">
        <v>93</v>
      </c>
      <c r="BK558" s="204">
        <f>ROUND(I558*H558,2)</f>
        <v>0</v>
      </c>
      <c r="BL558" s="18" t="s">
        <v>317</v>
      </c>
      <c r="BM558" s="203" t="s">
        <v>829</v>
      </c>
    </row>
    <row r="559" spans="1:65" s="2" customFormat="1" ht="11.25">
      <c r="A559" s="35"/>
      <c r="B559" s="36"/>
      <c r="C559" s="37"/>
      <c r="D559" s="205" t="s">
        <v>230</v>
      </c>
      <c r="E559" s="37"/>
      <c r="F559" s="206" t="s">
        <v>830</v>
      </c>
      <c r="G559" s="37"/>
      <c r="H559" s="37"/>
      <c r="I559" s="207"/>
      <c r="J559" s="37"/>
      <c r="K559" s="37"/>
      <c r="L559" s="40"/>
      <c r="M559" s="208"/>
      <c r="N559" s="209"/>
      <c r="O559" s="72"/>
      <c r="P559" s="72"/>
      <c r="Q559" s="72"/>
      <c r="R559" s="72"/>
      <c r="S559" s="72"/>
      <c r="T559" s="73"/>
      <c r="U559" s="35"/>
      <c r="V559" s="35"/>
      <c r="W559" s="35"/>
      <c r="X559" s="35"/>
      <c r="Y559" s="35"/>
      <c r="Z559" s="35"/>
      <c r="AA559" s="35"/>
      <c r="AB559" s="35"/>
      <c r="AC559" s="35"/>
      <c r="AD559" s="35"/>
      <c r="AE559" s="35"/>
      <c r="AT559" s="18" t="s">
        <v>230</v>
      </c>
      <c r="AU559" s="18" t="s">
        <v>93</v>
      </c>
    </row>
    <row r="560" spans="1:65" s="13" customFormat="1" ht="11.25">
      <c r="B560" s="210"/>
      <c r="C560" s="211"/>
      <c r="D560" s="205" t="s">
        <v>232</v>
      </c>
      <c r="E560" s="212" t="s">
        <v>1</v>
      </c>
      <c r="F560" s="213" t="s">
        <v>831</v>
      </c>
      <c r="G560" s="211"/>
      <c r="H560" s="212" t="s">
        <v>1</v>
      </c>
      <c r="I560" s="214"/>
      <c r="J560" s="211"/>
      <c r="K560" s="211"/>
      <c r="L560" s="215"/>
      <c r="M560" s="216"/>
      <c r="N560" s="217"/>
      <c r="O560" s="217"/>
      <c r="P560" s="217"/>
      <c r="Q560" s="217"/>
      <c r="R560" s="217"/>
      <c r="S560" s="217"/>
      <c r="T560" s="218"/>
      <c r="AT560" s="219" t="s">
        <v>232</v>
      </c>
      <c r="AU560" s="219" t="s">
        <v>93</v>
      </c>
      <c r="AV560" s="13" t="s">
        <v>87</v>
      </c>
      <c r="AW560" s="13" t="s">
        <v>35</v>
      </c>
      <c r="AX560" s="13" t="s">
        <v>80</v>
      </c>
      <c r="AY560" s="219" t="s">
        <v>220</v>
      </c>
    </row>
    <row r="561" spans="1:65" s="14" customFormat="1" ht="11.25">
      <c r="B561" s="220"/>
      <c r="C561" s="221"/>
      <c r="D561" s="205" t="s">
        <v>232</v>
      </c>
      <c r="E561" s="222" t="s">
        <v>1</v>
      </c>
      <c r="F561" s="223" t="s">
        <v>2101</v>
      </c>
      <c r="G561" s="221"/>
      <c r="H561" s="224">
        <v>1.93</v>
      </c>
      <c r="I561" s="225"/>
      <c r="J561" s="221"/>
      <c r="K561" s="221"/>
      <c r="L561" s="226"/>
      <c r="M561" s="227"/>
      <c r="N561" s="228"/>
      <c r="O561" s="228"/>
      <c r="P561" s="228"/>
      <c r="Q561" s="228"/>
      <c r="R561" s="228"/>
      <c r="S561" s="228"/>
      <c r="T561" s="229"/>
      <c r="AT561" s="230" t="s">
        <v>232</v>
      </c>
      <c r="AU561" s="230" t="s">
        <v>93</v>
      </c>
      <c r="AV561" s="14" t="s">
        <v>93</v>
      </c>
      <c r="AW561" s="14" t="s">
        <v>35</v>
      </c>
      <c r="AX561" s="14" t="s">
        <v>80</v>
      </c>
      <c r="AY561" s="230" t="s">
        <v>220</v>
      </c>
    </row>
    <row r="562" spans="1:65" s="14" customFormat="1" ht="11.25">
      <c r="B562" s="220"/>
      <c r="C562" s="221"/>
      <c r="D562" s="205" t="s">
        <v>232</v>
      </c>
      <c r="E562" s="222" t="s">
        <v>1</v>
      </c>
      <c r="F562" s="223" t="s">
        <v>2102</v>
      </c>
      <c r="G562" s="221"/>
      <c r="H562" s="224">
        <v>1.38</v>
      </c>
      <c r="I562" s="225"/>
      <c r="J562" s="221"/>
      <c r="K562" s="221"/>
      <c r="L562" s="226"/>
      <c r="M562" s="227"/>
      <c r="N562" s="228"/>
      <c r="O562" s="228"/>
      <c r="P562" s="228"/>
      <c r="Q562" s="228"/>
      <c r="R562" s="228"/>
      <c r="S562" s="228"/>
      <c r="T562" s="229"/>
      <c r="AT562" s="230" t="s">
        <v>232</v>
      </c>
      <c r="AU562" s="230" t="s">
        <v>93</v>
      </c>
      <c r="AV562" s="14" t="s">
        <v>93</v>
      </c>
      <c r="AW562" s="14" t="s">
        <v>35</v>
      </c>
      <c r="AX562" s="14" t="s">
        <v>80</v>
      </c>
      <c r="AY562" s="230" t="s">
        <v>220</v>
      </c>
    </row>
    <row r="563" spans="1:65" s="15" customFormat="1" ht="11.25">
      <c r="B563" s="231"/>
      <c r="C563" s="232"/>
      <c r="D563" s="205" t="s">
        <v>232</v>
      </c>
      <c r="E563" s="233" t="s">
        <v>1</v>
      </c>
      <c r="F563" s="234" t="s">
        <v>236</v>
      </c>
      <c r="G563" s="232"/>
      <c r="H563" s="235">
        <v>3.3099999999999996</v>
      </c>
      <c r="I563" s="236"/>
      <c r="J563" s="232"/>
      <c r="K563" s="232"/>
      <c r="L563" s="237"/>
      <c r="M563" s="238"/>
      <c r="N563" s="239"/>
      <c r="O563" s="239"/>
      <c r="P563" s="239"/>
      <c r="Q563" s="239"/>
      <c r="R563" s="239"/>
      <c r="S563" s="239"/>
      <c r="T563" s="240"/>
      <c r="AT563" s="241" t="s">
        <v>232</v>
      </c>
      <c r="AU563" s="241" t="s">
        <v>93</v>
      </c>
      <c r="AV563" s="15" t="s">
        <v>228</v>
      </c>
      <c r="AW563" s="15" t="s">
        <v>35</v>
      </c>
      <c r="AX563" s="15" t="s">
        <v>87</v>
      </c>
      <c r="AY563" s="241" t="s">
        <v>220</v>
      </c>
    </row>
    <row r="564" spans="1:65" s="2" customFormat="1" ht="14.45" customHeight="1">
      <c r="A564" s="35"/>
      <c r="B564" s="36"/>
      <c r="C564" s="243" t="s">
        <v>826</v>
      </c>
      <c r="D564" s="243" t="s">
        <v>359</v>
      </c>
      <c r="E564" s="244" t="s">
        <v>835</v>
      </c>
      <c r="F564" s="245" t="s">
        <v>836</v>
      </c>
      <c r="G564" s="246" t="s">
        <v>226</v>
      </c>
      <c r="H564" s="247">
        <v>3.8069999999999999</v>
      </c>
      <c r="I564" s="248"/>
      <c r="J564" s="249">
        <f>ROUND(I564*H564,2)</f>
        <v>0</v>
      </c>
      <c r="K564" s="245" t="s">
        <v>1</v>
      </c>
      <c r="L564" s="250"/>
      <c r="M564" s="251" t="s">
        <v>1</v>
      </c>
      <c r="N564" s="252" t="s">
        <v>46</v>
      </c>
      <c r="O564" s="72"/>
      <c r="P564" s="201">
        <f>O564*H564</f>
        <v>0</v>
      </c>
      <c r="Q564" s="201">
        <v>9.7999999999999997E-3</v>
      </c>
      <c r="R564" s="201">
        <f>Q564*H564</f>
        <v>3.7308599999999997E-2</v>
      </c>
      <c r="S564" s="201">
        <v>0</v>
      </c>
      <c r="T564" s="202">
        <f>S564*H564</f>
        <v>0</v>
      </c>
      <c r="U564" s="35"/>
      <c r="V564" s="35"/>
      <c r="W564" s="35"/>
      <c r="X564" s="35"/>
      <c r="Y564" s="35"/>
      <c r="Z564" s="35"/>
      <c r="AA564" s="35"/>
      <c r="AB564" s="35"/>
      <c r="AC564" s="35"/>
      <c r="AD564" s="35"/>
      <c r="AE564" s="35"/>
      <c r="AR564" s="203" t="s">
        <v>362</v>
      </c>
      <c r="AT564" s="203" t="s">
        <v>359</v>
      </c>
      <c r="AU564" s="203" t="s">
        <v>93</v>
      </c>
      <c r="AY564" s="18" t="s">
        <v>220</v>
      </c>
      <c r="BE564" s="204">
        <f>IF(N564="základní",J564,0)</f>
        <v>0</v>
      </c>
      <c r="BF564" s="204">
        <f>IF(N564="snížená",J564,0)</f>
        <v>0</v>
      </c>
      <c r="BG564" s="204">
        <f>IF(N564="zákl. přenesená",J564,0)</f>
        <v>0</v>
      </c>
      <c r="BH564" s="204">
        <f>IF(N564="sníž. přenesená",J564,0)</f>
        <v>0</v>
      </c>
      <c r="BI564" s="204">
        <f>IF(N564="nulová",J564,0)</f>
        <v>0</v>
      </c>
      <c r="BJ564" s="18" t="s">
        <v>93</v>
      </c>
      <c r="BK564" s="204">
        <f>ROUND(I564*H564,2)</f>
        <v>0</v>
      </c>
      <c r="BL564" s="18" t="s">
        <v>317</v>
      </c>
      <c r="BM564" s="203" t="s">
        <v>837</v>
      </c>
    </row>
    <row r="565" spans="1:65" s="14" customFormat="1" ht="11.25">
      <c r="B565" s="220"/>
      <c r="C565" s="221"/>
      <c r="D565" s="205" t="s">
        <v>232</v>
      </c>
      <c r="E565" s="221"/>
      <c r="F565" s="223" t="s">
        <v>2103</v>
      </c>
      <c r="G565" s="221"/>
      <c r="H565" s="224">
        <v>3.8069999999999999</v>
      </c>
      <c r="I565" s="225"/>
      <c r="J565" s="221"/>
      <c r="K565" s="221"/>
      <c r="L565" s="226"/>
      <c r="M565" s="227"/>
      <c r="N565" s="228"/>
      <c r="O565" s="228"/>
      <c r="P565" s="228"/>
      <c r="Q565" s="228"/>
      <c r="R565" s="228"/>
      <c r="S565" s="228"/>
      <c r="T565" s="229"/>
      <c r="AT565" s="230" t="s">
        <v>232</v>
      </c>
      <c r="AU565" s="230" t="s">
        <v>93</v>
      </c>
      <c r="AV565" s="14" t="s">
        <v>93</v>
      </c>
      <c r="AW565" s="14" t="s">
        <v>4</v>
      </c>
      <c r="AX565" s="14" t="s">
        <v>87</v>
      </c>
      <c r="AY565" s="230" t="s">
        <v>220</v>
      </c>
    </row>
    <row r="566" spans="1:65" s="2" customFormat="1" ht="24.2" customHeight="1">
      <c r="A566" s="35"/>
      <c r="B566" s="36"/>
      <c r="C566" s="192" t="s">
        <v>834</v>
      </c>
      <c r="D566" s="192" t="s">
        <v>223</v>
      </c>
      <c r="E566" s="193" t="s">
        <v>840</v>
      </c>
      <c r="F566" s="194" t="s">
        <v>841</v>
      </c>
      <c r="G566" s="195" t="s">
        <v>226</v>
      </c>
      <c r="H566" s="196">
        <v>31</v>
      </c>
      <c r="I566" s="197"/>
      <c r="J566" s="198">
        <f>ROUND(I566*H566,2)</f>
        <v>0</v>
      </c>
      <c r="K566" s="194" t="s">
        <v>227</v>
      </c>
      <c r="L566" s="40"/>
      <c r="M566" s="199" t="s">
        <v>1</v>
      </c>
      <c r="N566" s="200" t="s">
        <v>46</v>
      </c>
      <c r="O566" s="72"/>
      <c r="P566" s="201">
        <f>O566*H566</f>
        <v>0</v>
      </c>
      <c r="Q566" s="201">
        <v>8.9999999999999993E-3</v>
      </c>
      <c r="R566" s="201">
        <f>Q566*H566</f>
        <v>0.27899999999999997</v>
      </c>
      <c r="S566" s="201">
        <v>0</v>
      </c>
      <c r="T566" s="202">
        <f>S566*H566</f>
        <v>0</v>
      </c>
      <c r="U566" s="35"/>
      <c r="V566" s="35"/>
      <c r="W566" s="35"/>
      <c r="X566" s="35"/>
      <c r="Y566" s="35"/>
      <c r="Z566" s="35"/>
      <c r="AA566" s="35"/>
      <c r="AB566" s="35"/>
      <c r="AC566" s="35"/>
      <c r="AD566" s="35"/>
      <c r="AE566" s="35"/>
      <c r="AR566" s="203" t="s">
        <v>317</v>
      </c>
      <c r="AT566" s="203" t="s">
        <v>223</v>
      </c>
      <c r="AU566" s="203" t="s">
        <v>93</v>
      </c>
      <c r="AY566" s="18" t="s">
        <v>220</v>
      </c>
      <c r="BE566" s="204">
        <f>IF(N566="základní",J566,0)</f>
        <v>0</v>
      </c>
      <c r="BF566" s="204">
        <f>IF(N566="snížená",J566,0)</f>
        <v>0</v>
      </c>
      <c r="BG566" s="204">
        <f>IF(N566="zákl. přenesená",J566,0)</f>
        <v>0</v>
      </c>
      <c r="BH566" s="204">
        <f>IF(N566="sníž. přenesená",J566,0)</f>
        <v>0</v>
      </c>
      <c r="BI566" s="204">
        <f>IF(N566="nulová",J566,0)</f>
        <v>0</v>
      </c>
      <c r="BJ566" s="18" t="s">
        <v>93</v>
      </c>
      <c r="BK566" s="204">
        <f>ROUND(I566*H566,2)</f>
        <v>0</v>
      </c>
      <c r="BL566" s="18" t="s">
        <v>317</v>
      </c>
      <c r="BM566" s="203" t="s">
        <v>842</v>
      </c>
    </row>
    <row r="567" spans="1:65" s="2" customFormat="1" ht="11.25">
      <c r="A567" s="35"/>
      <c r="B567" s="36"/>
      <c r="C567" s="37"/>
      <c r="D567" s="205" t="s">
        <v>230</v>
      </c>
      <c r="E567" s="37"/>
      <c r="F567" s="206" t="s">
        <v>843</v>
      </c>
      <c r="G567" s="37"/>
      <c r="H567" s="37"/>
      <c r="I567" s="207"/>
      <c r="J567" s="37"/>
      <c r="K567" s="37"/>
      <c r="L567" s="40"/>
      <c r="M567" s="208"/>
      <c r="N567" s="209"/>
      <c r="O567" s="72"/>
      <c r="P567" s="72"/>
      <c r="Q567" s="72"/>
      <c r="R567" s="72"/>
      <c r="S567" s="72"/>
      <c r="T567" s="73"/>
      <c r="U567" s="35"/>
      <c r="V567" s="35"/>
      <c r="W567" s="35"/>
      <c r="X567" s="35"/>
      <c r="Y567" s="35"/>
      <c r="Z567" s="35"/>
      <c r="AA567" s="35"/>
      <c r="AB567" s="35"/>
      <c r="AC567" s="35"/>
      <c r="AD567" s="35"/>
      <c r="AE567" s="35"/>
      <c r="AT567" s="18" t="s">
        <v>230</v>
      </c>
      <c r="AU567" s="18" t="s">
        <v>93</v>
      </c>
    </row>
    <row r="568" spans="1:65" s="13" customFormat="1" ht="11.25">
      <c r="B568" s="210"/>
      <c r="C568" s="211"/>
      <c r="D568" s="205" t="s">
        <v>232</v>
      </c>
      <c r="E568" s="212" t="s">
        <v>1</v>
      </c>
      <c r="F568" s="213" t="s">
        <v>831</v>
      </c>
      <c r="G568" s="211"/>
      <c r="H568" s="212" t="s">
        <v>1</v>
      </c>
      <c r="I568" s="214"/>
      <c r="J568" s="211"/>
      <c r="K568" s="211"/>
      <c r="L568" s="215"/>
      <c r="M568" s="216"/>
      <c r="N568" s="217"/>
      <c r="O568" s="217"/>
      <c r="P568" s="217"/>
      <c r="Q568" s="217"/>
      <c r="R568" s="217"/>
      <c r="S568" s="217"/>
      <c r="T568" s="218"/>
      <c r="AT568" s="219" t="s">
        <v>232</v>
      </c>
      <c r="AU568" s="219" t="s">
        <v>93</v>
      </c>
      <c r="AV568" s="13" t="s">
        <v>87</v>
      </c>
      <c r="AW568" s="13" t="s">
        <v>35</v>
      </c>
      <c r="AX568" s="13" t="s">
        <v>80</v>
      </c>
      <c r="AY568" s="219" t="s">
        <v>220</v>
      </c>
    </row>
    <row r="569" spans="1:65" s="14" customFormat="1" ht="11.25">
      <c r="B569" s="220"/>
      <c r="C569" s="221"/>
      <c r="D569" s="205" t="s">
        <v>232</v>
      </c>
      <c r="E569" s="222" t="s">
        <v>1</v>
      </c>
      <c r="F569" s="223" t="s">
        <v>2104</v>
      </c>
      <c r="G569" s="221"/>
      <c r="H569" s="224">
        <v>14.8</v>
      </c>
      <c r="I569" s="225"/>
      <c r="J569" s="221"/>
      <c r="K569" s="221"/>
      <c r="L569" s="226"/>
      <c r="M569" s="227"/>
      <c r="N569" s="228"/>
      <c r="O569" s="228"/>
      <c r="P569" s="228"/>
      <c r="Q569" s="228"/>
      <c r="R569" s="228"/>
      <c r="S569" s="228"/>
      <c r="T569" s="229"/>
      <c r="AT569" s="230" t="s">
        <v>232</v>
      </c>
      <c r="AU569" s="230" t="s">
        <v>93</v>
      </c>
      <c r="AV569" s="14" t="s">
        <v>93</v>
      </c>
      <c r="AW569" s="14" t="s">
        <v>35</v>
      </c>
      <c r="AX569" s="14" t="s">
        <v>80</v>
      </c>
      <c r="AY569" s="230" t="s">
        <v>220</v>
      </c>
    </row>
    <row r="570" spans="1:65" s="14" customFormat="1" ht="11.25">
      <c r="B570" s="220"/>
      <c r="C570" s="221"/>
      <c r="D570" s="205" t="s">
        <v>232</v>
      </c>
      <c r="E570" s="222" t="s">
        <v>1</v>
      </c>
      <c r="F570" s="223" t="s">
        <v>2105</v>
      </c>
      <c r="G570" s="221"/>
      <c r="H570" s="224">
        <v>16.2</v>
      </c>
      <c r="I570" s="225"/>
      <c r="J570" s="221"/>
      <c r="K570" s="221"/>
      <c r="L570" s="226"/>
      <c r="M570" s="227"/>
      <c r="N570" s="228"/>
      <c r="O570" s="228"/>
      <c r="P570" s="228"/>
      <c r="Q570" s="228"/>
      <c r="R570" s="228"/>
      <c r="S570" s="228"/>
      <c r="T570" s="229"/>
      <c r="AT570" s="230" t="s">
        <v>232</v>
      </c>
      <c r="AU570" s="230" t="s">
        <v>93</v>
      </c>
      <c r="AV570" s="14" t="s">
        <v>93</v>
      </c>
      <c r="AW570" s="14" t="s">
        <v>35</v>
      </c>
      <c r="AX570" s="14" t="s">
        <v>80</v>
      </c>
      <c r="AY570" s="230" t="s">
        <v>220</v>
      </c>
    </row>
    <row r="571" spans="1:65" s="15" customFormat="1" ht="11.25">
      <c r="B571" s="231"/>
      <c r="C571" s="232"/>
      <c r="D571" s="205" t="s">
        <v>232</v>
      </c>
      <c r="E571" s="233" t="s">
        <v>1</v>
      </c>
      <c r="F571" s="234" t="s">
        <v>236</v>
      </c>
      <c r="G571" s="232"/>
      <c r="H571" s="235">
        <v>31</v>
      </c>
      <c r="I571" s="236"/>
      <c r="J571" s="232"/>
      <c r="K571" s="232"/>
      <c r="L571" s="237"/>
      <c r="M571" s="238"/>
      <c r="N571" s="239"/>
      <c r="O571" s="239"/>
      <c r="P571" s="239"/>
      <c r="Q571" s="239"/>
      <c r="R571" s="239"/>
      <c r="S571" s="239"/>
      <c r="T571" s="240"/>
      <c r="AT571" s="241" t="s">
        <v>232</v>
      </c>
      <c r="AU571" s="241" t="s">
        <v>93</v>
      </c>
      <c r="AV571" s="15" t="s">
        <v>228</v>
      </c>
      <c r="AW571" s="15" t="s">
        <v>35</v>
      </c>
      <c r="AX571" s="15" t="s">
        <v>87</v>
      </c>
      <c r="AY571" s="241" t="s">
        <v>220</v>
      </c>
    </row>
    <row r="572" spans="1:65" s="2" customFormat="1" ht="14.45" customHeight="1">
      <c r="A572" s="35"/>
      <c r="B572" s="36"/>
      <c r="C572" s="243" t="s">
        <v>839</v>
      </c>
      <c r="D572" s="243" t="s">
        <v>359</v>
      </c>
      <c r="E572" s="244" t="s">
        <v>847</v>
      </c>
      <c r="F572" s="245" t="s">
        <v>848</v>
      </c>
      <c r="G572" s="246" t="s">
        <v>226</v>
      </c>
      <c r="H572" s="247">
        <v>37.200000000000003</v>
      </c>
      <c r="I572" s="248"/>
      <c r="J572" s="249">
        <f>ROUND(I572*H572,2)</f>
        <v>0</v>
      </c>
      <c r="K572" s="245" t="s">
        <v>1</v>
      </c>
      <c r="L572" s="250"/>
      <c r="M572" s="251" t="s">
        <v>1</v>
      </c>
      <c r="N572" s="252" t="s">
        <v>46</v>
      </c>
      <c r="O572" s="72"/>
      <c r="P572" s="201">
        <f>O572*H572</f>
        <v>0</v>
      </c>
      <c r="Q572" s="201">
        <v>0.02</v>
      </c>
      <c r="R572" s="201">
        <f>Q572*H572</f>
        <v>0.74400000000000011</v>
      </c>
      <c r="S572" s="201">
        <v>0</v>
      </c>
      <c r="T572" s="202">
        <f>S572*H572</f>
        <v>0</v>
      </c>
      <c r="U572" s="35"/>
      <c r="V572" s="35"/>
      <c r="W572" s="35"/>
      <c r="X572" s="35"/>
      <c r="Y572" s="35"/>
      <c r="Z572" s="35"/>
      <c r="AA572" s="35"/>
      <c r="AB572" s="35"/>
      <c r="AC572" s="35"/>
      <c r="AD572" s="35"/>
      <c r="AE572" s="35"/>
      <c r="AR572" s="203" t="s">
        <v>362</v>
      </c>
      <c r="AT572" s="203" t="s">
        <v>359</v>
      </c>
      <c r="AU572" s="203" t="s">
        <v>93</v>
      </c>
      <c r="AY572" s="18" t="s">
        <v>220</v>
      </c>
      <c r="BE572" s="204">
        <f>IF(N572="základní",J572,0)</f>
        <v>0</v>
      </c>
      <c r="BF572" s="204">
        <f>IF(N572="snížená",J572,0)</f>
        <v>0</v>
      </c>
      <c r="BG572" s="204">
        <f>IF(N572="zákl. přenesená",J572,0)</f>
        <v>0</v>
      </c>
      <c r="BH572" s="204">
        <f>IF(N572="sníž. přenesená",J572,0)</f>
        <v>0</v>
      </c>
      <c r="BI572" s="204">
        <f>IF(N572="nulová",J572,0)</f>
        <v>0</v>
      </c>
      <c r="BJ572" s="18" t="s">
        <v>93</v>
      </c>
      <c r="BK572" s="204">
        <f>ROUND(I572*H572,2)</f>
        <v>0</v>
      </c>
      <c r="BL572" s="18" t="s">
        <v>317</v>
      </c>
      <c r="BM572" s="203" t="s">
        <v>849</v>
      </c>
    </row>
    <row r="573" spans="1:65" s="14" customFormat="1" ht="11.25">
      <c r="B573" s="220"/>
      <c r="C573" s="221"/>
      <c r="D573" s="205" t="s">
        <v>232</v>
      </c>
      <c r="E573" s="221"/>
      <c r="F573" s="223" t="s">
        <v>2106</v>
      </c>
      <c r="G573" s="221"/>
      <c r="H573" s="224">
        <v>37.200000000000003</v>
      </c>
      <c r="I573" s="225"/>
      <c r="J573" s="221"/>
      <c r="K573" s="221"/>
      <c r="L573" s="226"/>
      <c r="M573" s="227"/>
      <c r="N573" s="228"/>
      <c r="O573" s="228"/>
      <c r="P573" s="228"/>
      <c r="Q573" s="228"/>
      <c r="R573" s="228"/>
      <c r="S573" s="228"/>
      <c r="T573" s="229"/>
      <c r="AT573" s="230" t="s">
        <v>232</v>
      </c>
      <c r="AU573" s="230" t="s">
        <v>93</v>
      </c>
      <c r="AV573" s="14" t="s">
        <v>93</v>
      </c>
      <c r="AW573" s="14" t="s">
        <v>4</v>
      </c>
      <c r="AX573" s="14" t="s">
        <v>87</v>
      </c>
      <c r="AY573" s="230" t="s">
        <v>220</v>
      </c>
    </row>
    <row r="574" spans="1:65" s="2" customFormat="1" ht="14.45" customHeight="1">
      <c r="A574" s="35"/>
      <c r="B574" s="36"/>
      <c r="C574" s="192" t="s">
        <v>846</v>
      </c>
      <c r="D574" s="192" t="s">
        <v>223</v>
      </c>
      <c r="E574" s="193" t="s">
        <v>852</v>
      </c>
      <c r="F574" s="194" t="s">
        <v>853</v>
      </c>
      <c r="G574" s="195" t="s">
        <v>226</v>
      </c>
      <c r="H574" s="196">
        <v>34.31</v>
      </c>
      <c r="I574" s="197"/>
      <c r="J574" s="198">
        <f>ROUND(I574*H574,2)</f>
        <v>0</v>
      </c>
      <c r="K574" s="194" t="s">
        <v>227</v>
      </c>
      <c r="L574" s="40"/>
      <c r="M574" s="199" t="s">
        <v>1</v>
      </c>
      <c r="N574" s="200" t="s">
        <v>46</v>
      </c>
      <c r="O574" s="72"/>
      <c r="P574" s="201">
        <f>O574*H574</f>
        <v>0</v>
      </c>
      <c r="Q574" s="201">
        <v>0</v>
      </c>
      <c r="R574" s="201">
        <f>Q574*H574</f>
        <v>0</v>
      </c>
      <c r="S574" s="201">
        <v>0</v>
      </c>
      <c r="T574" s="202">
        <f>S574*H574</f>
        <v>0</v>
      </c>
      <c r="U574" s="35"/>
      <c r="V574" s="35"/>
      <c r="W574" s="35"/>
      <c r="X574" s="35"/>
      <c r="Y574" s="35"/>
      <c r="Z574" s="35"/>
      <c r="AA574" s="35"/>
      <c r="AB574" s="35"/>
      <c r="AC574" s="35"/>
      <c r="AD574" s="35"/>
      <c r="AE574" s="35"/>
      <c r="AR574" s="203" t="s">
        <v>317</v>
      </c>
      <c r="AT574" s="203" t="s">
        <v>223</v>
      </c>
      <c r="AU574" s="203" t="s">
        <v>93</v>
      </c>
      <c r="AY574" s="18" t="s">
        <v>220</v>
      </c>
      <c r="BE574" s="204">
        <f>IF(N574="základní",J574,0)</f>
        <v>0</v>
      </c>
      <c r="BF574" s="204">
        <f>IF(N574="snížená",J574,0)</f>
        <v>0</v>
      </c>
      <c r="BG574" s="204">
        <f>IF(N574="zákl. přenesená",J574,0)</f>
        <v>0</v>
      </c>
      <c r="BH574" s="204">
        <f>IF(N574="sníž. přenesená",J574,0)</f>
        <v>0</v>
      </c>
      <c r="BI574" s="204">
        <f>IF(N574="nulová",J574,0)</f>
        <v>0</v>
      </c>
      <c r="BJ574" s="18" t="s">
        <v>93</v>
      </c>
      <c r="BK574" s="204">
        <f>ROUND(I574*H574,2)</f>
        <v>0</v>
      </c>
      <c r="BL574" s="18" t="s">
        <v>317</v>
      </c>
      <c r="BM574" s="203" t="s">
        <v>854</v>
      </c>
    </row>
    <row r="575" spans="1:65" s="2" customFormat="1" ht="11.25">
      <c r="A575" s="35"/>
      <c r="B575" s="36"/>
      <c r="C575" s="37"/>
      <c r="D575" s="205" t="s">
        <v>230</v>
      </c>
      <c r="E575" s="37"/>
      <c r="F575" s="206" t="s">
        <v>855</v>
      </c>
      <c r="G575" s="37"/>
      <c r="H575" s="37"/>
      <c r="I575" s="207"/>
      <c r="J575" s="37"/>
      <c r="K575" s="37"/>
      <c r="L575" s="40"/>
      <c r="M575" s="208"/>
      <c r="N575" s="209"/>
      <c r="O575" s="72"/>
      <c r="P575" s="72"/>
      <c r="Q575" s="72"/>
      <c r="R575" s="72"/>
      <c r="S575" s="72"/>
      <c r="T575" s="73"/>
      <c r="U575" s="35"/>
      <c r="V575" s="35"/>
      <c r="W575" s="35"/>
      <c r="X575" s="35"/>
      <c r="Y575" s="35"/>
      <c r="Z575" s="35"/>
      <c r="AA575" s="35"/>
      <c r="AB575" s="35"/>
      <c r="AC575" s="35"/>
      <c r="AD575" s="35"/>
      <c r="AE575" s="35"/>
      <c r="AT575" s="18" t="s">
        <v>230</v>
      </c>
      <c r="AU575" s="18" t="s">
        <v>93</v>
      </c>
    </row>
    <row r="576" spans="1:65" s="13" customFormat="1" ht="11.25">
      <c r="B576" s="210"/>
      <c r="C576" s="211"/>
      <c r="D576" s="205" t="s">
        <v>232</v>
      </c>
      <c r="E576" s="212" t="s">
        <v>1</v>
      </c>
      <c r="F576" s="213" t="s">
        <v>831</v>
      </c>
      <c r="G576" s="211"/>
      <c r="H576" s="212" t="s">
        <v>1</v>
      </c>
      <c r="I576" s="214"/>
      <c r="J576" s="211"/>
      <c r="K576" s="211"/>
      <c r="L576" s="215"/>
      <c r="M576" s="216"/>
      <c r="N576" s="217"/>
      <c r="O576" s="217"/>
      <c r="P576" s="217"/>
      <c r="Q576" s="217"/>
      <c r="R576" s="217"/>
      <c r="S576" s="217"/>
      <c r="T576" s="218"/>
      <c r="AT576" s="219" t="s">
        <v>232</v>
      </c>
      <c r="AU576" s="219" t="s">
        <v>93</v>
      </c>
      <c r="AV576" s="13" t="s">
        <v>87</v>
      </c>
      <c r="AW576" s="13" t="s">
        <v>35</v>
      </c>
      <c r="AX576" s="13" t="s">
        <v>80</v>
      </c>
      <c r="AY576" s="219" t="s">
        <v>220</v>
      </c>
    </row>
    <row r="577" spans="1:65" s="14" customFormat="1" ht="11.25">
      <c r="B577" s="220"/>
      <c r="C577" s="221"/>
      <c r="D577" s="205" t="s">
        <v>232</v>
      </c>
      <c r="E577" s="222" t="s">
        <v>1</v>
      </c>
      <c r="F577" s="223" t="s">
        <v>2107</v>
      </c>
      <c r="G577" s="221"/>
      <c r="H577" s="224">
        <v>16.73</v>
      </c>
      <c r="I577" s="225"/>
      <c r="J577" s="221"/>
      <c r="K577" s="221"/>
      <c r="L577" s="226"/>
      <c r="M577" s="227"/>
      <c r="N577" s="228"/>
      <c r="O577" s="228"/>
      <c r="P577" s="228"/>
      <c r="Q577" s="228"/>
      <c r="R577" s="228"/>
      <c r="S577" s="228"/>
      <c r="T577" s="229"/>
      <c r="AT577" s="230" t="s">
        <v>232</v>
      </c>
      <c r="AU577" s="230" t="s">
        <v>93</v>
      </c>
      <c r="AV577" s="14" t="s">
        <v>93</v>
      </c>
      <c r="AW577" s="14" t="s">
        <v>35</v>
      </c>
      <c r="AX577" s="14" t="s">
        <v>80</v>
      </c>
      <c r="AY577" s="230" t="s">
        <v>220</v>
      </c>
    </row>
    <row r="578" spans="1:65" s="14" customFormat="1" ht="11.25">
      <c r="B578" s="220"/>
      <c r="C578" s="221"/>
      <c r="D578" s="205" t="s">
        <v>232</v>
      </c>
      <c r="E578" s="222" t="s">
        <v>1</v>
      </c>
      <c r="F578" s="223" t="s">
        <v>2108</v>
      </c>
      <c r="G578" s="221"/>
      <c r="H578" s="224">
        <v>17.579999999999998</v>
      </c>
      <c r="I578" s="225"/>
      <c r="J578" s="221"/>
      <c r="K578" s="221"/>
      <c r="L578" s="226"/>
      <c r="M578" s="227"/>
      <c r="N578" s="228"/>
      <c r="O578" s="228"/>
      <c r="P578" s="228"/>
      <c r="Q578" s="228"/>
      <c r="R578" s="228"/>
      <c r="S578" s="228"/>
      <c r="T578" s="229"/>
      <c r="AT578" s="230" t="s">
        <v>232</v>
      </c>
      <c r="AU578" s="230" t="s">
        <v>93</v>
      </c>
      <c r="AV578" s="14" t="s">
        <v>93</v>
      </c>
      <c r="AW578" s="14" t="s">
        <v>35</v>
      </c>
      <c r="AX578" s="14" t="s">
        <v>80</v>
      </c>
      <c r="AY578" s="230" t="s">
        <v>220</v>
      </c>
    </row>
    <row r="579" spans="1:65" s="15" customFormat="1" ht="11.25">
      <c r="B579" s="231"/>
      <c r="C579" s="232"/>
      <c r="D579" s="205" t="s">
        <v>232</v>
      </c>
      <c r="E579" s="233" t="s">
        <v>1</v>
      </c>
      <c r="F579" s="234" t="s">
        <v>236</v>
      </c>
      <c r="G579" s="232"/>
      <c r="H579" s="235">
        <v>34.31</v>
      </c>
      <c r="I579" s="236"/>
      <c r="J579" s="232"/>
      <c r="K579" s="232"/>
      <c r="L579" s="237"/>
      <c r="M579" s="238"/>
      <c r="N579" s="239"/>
      <c r="O579" s="239"/>
      <c r="P579" s="239"/>
      <c r="Q579" s="239"/>
      <c r="R579" s="239"/>
      <c r="S579" s="239"/>
      <c r="T579" s="240"/>
      <c r="AT579" s="241" t="s">
        <v>232</v>
      </c>
      <c r="AU579" s="241" t="s">
        <v>93</v>
      </c>
      <c r="AV579" s="15" t="s">
        <v>228</v>
      </c>
      <c r="AW579" s="15" t="s">
        <v>35</v>
      </c>
      <c r="AX579" s="15" t="s">
        <v>87</v>
      </c>
      <c r="AY579" s="241" t="s">
        <v>220</v>
      </c>
    </row>
    <row r="580" spans="1:65" s="2" customFormat="1" ht="14.45" customHeight="1">
      <c r="A580" s="35"/>
      <c r="B580" s="36"/>
      <c r="C580" s="192" t="s">
        <v>851</v>
      </c>
      <c r="D580" s="192" t="s">
        <v>223</v>
      </c>
      <c r="E580" s="193" t="s">
        <v>857</v>
      </c>
      <c r="F580" s="194" t="s">
        <v>858</v>
      </c>
      <c r="G580" s="195" t="s">
        <v>226</v>
      </c>
      <c r="H580" s="196">
        <v>34.31</v>
      </c>
      <c r="I580" s="197"/>
      <c r="J580" s="198">
        <f>ROUND(I580*H580,2)</f>
        <v>0</v>
      </c>
      <c r="K580" s="194" t="s">
        <v>227</v>
      </c>
      <c r="L580" s="40"/>
      <c r="M580" s="199" t="s">
        <v>1</v>
      </c>
      <c r="N580" s="200" t="s">
        <v>46</v>
      </c>
      <c r="O580" s="72"/>
      <c r="P580" s="201">
        <f>O580*H580</f>
        <v>0</v>
      </c>
      <c r="Q580" s="201">
        <v>0</v>
      </c>
      <c r="R580" s="201">
        <f>Q580*H580</f>
        <v>0</v>
      </c>
      <c r="S580" s="201">
        <v>0</v>
      </c>
      <c r="T580" s="202">
        <f>S580*H580</f>
        <v>0</v>
      </c>
      <c r="U580" s="35"/>
      <c r="V580" s="35"/>
      <c r="W580" s="35"/>
      <c r="X580" s="35"/>
      <c r="Y580" s="35"/>
      <c r="Z580" s="35"/>
      <c r="AA580" s="35"/>
      <c r="AB580" s="35"/>
      <c r="AC580" s="35"/>
      <c r="AD580" s="35"/>
      <c r="AE580" s="35"/>
      <c r="AR580" s="203" t="s">
        <v>317</v>
      </c>
      <c r="AT580" s="203" t="s">
        <v>223</v>
      </c>
      <c r="AU580" s="203" t="s">
        <v>93</v>
      </c>
      <c r="AY580" s="18" t="s">
        <v>220</v>
      </c>
      <c r="BE580" s="204">
        <f>IF(N580="základní",J580,0)</f>
        <v>0</v>
      </c>
      <c r="BF580" s="204">
        <f>IF(N580="snížená",J580,0)</f>
        <v>0</v>
      </c>
      <c r="BG580" s="204">
        <f>IF(N580="zákl. přenesená",J580,0)</f>
        <v>0</v>
      </c>
      <c r="BH580" s="204">
        <f>IF(N580="sníž. přenesená",J580,0)</f>
        <v>0</v>
      </c>
      <c r="BI580" s="204">
        <f>IF(N580="nulová",J580,0)</f>
        <v>0</v>
      </c>
      <c r="BJ580" s="18" t="s">
        <v>93</v>
      </c>
      <c r="BK580" s="204">
        <f>ROUND(I580*H580,2)</f>
        <v>0</v>
      </c>
      <c r="BL580" s="18" t="s">
        <v>317</v>
      </c>
      <c r="BM580" s="203" t="s">
        <v>2109</v>
      </c>
    </row>
    <row r="581" spans="1:65" s="2" customFormat="1" ht="11.25">
      <c r="A581" s="35"/>
      <c r="B581" s="36"/>
      <c r="C581" s="37"/>
      <c r="D581" s="205" t="s">
        <v>230</v>
      </c>
      <c r="E581" s="37"/>
      <c r="F581" s="206" t="s">
        <v>860</v>
      </c>
      <c r="G581" s="37"/>
      <c r="H581" s="37"/>
      <c r="I581" s="207"/>
      <c r="J581" s="37"/>
      <c r="K581" s="37"/>
      <c r="L581" s="40"/>
      <c r="M581" s="208"/>
      <c r="N581" s="209"/>
      <c r="O581" s="72"/>
      <c r="P581" s="72"/>
      <c r="Q581" s="72"/>
      <c r="R581" s="72"/>
      <c r="S581" s="72"/>
      <c r="T581" s="73"/>
      <c r="U581" s="35"/>
      <c r="V581" s="35"/>
      <c r="W581" s="35"/>
      <c r="X581" s="35"/>
      <c r="Y581" s="35"/>
      <c r="Z581" s="35"/>
      <c r="AA581" s="35"/>
      <c r="AB581" s="35"/>
      <c r="AC581" s="35"/>
      <c r="AD581" s="35"/>
      <c r="AE581" s="35"/>
      <c r="AT581" s="18" t="s">
        <v>230</v>
      </c>
      <c r="AU581" s="18" t="s">
        <v>93</v>
      </c>
    </row>
    <row r="582" spans="1:65" s="15" customFormat="1" ht="11.25">
      <c r="B582" s="231"/>
      <c r="C582" s="232"/>
      <c r="D582" s="205" t="s">
        <v>232</v>
      </c>
      <c r="E582" s="233" t="s">
        <v>1</v>
      </c>
      <c r="F582" s="234" t="s">
        <v>236</v>
      </c>
      <c r="G582" s="232"/>
      <c r="H582" s="235">
        <v>34.31</v>
      </c>
      <c r="I582" s="236"/>
      <c r="J582" s="232"/>
      <c r="K582" s="232"/>
      <c r="L582" s="237"/>
      <c r="M582" s="238"/>
      <c r="N582" s="239"/>
      <c r="O582" s="239"/>
      <c r="P582" s="239"/>
      <c r="Q582" s="239"/>
      <c r="R582" s="239"/>
      <c r="S582" s="239"/>
      <c r="T582" s="240"/>
      <c r="AT582" s="241" t="s">
        <v>232</v>
      </c>
      <c r="AU582" s="241" t="s">
        <v>93</v>
      </c>
      <c r="AV582" s="15" t="s">
        <v>228</v>
      </c>
      <c r="AW582" s="15" t="s">
        <v>35</v>
      </c>
      <c r="AX582" s="15" t="s">
        <v>80</v>
      </c>
      <c r="AY582" s="241" t="s">
        <v>220</v>
      </c>
    </row>
    <row r="583" spans="1:65" s="2" customFormat="1" ht="24.2" customHeight="1">
      <c r="A583" s="35"/>
      <c r="B583" s="36"/>
      <c r="C583" s="192" t="s">
        <v>856</v>
      </c>
      <c r="D583" s="192" t="s">
        <v>223</v>
      </c>
      <c r="E583" s="193" t="s">
        <v>862</v>
      </c>
      <c r="F583" s="194" t="s">
        <v>863</v>
      </c>
      <c r="G583" s="195" t="s">
        <v>259</v>
      </c>
      <c r="H583" s="196">
        <v>2</v>
      </c>
      <c r="I583" s="197"/>
      <c r="J583" s="198">
        <f>ROUND(I583*H583,2)</f>
        <v>0</v>
      </c>
      <c r="K583" s="194" t="s">
        <v>1</v>
      </c>
      <c r="L583" s="40"/>
      <c r="M583" s="199" t="s">
        <v>1</v>
      </c>
      <c r="N583" s="200" t="s">
        <v>46</v>
      </c>
      <c r="O583" s="72"/>
      <c r="P583" s="201">
        <f>O583*H583</f>
        <v>0</v>
      </c>
      <c r="Q583" s="201">
        <v>5.8E-4</v>
      </c>
      <c r="R583" s="201">
        <f>Q583*H583</f>
        <v>1.16E-3</v>
      </c>
      <c r="S583" s="201">
        <v>0</v>
      </c>
      <c r="T583" s="202">
        <f>S583*H583</f>
        <v>0</v>
      </c>
      <c r="U583" s="35"/>
      <c r="V583" s="35"/>
      <c r="W583" s="35"/>
      <c r="X583" s="35"/>
      <c r="Y583" s="35"/>
      <c r="Z583" s="35"/>
      <c r="AA583" s="35"/>
      <c r="AB583" s="35"/>
      <c r="AC583" s="35"/>
      <c r="AD583" s="35"/>
      <c r="AE583" s="35"/>
      <c r="AR583" s="203" t="s">
        <v>317</v>
      </c>
      <c r="AT583" s="203" t="s">
        <v>223</v>
      </c>
      <c r="AU583" s="203" t="s">
        <v>93</v>
      </c>
      <c r="AY583" s="18" t="s">
        <v>220</v>
      </c>
      <c r="BE583" s="204">
        <f>IF(N583="základní",J583,0)</f>
        <v>0</v>
      </c>
      <c r="BF583" s="204">
        <f>IF(N583="snížená",J583,0)</f>
        <v>0</v>
      </c>
      <c r="BG583" s="204">
        <f>IF(N583="zákl. přenesená",J583,0)</f>
        <v>0</v>
      </c>
      <c r="BH583" s="204">
        <f>IF(N583="sníž. přenesená",J583,0)</f>
        <v>0</v>
      </c>
      <c r="BI583" s="204">
        <f>IF(N583="nulová",J583,0)</f>
        <v>0</v>
      </c>
      <c r="BJ583" s="18" t="s">
        <v>93</v>
      </c>
      <c r="BK583" s="204">
        <f>ROUND(I583*H583,2)</f>
        <v>0</v>
      </c>
      <c r="BL583" s="18" t="s">
        <v>317</v>
      </c>
      <c r="BM583" s="203" t="s">
        <v>864</v>
      </c>
    </row>
    <row r="584" spans="1:65" s="2" customFormat="1" ht="14.45" customHeight="1">
      <c r="A584" s="35"/>
      <c r="B584" s="36"/>
      <c r="C584" s="192" t="s">
        <v>861</v>
      </c>
      <c r="D584" s="192" t="s">
        <v>223</v>
      </c>
      <c r="E584" s="193" t="s">
        <v>866</v>
      </c>
      <c r="F584" s="194" t="s">
        <v>867</v>
      </c>
      <c r="G584" s="195" t="s">
        <v>226</v>
      </c>
      <c r="H584" s="196">
        <v>34.31</v>
      </c>
      <c r="I584" s="197"/>
      <c r="J584" s="198">
        <f>ROUND(I584*H584,2)</f>
        <v>0</v>
      </c>
      <c r="K584" s="194" t="s">
        <v>227</v>
      </c>
      <c r="L584" s="40"/>
      <c r="M584" s="199" t="s">
        <v>1</v>
      </c>
      <c r="N584" s="200" t="s">
        <v>46</v>
      </c>
      <c r="O584" s="72"/>
      <c r="P584" s="201">
        <f>O584*H584</f>
        <v>0</v>
      </c>
      <c r="Q584" s="201">
        <v>5.0000000000000002E-5</v>
      </c>
      <c r="R584" s="201">
        <f>Q584*H584</f>
        <v>1.7155000000000002E-3</v>
      </c>
      <c r="S584" s="201">
        <v>0</v>
      </c>
      <c r="T584" s="202">
        <f>S584*H584</f>
        <v>0</v>
      </c>
      <c r="U584" s="35"/>
      <c r="V584" s="35"/>
      <c r="W584" s="35"/>
      <c r="X584" s="35"/>
      <c r="Y584" s="35"/>
      <c r="Z584" s="35"/>
      <c r="AA584" s="35"/>
      <c r="AB584" s="35"/>
      <c r="AC584" s="35"/>
      <c r="AD584" s="35"/>
      <c r="AE584" s="35"/>
      <c r="AR584" s="203" t="s">
        <v>317</v>
      </c>
      <c r="AT584" s="203" t="s">
        <v>223</v>
      </c>
      <c r="AU584" s="203" t="s">
        <v>93</v>
      </c>
      <c r="AY584" s="18" t="s">
        <v>220</v>
      </c>
      <c r="BE584" s="204">
        <f>IF(N584="základní",J584,0)</f>
        <v>0</v>
      </c>
      <c r="BF584" s="204">
        <f>IF(N584="snížená",J584,0)</f>
        <v>0</v>
      </c>
      <c r="BG584" s="204">
        <f>IF(N584="zákl. přenesená",J584,0)</f>
        <v>0</v>
      </c>
      <c r="BH584" s="204">
        <f>IF(N584="sníž. přenesená",J584,0)</f>
        <v>0</v>
      </c>
      <c r="BI584" s="204">
        <f>IF(N584="nulová",J584,0)</f>
        <v>0</v>
      </c>
      <c r="BJ584" s="18" t="s">
        <v>93</v>
      </c>
      <c r="BK584" s="204">
        <f>ROUND(I584*H584,2)</f>
        <v>0</v>
      </c>
      <c r="BL584" s="18" t="s">
        <v>317</v>
      </c>
      <c r="BM584" s="203" t="s">
        <v>2110</v>
      </c>
    </row>
    <row r="585" spans="1:65" s="2" customFormat="1" ht="11.25">
      <c r="A585" s="35"/>
      <c r="B585" s="36"/>
      <c r="C585" s="37"/>
      <c r="D585" s="205" t="s">
        <v>230</v>
      </c>
      <c r="E585" s="37"/>
      <c r="F585" s="206" t="s">
        <v>869</v>
      </c>
      <c r="G585" s="37"/>
      <c r="H585" s="37"/>
      <c r="I585" s="207"/>
      <c r="J585" s="37"/>
      <c r="K585" s="37"/>
      <c r="L585" s="40"/>
      <c r="M585" s="208"/>
      <c r="N585" s="209"/>
      <c r="O585" s="72"/>
      <c r="P585" s="72"/>
      <c r="Q585" s="72"/>
      <c r="R585" s="72"/>
      <c r="S585" s="72"/>
      <c r="T585" s="73"/>
      <c r="U585" s="35"/>
      <c r="V585" s="35"/>
      <c r="W585" s="35"/>
      <c r="X585" s="35"/>
      <c r="Y585" s="35"/>
      <c r="Z585" s="35"/>
      <c r="AA585" s="35"/>
      <c r="AB585" s="35"/>
      <c r="AC585" s="35"/>
      <c r="AD585" s="35"/>
      <c r="AE585" s="35"/>
      <c r="AT585" s="18" t="s">
        <v>230</v>
      </c>
      <c r="AU585" s="18" t="s">
        <v>93</v>
      </c>
    </row>
    <row r="586" spans="1:65" s="15" customFormat="1" ht="11.25">
      <c r="B586" s="231"/>
      <c r="C586" s="232"/>
      <c r="D586" s="205" t="s">
        <v>232</v>
      </c>
      <c r="E586" s="233" t="s">
        <v>1</v>
      </c>
      <c r="F586" s="234" t="s">
        <v>236</v>
      </c>
      <c r="G586" s="232"/>
      <c r="H586" s="235">
        <v>34.31</v>
      </c>
      <c r="I586" s="236"/>
      <c r="J586" s="232"/>
      <c r="K586" s="232"/>
      <c r="L586" s="237"/>
      <c r="M586" s="238"/>
      <c r="N586" s="239"/>
      <c r="O586" s="239"/>
      <c r="P586" s="239"/>
      <c r="Q586" s="239"/>
      <c r="R586" s="239"/>
      <c r="S586" s="239"/>
      <c r="T586" s="240"/>
      <c r="AT586" s="241" t="s">
        <v>232</v>
      </c>
      <c r="AU586" s="241" t="s">
        <v>93</v>
      </c>
      <c r="AV586" s="15" t="s">
        <v>228</v>
      </c>
      <c r="AW586" s="15" t="s">
        <v>35</v>
      </c>
      <c r="AX586" s="15" t="s">
        <v>80</v>
      </c>
      <c r="AY586" s="241" t="s">
        <v>220</v>
      </c>
    </row>
    <row r="587" spans="1:65" s="2" customFormat="1" ht="14.45" customHeight="1">
      <c r="A587" s="35"/>
      <c r="B587" s="36"/>
      <c r="C587" s="192" t="s">
        <v>865</v>
      </c>
      <c r="D587" s="192" t="s">
        <v>223</v>
      </c>
      <c r="E587" s="193" t="s">
        <v>871</v>
      </c>
      <c r="F587" s="194" t="s">
        <v>872</v>
      </c>
      <c r="G587" s="195" t="s">
        <v>386</v>
      </c>
      <c r="H587" s="253"/>
      <c r="I587" s="197"/>
      <c r="J587" s="198">
        <f>ROUND(I587*H587,2)</f>
        <v>0</v>
      </c>
      <c r="K587" s="194" t="s">
        <v>227</v>
      </c>
      <c r="L587" s="40"/>
      <c r="M587" s="199" t="s">
        <v>1</v>
      </c>
      <c r="N587" s="200" t="s">
        <v>46</v>
      </c>
      <c r="O587" s="72"/>
      <c r="P587" s="201">
        <f>O587*H587</f>
        <v>0</v>
      </c>
      <c r="Q587" s="201">
        <v>0</v>
      </c>
      <c r="R587" s="201">
        <f>Q587*H587</f>
        <v>0</v>
      </c>
      <c r="S587" s="201">
        <v>0</v>
      </c>
      <c r="T587" s="202">
        <f>S587*H587</f>
        <v>0</v>
      </c>
      <c r="U587" s="35"/>
      <c r="V587" s="35"/>
      <c r="W587" s="35"/>
      <c r="X587" s="35"/>
      <c r="Y587" s="35"/>
      <c r="Z587" s="35"/>
      <c r="AA587" s="35"/>
      <c r="AB587" s="35"/>
      <c r="AC587" s="35"/>
      <c r="AD587" s="35"/>
      <c r="AE587" s="35"/>
      <c r="AR587" s="203" t="s">
        <v>317</v>
      </c>
      <c r="AT587" s="203" t="s">
        <v>223</v>
      </c>
      <c r="AU587" s="203" t="s">
        <v>93</v>
      </c>
      <c r="AY587" s="18" t="s">
        <v>220</v>
      </c>
      <c r="BE587" s="204">
        <f>IF(N587="základní",J587,0)</f>
        <v>0</v>
      </c>
      <c r="BF587" s="204">
        <f>IF(N587="snížená",J587,0)</f>
        <v>0</v>
      </c>
      <c r="BG587" s="204">
        <f>IF(N587="zákl. přenesená",J587,0)</f>
        <v>0</v>
      </c>
      <c r="BH587" s="204">
        <f>IF(N587="sníž. přenesená",J587,0)</f>
        <v>0</v>
      </c>
      <c r="BI587" s="204">
        <f>IF(N587="nulová",J587,0)</f>
        <v>0</v>
      </c>
      <c r="BJ587" s="18" t="s">
        <v>93</v>
      </c>
      <c r="BK587" s="204">
        <f>ROUND(I587*H587,2)</f>
        <v>0</v>
      </c>
      <c r="BL587" s="18" t="s">
        <v>317</v>
      </c>
      <c r="BM587" s="203" t="s">
        <v>873</v>
      </c>
    </row>
    <row r="588" spans="1:65" s="2" customFormat="1" ht="19.5">
      <c r="A588" s="35"/>
      <c r="B588" s="36"/>
      <c r="C588" s="37"/>
      <c r="D588" s="205" t="s">
        <v>230</v>
      </c>
      <c r="E588" s="37"/>
      <c r="F588" s="206" t="s">
        <v>874</v>
      </c>
      <c r="G588" s="37"/>
      <c r="H588" s="37"/>
      <c r="I588" s="207"/>
      <c r="J588" s="37"/>
      <c r="K588" s="37"/>
      <c r="L588" s="40"/>
      <c r="M588" s="208"/>
      <c r="N588" s="209"/>
      <c r="O588" s="72"/>
      <c r="P588" s="72"/>
      <c r="Q588" s="72"/>
      <c r="R588" s="72"/>
      <c r="S588" s="72"/>
      <c r="T588" s="73"/>
      <c r="U588" s="35"/>
      <c r="V588" s="35"/>
      <c r="W588" s="35"/>
      <c r="X588" s="35"/>
      <c r="Y588" s="35"/>
      <c r="Z588" s="35"/>
      <c r="AA588" s="35"/>
      <c r="AB588" s="35"/>
      <c r="AC588" s="35"/>
      <c r="AD588" s="35"/>
      <c r="AE588" s="35"/>
      <c r="AT588" s="18" t="s">
        <v>230</v>
      </c>
      <c r="AU588" s="18" t="s">
        <v>93</v>
      </c>
    </row>
    <row r="589" spans="1:65" s="12" customFormat="1" ht="22.9" customHeight="1">
      <c r="B589" s="176"/>
      <c r="C589" s="177"/>
      <c r="D589" s="178" t="s">
        <v>79</v>
      </c>
      <c r="E589" s="190" t="s">
        <v>875</v>
      </c>
      <c r="F589" s="190" t="s">
        <v>876</v>
      </c>
      <c r="G589" s="177"/>
      <c r="H589" s="177"/>
      <c r="I589" s="180"/>
      <c r="J589" s="191">
        <f>BK589</f>
        <v>0</v>
      </c>
      <c r="K589" s="177"/>
      <c r="L589" s="182"/>
      <c r="M589" s="183"/>
      <c r="N589" s="184"/>
      <c r="O589" s="184"/>
      <c r="P589" s="185">
        <f>SUM(P590:P639)</f>
        <v>0</v>
      </c>
      <c r="Q589" s="184"/>
      <c r="R589" s="185">
        <f>SUM(R590:R639)</f>
        <v>0.18399001999999998</v>
      </c>
      <c r="S589" s="184"/>
      <c r="T589" s="186">
        <f>SUM(T590:T639)</f>
        <v>0</v>
      </c>
      <c r="AR589" s="187" t="s">
        <v>93</v>
      </c>
      <c r="AT589" s="188" t="s">
        <v>79</v>
      </c>
      <c r="AU589" s="188" t="s">
        <v>87</v>
      </c>
      <c r="AY589" s="187" t="s">
        <v>220</v>
      </c>
      <c r="BK589" s="189">
        <f>SUM(BK590:BK639)</f>
        <v>0</v>
      </c>
    </row>
    <row r="590" spans="1:65" s="2" customFormat="1" ht="14.45" customHeight="1">
      <c r="A590" s="35"/>
      <c r="B590" s="36"/>
      <c r="C590" s="192" t="s">
        <v>870</v>
      </c>
      <c r="D590" s="192" t="s">
        <v>223</v>
      </c>
      <c r="E590" s="193" t="s">
        <v>878</v>
      </c>
      <c r="F590" s="194" t="s">
        <v>879</v>
      </c>
      <c r="G590" s="195" t="s">
        <v>226</v>
      </c>
      <c r="H590" s="196">
        <v>581.61699999999996</v>
      </c>
      <c r="I590" s="197"/>
      <c r="J590" s="198">
        <f>ROUND(I590*H590,2)</f>
        <v>0</v>
      </c>
      <c r="K590" s="194" t="s">
        <v>227</v>
      </c>
      <c r="L590" s="40"/>
      <c r="M590" s="199" t="s">
        <v>1</v>
      </c>
      <c r="N590" s="200" t="s">
        <v>46</v>
      </c>
      <c r="O590" s="72"/>
      <c r="P590" s="201">
        <f>O590*H590</f>
        <v>0</v>
      </c>
      <c r="Q590" s="201">
        <v>0</v>
      </c>
      <c r="R590" s="201">
        <f>Q590*H590</f>
        <v>0</v>
      </c>
      <c r="S590" s="201">
        <v>0</v>
      </c>
      <c r="T590" s="202">
        <f>S590*H590</f>
        <v>0</v>
      </c>
      <c r="U590" s="35"/>
      <c r="V590" s="35"/>
      <c r="W590" s="35"/>
      <c r="X590" s="35"/>
      <c r="Y590" s="35"/>
      <c r="Z590" s="35"/>
      <c r="AA590" s="35"/>
      <c r="AB590" s="35"/>
      <c r="AC590" s="35"/>
      <c r="AD590" s="35"/>
      <c r="AE590" s="35"/>
      <c r="AR590" s="203" t="s">
        <v>317</v>
      </c>
      <c r="AT590" s="203" t="s">
        <v>223</v>
      </c>
      <c r="AU590" s="203" t="s">
        <v>93</v>
      </c>
      <c r="AY590" s="18" t="s">
        <v>220</v>
      </c>
      <c r="BE590" s="204">
        <f>IF(N590="základní",J590,0)</f>
        <v>0</v>
      </c>
      <c r="BF590" s="204">
        <f>IF(N590="snížená",J590,0)</f>
        <v>0</v>
      </c>
      <c r="BG590" s="204">
        <f>IF(N590="zákl. přenesená",J590,0)</f>
        <v>0</v>
      </c>
      <c r="BH590" s="204">
        <f>IF(N590="sníž. přenesená",J590,0)</f>
        <v>0</v>
      </c>
      <c r="BI590" s="204">
        <f>IF(N590="nulová",J590,0)</f>
        <v>0</v>
      </c>
      <c r="BJ590" s="18" t="s">
        <v>93</v>
      </c>
      <c r="BK590" s="204">
        <f>ROUND(I590*H590,2)</f>
        <v>0</v>
      </c>
      <c r="BL590" s="18" t="s">
        <v>317</v>
      </c>
      <c r="BM590" s="203" t="s">
        <v>2111</v>
      </c>
    </row>
    <row r="591" spans="1:65" s="2" customFormat="1" ht="11.25">
      <c r="A591" s="35"/>
      <c r="B591" s="36"/>
      <c r="C591" s="37"/>
      <c r="D591" s="205" t="s">
        <v>230</v>
      </c>
      <c r="E591" s="37"/>
      <c r="F591" s="206" t="s">
        <v>881</v>
      </c>
      <c r="G591" s="37"/>
      <c r="H591" s="37"/>
      <c r="I591" s="207"/>
      <c r="J591" s="37"/>
      <c r="K591" s="37"/>
      <c r="L591" s="40"/>
      <c r="M591" s="208"/>
      <c r="N591" s="209"/>
      <c r="O591" s="72"/>
      <c r="P591" s="72"/>
      <c r="Q591" s="72"/>
      <c r="R591" s="72"/>
      <c r="S591" s="72"/>
      <c r="T591" s="73"/>
      <c r="U591" s="35"/>
      <c r="V591" s="35"/>
      <c r="W591" s="35"/>
      <c r="X591" s="35"/>
      <c r="Y591" s="35"/>
      <c r="Z591" s="35"/>
      <c r="AA591" s="35"/>
      <c r="AB591" s="35"/>
      <c r="AC591" s="35"/>
      <c r="AD591" s="35"/>
      <c r="AE591" s="35"/>
      <c r="AT591" s="18" t="s">
        <v>230</v>
      </c>
      <c r="AU591" s="18" t="s">
        <v>93</v>
      </c>
    </row>
    <row r="592" spans="1:65" s="15" customFormat="1" ht="11.25">
      <c r="B592" s="231"/>
      <c r="C592" s="232"/>
      <c r="D592" s="205" t="s">
        <v>232</v>
      </c>
      <c r="E592" s="233" t="s">
        <v>1</v>
      </c>
      <c r="F592" s="234" t="s">
        <v>236</v>
      </c>
      <c r="G592" s="232"/>
      <c r="H592" s="235">
        <v>581.61699999999996</v>
      </c>
      <c r="I592" s="236"/>
      <c r="J592" s="232"/>
      <c r="K592" s="232"/>
      <c r="L592" s="237"/>
      <c r="M592" s="238"/>
      <c r="N592" s="239"/>
      <c r="O592" s="239"/>
      <c r="P592" s="239"/>
      <c r="Q592" s="239"/>
      <c r="R592" s="239"/>
      <c r="S592" s="239"/>
      <c r="T592" s="240"/>
      <c r="AT592" s="241" t="s">
        <v>232</v>
      </c>
      <c r="AU592" s="241" t="s">
        <v>93</v>
      </c>
      <c r="AV592" s="15" t="s">
        <v>228</v>
      </c>
      <c r="AW592" s="15" t="s">
        <v>35</v>
      </c>
      <c r="AX592" s="15" t="s">
        <v>80</v>
      </c>
      <c r="AY592" s="241" t="s">
        <v>220</v>
      </c>
    </row>
    <row r="593" spans="1:65" s="2" customFormat="1" ht="14.45" customHeight="1">
      <c r="A593" s="35"/>
      <c r="B593" s="36"/>
      <c r="C593" s="192" t="s">
        <v>877</v>
      </c>
      <c r="D593" s="192" t="s">
        <v>223</v>
      </c>
      <c r="E593" s="193" t="s">
        <v>883</v>
      </c>
      <c r="F593" s="194" t="s">
        <v>884</v>
      </c>
      <c r="G593" s="195" t="s">
        <v>226</v>
      </c>
      <c r="H593" s="196">
        <v>158.16</v>
      </c>
      <c r="I593" s="197"/>
      <c r="J593" s="198">
        <f>ROUND(I593*H593,2)</f>
        <v>0</v>
      </c>
      <c r="K593" s="194" t="s">
        <v>227</v>
      </c>
      <c r="L593" s="40"/>
      <c r="M593" s="199" t="s">
        <v>1</v>
      </c>
      <c r="N593" s="200" t="s">
        <v>46</v>
      </c>
      <c r="O593" s="72"/>
      <c r="P593" s="201">
        <f>O593*H593</f>
        <v>0</v>
      </c>
      <c r="Q593" s="201">
        <v>0</v>
      </c>
      <c r="R593" s="201">
        <f>Q593*H593</f>
        <v>0</v>
      </c>
      <c r="S593" s="201">
        <v>0</v>
      </c>
      <c r="T593" s="202">
        <f>S593*H593</f>
        <v>0</v>
      </c>
      <c r="U593" s="35"/>
      <c r="V593" s="35"/>
      <c r="W593" s="35"/>
      <c r="X593" s="35"/>
      <c r="Y593" s="35"/>
      <c r="Z593" s="35"/>
      <c r="AA593" s="35"/>
      <c r="AB593" s="35"/>
      <c r="AC593" s="35"/>
      <c r="AD593" s="35"/>
      <c r="AE593" s="35"/>
      <c r="AR593" s="203" t="s">
        <v>317</v>
      </c>
      <c r="AT593" s="203" t="s">
        <v>223</v>
      </c>
      <c r="AU593" s="203" t="s">
        <v>93</v>
      </c>
      <c r="AY593" s="18" t="s">
        <v>220</v>
      </c>
      <c r="BE593" s="204">
        <f>IF(N593="základní",J593,0)</f>
        <v>0</v>
      </c>
      <c r="BF593" s="204">
        <f>IF(N593="snížená",J593,0)</f>
        <v>0</v>
      </c>
      <c r="BG593" s="204">
        <f>IF(N593="zákl. přenesená",J593,0)</f>
        <v>0</v>
      </c>
      <c r="BH593" s="204">
        <f>IF(N593="sníž. přenesená",J593,0)</f>
        <v>0</v>
      </c>
      <c r="BI593" s="204">
        <f>IF(N593="nulová",J593,0)</f>
        <v>0</v>
      </c>
      <c r="BJ593" s="18" t="s">
        <v>93</v>
      </c>
      <c r="BK593" s="204">
        <f>ROUND(I593*H593,2)</f>
        <v>0</v>
      </c>
      <c r="BL593" s="18" t="s">
        <v>317</v>
      </c>
      <c r="BM593" s="203" t="s">
        <v>2112</v>
      </c>
    </row>
    <row r="594" spans="1:65" s="2" customFormat="1" ht="11.25">
      <c r="A594" s="35"/>
      <c r="B594" s="36"/>
      <c r="C594" s="37"/>
      <c r="D594" s="205" t="s">
        <v>230</v>
      </c>
      <c r="E594" s="37"/>
      <c r="F594" s="206" t="s">
        <v>886</v>
      </c>
      <c r="G594" s="37"/>
      <c r="H594" s="37"/>
      <c r="I594" s="207"/>
      <c r="J594" s="37"/>
      <c r="K594" s="37"/>
      <c r="L594" s="40"/>
      <c r="M594" s="208"/>
      <c r="N594" s="209"/>
      <c r="O594" s="72"/>
      <c r="P594" s="72"/>
      <c r="Q594" s="72"/>
      <c r="R594" s="72"/>
      <c r="S594" s="72"/>
      <c r="T594" s="73"/>
      <c r="U594" s="35"/>
      <c r="V594" s="35"/>
      <c r="W594" s="35"/>
      <c r="X594" s="35"/>
      <c r="Y594" s="35"/>
      <c r="Z594" s="35"/>
      <c r="AA594" s="35"/>
      <c r="AB594" s="35"/>
      <c r="AC594" s="35"/>
      <c r="AD594" s="35"/>
      <c r="AE594" s="35"/>
      <c r="AT594" s="18" t="s">
        <v>230</v>
      </c>
      <c r="AU594" s="18" t="s">
        <v>93</v>
      </c>
    </row>
    <row r="595" spans="1:65" s="13" customFormat="1" ht="11.25">
      <c r="B595" s="210"/>
      <c r="C595" s="211"/>
      <c r="D595" s="205" t="s">
        <v>232</v>
      </c>
      <c r="E595" s="212" t="s">
        <v>1</v>
      </c>
      <c r="F595" s="213" t="s">
        <v>271</v>
      </c>
      <c r="G595" s="211"/>
      <c r="H595" s="212" t="s">
        <v>1</v>
      </c>
      <c r="I595" s="214"/>
      <c r="J595" s="211"/>
      <c r="K595" s="211"/>
      <c r="L595" s="215"/>
      <c r="M595" s="216"/>
      <c r="N595" s="217"/>
      <c r="O595" s="217"/>
      <c r="P595" s="217"/>
      <c r="Q595" s="217"/>
      <c r="R595" s="217"/>
      <c r="S595" s="217"/>
      <c r="T595" s="218"/>
      <c r="AT595" s="219" t="s">
        <v>232</v>
      </c>
      <c r="AU595" s="219" t="s">
        <v>93</v>
      </c>
      <c r="AV595" s="13" t="s">
        <v>87</v>
      </c>
      <c r="AW595" s="13" t="s">
        <v>35</v>
      </c>
      <c r="AX595" s="13" t="s">
        <v>80</v>
      </c>
      <c r="AY595" s="219" t="s">
        <v>220</v>
      </c>
    </row>
    <row r="596" spans="1:65" s="14" customFormat="1" ht="11.25">
      <c r="B596" s="220"/>
      <c r="C596" s="221"/>
      <c r="D596" s="205" t="s">
        <v>232</v>
      </c>
      <c r="E596" s="222" t="s">
        <v>1</v>
      </c>
      <c r="F596" s="223" t="s">
        <v>2016</v>
      </c>
      <c r="G596" s="221"/>
      <c r="H596" s="224">
        <v>20.55</v>
      </c>
      <c r="I596" s="225"/>
      <c r="J596" s="221"/>
      <c r="K596" s="221"/>
      <c r="L596" s="226"/>
      <c r="M596" s="227"/>
      <c r="N596" s="228"/>
      <c r="O596" s="228"/>
      <c r="P596" s="228"/>
      <c r="Q596" s="228"/>
      <c r="R596" s="228"/>
      <c r="S596" s="228"/>
      <c r="T596" s="229"/>
      <c r="AT596" s="230" t="s">
        <v>232</v>
      </c>
      <c r="AU596" s="230" t="s">
        <v>93</v>
      </c>
      <c r="AV596" s="14" t="s">
        <v>93</v>
      </c>
      <c r="AW596" s="14" t="s">
        <v>35</v>
      </c>
      <c r="AX596" s="14" t="s">
        <v>80</v>
      </c>
      <c r="AY596" s="230" t="s">
        <v>220</v>
      </c>
    </row>
    <row r="597" spans="1:65" s="14" customFormat="1" ht="11.25">
      <c r="B597" s="220"/>
      <c r="C597" s="221"/>
      <c r="D597" s="205" t="s">
        <v>232</v>
      </c>
      <c r="E597" s="222" t="s">
        <v>1</v>
      </c>
      <c r="F597" s="223" t="s">
        <v>2013</v>
      </c>
      <c r="G597" s="221"/>
      <c r="H597" s="224">
        <v>69.02</v>
      </c>
      <c r="I597" s="225"/>
      <c r="J597" s="221"/>
      <c r="K597" s="221"/>
      <c r="L597" s="226"/>
      <c r="M597" s="227"/>
      <c r="N597" s="228"/>
      <c r="O597" s="228"/>
      <c r="P597" s="228"/>
      <c r="Q597" s="228"/>
      <c r="R597" s="228"/>
      <c r="S597" s="228"/>
      <c r="T597" s="229"/>
      <c r="AT597" s="230" t="s">
        <v>232</v>
      </c>
      <c r="AU597" s="230" t="s">
        <v>93</v>
      </c>
      <c r="AV597" s="14" t="s">
        <v>93</v>
      </c>
      <c r="AW597" s="14" t="s">
        <v>35</v>
      </c>
      <c r="AX597" s="14" t="s">
        <v>80</v>
      </c>
      <c r="AY597" s="230" t="s">
        <v>220</v>
      </c>
    </row>
    <row r="598" spans="1:65" s="14" customFormat="1" ht="11.25">
      <c r="B598" s="220"/>
      <c r="C598" s="221"/>
      <c r="D598" s="205" t="s">
        <v>232</v>
      </c>
      <c r="E598" s="222" t="s">
        <v>1</v>
      </c>
      <c r="F598" s="223" t="s">
        <v>2014</v>
      </c>
      <c r="G598" s="221"/>
      <c r="H598" s="224">
        <v>68.59</v>
      </c>
      <c r="I598" s="225"/>
      <c r="J598" s="221"/>
      <c r="K598" s="221"/>
      <c r="L598" s="226"/>
      <c r="M598" s="227"/>
      <c r="N598" s="228"/>
      <c r="O598" s="228"/>
      <c r="P598" s="228"/>
      <c r="Q598" s="228"/>
      <c r="R598" s="228"/>
      <c r="S598" s="228"/>
      <c r="T598" s="229"/>
      <c r="AT598" s="230" t="s">
        <v>232</v>
      </c>
      <c r="AU598" s="230" t="s">
        <v>93</v>
      </c>
      <c r="AV598" s="14" t="s">
        <v>93</v>
      </c>
      <c r="AW598" s="14" t="s">
        <v>35</v>
      </c>
      <c r="AX598" s="14" t="s">
        <v>80</v>
      </c>
      <c r="AY598" s="230" t="s">
        <v>220</v>
      </c>
    </row>
    <row r="599" spans="1:65" s="2" customFormat="1" ht="14.45" customHeight="1">
      <c r="A599" s="35"/>
      <c r="B599" s="36"/>
      <c r="C599" s="243" t="s">
        <v>882</v>
      </c>
      <c r="D599" s="243" t="s">
        <v>359</v>
      </c>
      <c r="E599" s="244" t="s">
        <v>888</v>
      </c>
      <c r="F599" s="245" t="s">
        <v>889</v>
      </c>
      <c r="G599" s="246" t="s">
        <v>226</v>
      </c>
      <c r="H599" s="247">
        <v>166.06800000000001</v>
      </c>
      <c r="I599" s="248"/>
      <c r="J599" s="249">
        <f>ROUND(I599*H599,2)</f>
        <v>0</v>
      </c>
      <c r="K599" s="245" t="s">
        <v>227</v>
      </c>
      <c r="L599" s="250"/>
      <c r="M599" s="251" t="s">
        <v>1</v>
      </c>
      <c r="N599" s="252" t="s">
        <v>46</v>
      </c>
      <c r="O599" s="72"/>
      <c r="P599" s="201">
        <f>O599*H599</f>
        <v>0</v>
      </c>
      <c r="Q599" s="201">
        <v>0</v>
      </c>
      <c r="R599" s="201">
        <f>Q599*H599</f>
        <v>0</v>
      </c>
      <c r="S599" s="201">
        <v>0</v>
      </c>
      <c r="T599" s="202">
        <f>S599*H599</f>
        <v>0</v>
      </c>
      <c r="U599" s="35"/>
      <c r="V599" s="35"/>
      <c r="W599" s="35"/>
      <c r="X599" s="35"/>
      <c r="Y599" s="35"/>
      <c r="Z599" s="35"/>
      <c r="AA599" s="35"/>
      <c r="AB599" s="35"/>
      <c r="AC599" s="35"/>
      <c r="AD599" s="35"/>
      <c r="AE599" s="35"/>
      <c r="AR599" s="203" t="s">
        <v>362</v>
      </c>
      <c r="AT599" s="203" t="s">
        <v>359</v>
      </c>
      <c r="AU599" s="203" t="s">
        <v>93</v>
      </c>
      <c r="AY599" s="18" t="s">
        <v>220</v>
      </c>
      <c r="BE599" s="204">
        <f>IF(N599="základní",J599,0)</f>
        <v>0</v>
      </c>
      <c r="BF599" s="204">
        <f>IF(N599="snížená",J599,0)</f>
        <v>0</v>
      </c>
      <c r="BG599" s="204">
        <f>IF(N599="zákl. přenesená",J599,0)</f>
        <v>0</v>
      </c>
      <c r="BH599" s="204">
        <f>IF(N599="sníž. přenesená",J599,0)</f>
        <v>0</v>
      </c>
      <c r="BI599" s="204">
        <f>IF(N599="nulová",J599,0)</f>
        <v>0</v>
      </c>
      <c r="BJ599" s="18" t="s">
        <v>93</v>
      </c>
      <c r="BK599" s="204">
        <f>ROUND(I599*H599,2)</f>
        <v>0</v>
      </c>
      <c r="BL599" s="18" t="s">
        <v>317</v>
      </c>
      <c r="BM599" s="203" t="s">
        <v>2113</v>
      </c>
    </row>
    <row r="600" spans="1:65" s="2" customFormat="1" ht="11.25">
      <c r="A600" s="35"/>
      <c r="B600" s="36"/>
      <c r="C600" s="37"/>
      <c r="D600" s="205" t="s">
        <v>230</v>
      </c>
      <c r="E600" s="37"/>
      <c r="F600" s="206" t="s">
        <v>889</v>
      </c>
      <c r="G600" s="37"/>
      <c r="H600" s="37"/>
      <c r="I600" s="207"/>
      <c r="J600" s="37"/>
      <c r="K600" s="37"/>
      <c r="L600" s="40"/>
      <c r="M600" s="208"/>
      <c r="N600" s="209"/>
      <c r="O600" s="72"/>
      <c r="P600" s="72"/>
      <c r="Q600" s="72"/>
      <c r="R600" s="72"/>
      <c r="S600" s="72"/>
      <c r="T600" s="73"/>
      <c r="U600" s="35"/>
      <c r="V600" s="35"/>
      <c r="W600" s="35"/>
      <c r="X600" s="35"/>
      <c r="Y600" s="35"/>
      <c r="Z600" s="35"/>
      <c r="AA600" s="35"/>
      <c r="AB600" s="35"/>
      <c r="AC600" s="35"/>
      <c r="AD600" s="35"/>
      <c r="AE600" s="35"/>
      <c r="AT600" s="18" t="s">
        <v>230</v>
      </c>
      <c r="AU600" s="18" t="s">
        <v>93</v>
      </c>
    </row>
    <row r="601" spans="1:65" s="14" customFormat="1" ht="11.25">
      <c r="B601" s="220"/>
      <c r="C601" s="221"/>
      <c r="D601" s="205" t="s">
        <v>232</v>
      </c>
      <c r="E601" s="221"/>
      <c r="F601" s="223" t="s">
        <v>2114</v>
      </c>
      <c r="G601" s="221"/>
      <c r="H601" s="224">
        <v>166.06800000000001</v>
      </c>
      <c r="I601" s="225"/>
      <c r="J601" s="221"/>
      <c r="K601" s="221"/>
      <c r="L601" s="226"/>
      <c r="M601" s="227"/>
      <c r="N601" s="228"/>
      <c r="O601" s="228"/>
      <c r="P601" s="228"/>
      <c r="Q601" s="228"/>
      <c r="R601" s="228"/>
      <c r="S601" s="228"/>
      <c r="T601" s="229"/>
      <c r="AT601" s="230" t="s">
        <v>232</v>
      </c>
      <c r="AU601" s="230" t="s">
        <v>93</v>
      </c>
      <c r="AV601" s="14" t="s">
        <v>93</v>
      </c>
      <c r="AW601" s="14" t="s">
        <v>4</v>
      </c>
      <c r="AX601" s="14" t="s">
        <v>87</v>
      </c>
      <c r="AY601" s="230" t="s">
        <v>220</v>
      </c>
    </row>
    <row r="602" spans="1:65" s="2" customFormat="1" ht="14.45" customHeight="1">
      <c r="A602" s="35"/>
      <c r="B602" s="36"/>
      <c r="C602" s="192" t="s">
        <v>887</v>
      </c>
      <c r="D602" s="192" t="s">
        <v>223</v>
      </c>
      <c r="E602" s="193" t="s">
        <v>893</v>
      </c>
      <c r="F602" s="194" t="s">
        <v>894</v>
      </c>
      <c r="G602" s="195" t="s">
        <v>226</v>
      </c>
      <c r="H602" s="196">
        <v>155.94</v>
      </c>
      <c r="I602" s="197"/>
      <c r="J602" s="198">
        <f>ROUND(I602*H602,2)</f>
        <v>0</v>
      </c>
      <c r="K602" s="194" t="s">
        <v>1</v>
      </c>
      <c r="L602" s="40"/>
      <c r="M602" s="199" t="s">
        <v>1</v>
      </c>
      <c r="N602" s="200" t="s">
        <v>46</v>
      </c>
      <c r="O602" s="72"/>
      <c r="P602" s="201">
        <f>O602*H602</f>
        <v>0</v>
      </c>
      <c r="Q602" s="201">
        <v>2.0000000000000001E-4</v>
      </c>
      <c r="R602" s="201">
        <f>Q602*H602</f>
        <v>3.1188E-2</v>
      </c>
      <c r="S602" s="201">
        <v>0</v>
      </c>
      <c r="T602" s="202">
        <f>S602*H602</f>
        <v>0</v>
      </c>
      <c r="U602" s="35"/>
      <c r="V602" s="35"/>
      <c r="W602" s="35"/>
      <c r="X602" s="35"/>
      <c r="Y602" s="35"/>
      <c r="Z602" s="35"/>
      <c r="AA602" s="35"/>
      <c r="AB602" s="35"/>
      <c r="AC602" s="35"/>
      <c r="AD602" s="35"/>
      <c r="AE602" s="35"/>
      <c r="AR602" s="203" t="s">
        <v>317</v>
      </c>
      <c r="AT602" s="203" t="s">
        <v>223</v>
      </c>
      <c r="AU602" s="203" t="s">
        <v>93</v>
      </c>
      <c r="AY602" s="18" t="s">
        <v>220</v>
      </c>
      <c r="BE602" s="204">
        <f>IF(N602="základní",J602,0)</f>
        <v>0</v>
      </c>
      <c r="BF602" s="204">
        <f>IF(N602="snížená",J602,0)</f>
        <v>0</v>
      </c>
      <c r="BG602" s="204">
        <f>IF(N602="zákl. přenesená",J602,0)</f>
        <v>0</v>
      </c>
      <c r="BH602" s="204">
        <f>IF(N602="sníž. přenesená",J602,0)</f>
        <v>0</v>
      </c>
      <c r="BI602" s="204">
        <f>IF(N602="nulová",J602,0)</f>
        <v>0</v>
      </c>
      <c r="BJ602" s="18" t="s">
        <v>93</v>
      </c>
      <c r="BK602" s="204">
        <f>ROUND(I602*H602,2)</f>
        <v>0</v>
      </c>
      <c r="BL602" s="18" t="s">
        <v>317</v>
      </c>
      <c r="BM602" s="203" t="s">
        <v>2115</v>
      </c>
    </row>
    <row r="603" spans="1:65" s="2" customFormat="1" ht="11.25">
      <c r="A603" s="35"/>
      <c r="B603" s="36"/>
      <c r="C603" s="37"/>
      <c r="D603" s="205" t="s">
        <v>230</v>
      </c>
      <c r="E603" s="37"/>
      <c r="F603" s="206" t="s">
        <v>896</v>
      </c>
      <c r="G603" s="37"/>
      <c r="H603" s="37"/>
      <c r="I603" s="207"/>
      <c r="J603" s="37"/>
      <c r="K603" s="37"/>
      <c r="L603" s="40"/>
      <c r="M603" s="208"/>
      <c r="N603" s="209"/>
      <c r="O603" s="72"/>
      <c r="P603" s="72"/>
      <c r="Q603" s="72"/>
      <c r="R603" s="72"/>
      <c r="S603" s="72"/>
      <c r="T603" s="73"/>
      <c r="U603" s="35"/>
      <c r="V603" s="35"/>
      <c r="W603" s="35"/>
      <c r="X603" s="35"/>
      <c r="Y603" s="35"/>
      <c r="Z603" s="35"/>
      <c r="AA603" s="35"/>
      <c r="AB603" s="35"/>
      <c r="AC603" s="35"/>
      <c r="AD603" s="35"/>
      <c r="AE603" s="35"/>
      <c r="AT603" s="18" t="s">
        <v>230</v>
      </c>
      <c r="AU603" s="18" t="s">
        <v>93</v>
      </c>
    </row>
    <row r="604" spans="1:65" s="13" customFormat="1" ht="11.25">
      <c r="B604" s="210"/>
      <c r="C604" s="211"/>
      <c r="D604" s="205" t="s">
        <v>232</v>
      </c>
      <c r="E604" s="212" t="s">
        <v>1</v>
      </c>
      <c r="F604" s="213" t="s">
        <v>243</v>
      </c>
      <c r="G604" s="211"/>
      <c r="H604" s="212" t="s">
        <v>1</v>
      </c>
      <c r="I604" s="214"/>
      <c r="J604" s="211"/>
      <c r="K604" s="211"/>
      <c r="L604" s="215"/>
      <c r="M604" s="216"/>
      <c r="N604" s="217"/>
      <c r="O604" s="217"/>
      <c r="P604" s="217"/>
      <c r="Q604" s="217"/>
      <c r="R604" s="217"/>
      <c r="S604" s="217"/>
      <c r="T604" s="218"/>
      <c r="AT604" s="219" t="s">
        <v>232</v>
      </c>
      <c r="AU604" s="219" t="s">
        <v>93</v>
      </c>
      <c r="AV604" s="13" t="s">
        <v>87</v>
      </c>
      <c r="AW604" s="13" t="s">
        <v>35</v>
      </c>
      <c r="AX604" s="13" t="s">
        <v>80</v>
      </c>
      <c r="AY604" s="219" t="s">
        <v>220</v>
      </c>
    </row>
    <row r="605" spans="1:65" s="14" customFormat="1" ht="11.25">
      <c r="B605" s="220"/>
      <c r="C605" s="221"/>
      <c r="D605" s="205" t="s">
        <v>232</v>
      </c>
      <c r="E605" s="222" t="s">
        <v>1</v>
      </c>
      <c r="F605" s="223" t="s">
        <v>2007</v>
      </c>
      <c r="G605" s="221"/>
      <c r="H605" s="224">
        <v>101.44</v>
      </c>
      <c r="I605" s="225"/>
      <c r="J605" s="221"/>
      <c r="K605" s="221"/>
      <c r="L605" s="226"/>
      <c r="M605" s="227"/>
      <c r="N605" s="228"/>
      <c r="O605" s="228"/>
      <c r="P605" s="228"/>
      <c r="Q605" s="228"/>
      <c r="R605" s="228"/>
      <c r="S605" s="228"/>
      <c r="T605" s="229"/>
      <c r="AT605" s="230" t="s">
        <v>232</v>
      </c>
      <c r="AU605" s="230" t="s">
        <v>93</v>
      </c>
      <c r="AV605" s="14" t="s">
        <v>93</v>
      </c>
      <c r="AW605" s="14" t="s">
        <v>35</v>
      </c>
      <c r="AX605" s="14" t="s">
        <v>80</v>
      </c>
      <c r="AY605" s="230" t="s">
        <v>220</v>
      </c>
    </row>
    <row r="606" spans="1:65" s="14" customFormat="1" ht="11.25">
      <c r="B606" s="220"/>
      <c r="C606" s="221"/>
      <c r="D606" s="205" t="s">
        <v>232</v>
      </c>
      <c r="E606" s="222" t="s">
        <v>1</v>
      </c>
      <c r="F606" s="223" t="s">
        <v>2008</v>
      </c>
      <c r="G606" s="221"/>
      <c r="H606" s="224">
        <v>54.5</v>
      </c>
      <c r="I606" s="225"/>
      <c r="J606" s="221"/>
      <c r="K606" s="221"/>
      <c r="L606" s="226"/>
      <c r="M606" s="227"/>
      <c r="N606" s="228"/>
      <c r="O606" s="228"/>
      <c r="P606" s="228"/>
      <c r="Q606" s="228"/>
      <c r="R606" s="228"/>
      <c r="S606" s="228"/>
      <c r="T606" s="229"/>
      <c r="AT606" s="230" t="s">
        <v>232</v>
      </c>
      <c r="AU606" s="230" t="s">
        <v>93</v>
      </c>
      <c r="AV606" s="14" t="s">
        <v>93</v>
      </c>
      <c r="AW606" s="14" t="s">
        <v>35</v>
      </c>
      <c r="AX606" s="14" t="s">
        <v>80</v>
      </c>
      <c r="AY606" s="230" t="s">
        <v>220</v>
      </c>
    </row>
    <row r="607" spans="1:65" s="15" customFormat="1" ht="11.25">
      <c r="B607" s="231"/>
      <c r="C607" s="232"/>
      <c r="D607" s="205" t="s">
        <v>232</v>
      </c>
      <c r="E607" s="233" t="s">
        <v>1</v>
      </c>
      <c r="F607" s="234" t="s">
        <v>236</v>
      </c>
      <c r="G607" s="232"/>
      <c r="H607" s="235">
        <v>155.94</v>
      </c>
      <c r="I607" s="236"/>
      <c r="J607" s="232"/>
      <c r="K607" s="232"/>
      <c r="L607" s="237"/>
      <c r="M607" s="238"/>
      <c r="N607" s="239"/>
      <c r="O607" s="239"/>
      <c r="P607" s="239"/>
      <c r="Q607" s="239"/>
      <c r="R607" s="239"/>
      <c r="S607" s="239"/>
      <c r="T607" s="240"/>
      <c r="AT607" s="241" t="s">
        <v>232</v>
      </c>
      <c r="AU607" s="241" t="s">
        <v>93</v>
      </c>
      <c r="AV607" s="15" t="s">
        <v>228</v>
      </c>
      <c r="AW607" s="15" t="s">
        <v>35</v>
      </c>
      <c r="AX607" s="15" t="s">
        <v>87</v>
      </c>
      <c r="AY607" s="241" t="s">
        <v>220</v>
      </c>
    </row>
    <row r="608" spans="1:65" s="2" customFormat="1" ht="14.45" customHeight="1">
      <c r="A608" s="35"/>
      <c r="B608" s="36"/>
      <c r="C608" s="192" t="s">
        <v>892</v>
      </c>
      <c r="D608" s="192" t="s">
        <v>223</v>
      </c>
      <c r="E608" s="193" t="s">
        <v>898</v>
      </c>
      <c r="F608" s="194" t="s">
        <v>899</v>
      </c>
      <c r="G608" s="195" t="s">
        <v>226</v>
      </c>
      <c r="H608" s="196">
        <v>158.16</v>
      </c>
      <c r="I608" s="197"/>
      <c r="J608" s="198">
        <f>ROUND(I608*H608,2)</f>
        <v>0</v>
      </c>
      <c r="K608" s="194" t="s">
        <v>227</v>
      </c>
      <c r="L608" s="40"/>
      <c r="M608" s="199" t="s">
        <v>1</v>
      </c>
      <c r="N608" s="200" t="s">
        <v>46</v>
      </c>
      <c r="O608" s="72"/>
      <c r="P608" s="201">
        <f>O608*H608</f>
        <v>0</v>
      </c>
      <c r="Q608" s="201">
        <v>1.0000000000000001E-5</v>
      </c>
      <c r="R608" s="201">
        <f>Q608*H608</f>
        <v>1.5816000000000001E-3</v>
      </c>
      <c r="S608" s="201">
        <v>0</v>
      </c>
      <c r="T608" s="202">
        <f>S608*H608</f>
        <v>0</v>
      </c>
      <c r="U608" s="35"/>
      <c r="V608" s="35"/>
      <c r="W608" s="35"/>
      <c r="X608" s="35"/>
      <c r="Y608" s="35"/>
      <c r="Z608" s="35"/>
      <c r="AA608" s="35"/>
      <c r="AB608" s="35"/>
      <c r="AC608" s="35"/>
      <c r="AD608" s="35"/>
      <c r="AE608" s="35"/>
      <c r="AR608" s="203" t="s">
        <v>317</v>
      </c>
      <c r="AT608" s="203" t="s">
        <v>223</v>
      </c>
      <c r="AU608" s="203" t="s">
        <v>93</v>
      </c>
      <c r="AY608" s="18" t="s">
        <v>220</v>
      </c>
      <c r="BE608" s="204">
        <f>IF(N608="základní",J608,0)</f>
        <v>0</v>
      </c>
      <c r="BF608" s="204">
        <f>IF(N608="snížená",J608,0)</f>
        <v>0</v>
      </c>
      <c r="BG608" s="204">
        <f>IF(N608="zákl. přenesená",J608,0)</f>
        <v>0</v>
      </c>
      <c r="BH608" s="204">
        <f>IF(N608="sníž. přenesená",J608,0)</f>
        <v>0</v>
      </c>
      <c r="BI608" s="204">
        <f>IF(N608="nulová",J608,0)</f>
        <v>0</v>
      </c>
      <c r="BJ608" s="18" t="s">
        <v>93</v>
      </c>
      <c r="BK608" s="204">
        <f>ROUND(I608*H608,2)</f>
        <v>0</v>
      </c>
      <c r="BL608" s="18" t="s">
        <v>317</v>
      </c>
      <c r="BM608" s="203" t="s">
        <v>2116</v>
      </c>
    </row>
    <row r="609" spans="1:65" s="2" customFormat="1" ht="11.25">
      <c r="A609" s="35"/>
      <c r="B609" s="36"/>
      <c r="C609" s="37"/>
      <c r="D609" s="205" t="s">
        <v>230</v>
      </c>
      <c r="E609" s="37"/>
      <c r="F609" s="206" t="s">
        <v>901</v>
      </c>
      <c r="G609" s="37"/>
      <c r="H609" s="37"/>
      <c r="I609" s="207"/>
      <c r="J609" s="37"/>
      <c r="K609" s="37"/>
      <c r="L609" s="40"/>
      <c r="M609" s="208"/>
      <c r="N609" s="209"/>
      <c r="O609" s="72"/>
      <c r="P609" s="72"/>
      <c r="Q609" s="72"/>
      <c r="R609" s="72"/>
      <c r="S609" s="72"/>
      <c r="T609" s="73"/>
      <c r="U609" s="35"/>
      <c r="V609" s="35"/>
      <c r="W609" s="35"/>
      <c r="X609" s="35"/>
      <c r="Y609" s="35"/>
      <c r="Z609" s="35"/>
      <c r="AA609" s="35"/>
      <c r="AB609" s="35"/>
      <c r="AC609" s="35"/>
      <c r="AD609" s="35"/>
      <c r="AE609" s="35"/>
      <c r="AT609" s="18" t="s">
        <v>230</v>
      </c>
      <c r="AU609" s="18" t="s">
        <v>93</v>
      </c>
    </row>
    <row r="610" spans="1:65" s="13" customFormat="1" ht="11.25">
      <c r="B610" s="210"/>
      <c r="C610" s="211"/>
      <c r="D610" s="205" t="s">
        <v>232</v>
      </c>
      <c r="E610" s="212" t="s">
        <v>1</v>
      </c>
      <c r="F610" s="213" t="s">
        <v>271</v>
      </c>
      <c r="G610" s="211"/>
      <c r="H610" s="212" t="s">
        <v>1</v>
      </c>
      <c r="I610" s="214"/>
      <c r="J610" s="211"/>
      <c r="K610" s="211"/>
      <c r="L610" s="215"/>
      <c r="M610" s="216"/>
      <c r="N610" s="217"/>
      <c r="O610" s="217"/>
      <c r="P610" s="217"/>
      <c r="Q610" s="217"/>
      <c r="R610" s="217"/>
      <c r="S610" s="217"/>
      <c r="T610" s="218"/>
      <c r="AT610" s="219" t="s">
        <v>232</v>
      </c>
      <c r="AU610" s="219" t="s">
        <v>93</v>
      </c>
      <c r="AV610" s="13" t="s">
        <v>87</v>
      </c>
      <c r="AW610" s="13" t="s">
        <v>35</v>
      </c>
      <c r="AX610" s="13" t="s">
        <v>80</v>
      </c>
      <c r="AY610" s="219" t="s">
        <v>220</v>
      </c>
    </row>
    <row r="611" spans="1:65" s="14" customFormat="1" ht="11.25">
      <c r="B611" s="220"/>
      <c r="C611" s="221"/>
      <c r="D611" s="205" t="s">
        <v>232</v>
      </c>
      <c r="E611" s="222" t="s">
        <v>1</v>
      </c>
      <c r="F611" s="223" t="s">
        <v>2016</v>
      </c>
      <c r="G611" s="221"/>
      <c r="H611" s="224">
        <v>20.55</v>
      </c>
      <c r="I611" s="225"/>
      <c r="J611" s="221"/>
      <c r="K611" s="221"/>
      <c r="L611" s="226"/>
      <c r="M611" s="227"/>
      <c r="N611" s="228"/>
      <c r="O611" s="228"/>
      <c r="P611" s="228"/>
      <c r="Q611" s="228"/>
      <c r="R611" s="228"/>
      <c r="S611" s="228"/>
      <c r="T611" s="229"/>
      <c r="AT611" s="230" t="s">
        <v>232</v>
      </c>
      <c r="AU611" s="230" t="s">
        <v>93</v>
      </c>
      <c r="AV611" s="14" t="s">
        <v>93</v>
      </c>
      <c r="AW611" s="14" t="s">
        <v>35</v>
      </c>
      <c r="AX611" s="14" t="s">
        <v>80</v>
      </c>
      <c r="AY611" s="230" t="s">
        <v>220</v>
      </c>
    </row>
    <row r="612" spans="1:65" s="14" customFormat="1" ht="11.25">
      <c r="B612" s="220"/>
      <c r="C612" s="221"/>
      <c r="D612" s="205" t="s">
        <v>232</v>
      </c>
      <c r="E612" s="222" t="s">
        <v>1</v>
      </c>
      <c r="F612" s="223" t="s">
        <v>2013</v>
      </c>
      <c r="G612" s="221"/>
      <c r="H612" s="224">
        <v>69.02</v>
      </c>
      <c r="I612" s="225"/>
      <c r="J612" s="221"/>
      <c r="K612" s="221"/>
      <c r="L612" s="226"/>
      <c r="M612" s="227"/>
      <c r="N612" s="228"/>
      <c r="O612" s="228"/>
      <c r="P612" s="228"/>
      <c r="Q612" s="228"/>
      <c r="R612" s="228"/>
      <c r="S612" s="228"/>
      <c r="T612" s="229"/>
      <c r="AT612" s="230" t="s">
        <v>232</v>
      </c>
      <c r="AU612" s="230" t="s">
        <v>93</v>
      </c>
      <c r="AV612" s="14" t="s">
        <v>93</v>
      </c>
      <c r="AW612" s="14" t="s">
        <v>35</v>
      </c>
      <c r="AX612" s="14" t="s">
        <v>80</v>
      </c>
      <c r="AY612" s="230" t="s">
        <v>220</v>
      </c>
    </row>
    <row r="613" spans="1:65" s="14" customFormat="1" ht="11.25">
      <c r="B613" s="220"/>
      <c r="C613" s="221"/>
      <c r="D613" s="205" t="s">
        <v>232</v>
      </c>
      <c r="E613" s="222" t="s">
        <v>1</v>
      </c>
      <c r="F613" s="223" t="s">
        <v>2014</v>
      </c>
      <c r="G613" s="221"/>
      <c r="H613" s="224">
        <v>68.59</v>
      </c>
      <c r="I613" s="225"/>
      <c r="J613" s="221"/>
      <c r="K613" s="221"/>
      <c r="L613" s="226"/>
      <c r="M613" s="227"/>
      <c r="N613" s="228"/>
      <c r="O613" s="228"/>
      <c r="P613" s="228"/>
      <c r="Q613" s="228"/>
      <c r="R613" s="228"/>
      <c r="S613" s="228"/>
      <c r="T613" s="229"/>
      <c r="AT613" s="230" t="s">
        <v>232</v>
      </c>
      <c r="AU613" s="230" t="s">
        <v>93</v>
      </c>
      <c r="AV613" s="14" t="s">
        <v>93</v>
      </c>
      <c r="AW613" s="14" t="s">
        <v>35</v>
      </c>
      <c r="AX613" s="14" t="s">
        <v>80</v>
      </c>
      <c r="AY613" s="230" t="s">
        <v>220</v>
      </c>
    </row>
    <row r="614" spans="1:65" s="2" customFormat="1" ht="14.45" customHeight="1">
      <c r="A614" s="35"/>
      <c r="B614" s="36"/>
      <c r="C614" s="192" t="s">
        <v>897</v>
      </c>
      <c r="D614" s="192" t="s">
        <v>223</v>
      </c>
      <c r="E614" s="193" t="s">
        <v>903</v>
      </c>
      <c r="F614" s="194" t="s">
        <v>904</v>
      </c>
      <c r="G614" s="195" t="s">
        <v>226</v>
      </c>
      <c r="H614" s="196">
        <v>581.61699999999996</v>
      </c>
      <c r="I614" s="197"/>
      <c r="J614" s="198">
        <f>ROUND(I614*H614,2)</f>
        <v>0</v>
      </c>
      <c r="K614" s="194" t="s">
        <v>1</v>
      </c>
      <c r="L614" s="40"/>
      <c r="M614" s="199" t="s">
        <v>1</v>
      </c>
      <c r="N614" s="200" t="s">
        <v>46</v>
      </c>
      <c r="O614" s="72"/>
      <c r="P614" s="201">
        <f>O614*H614</f>
        <v>0</v>
      </c>
      <c r="Q614" s="201">
        <v>2.5999999999999998E-4</v>
      </c>
      <c r="R614" s="201">
        <f>Q614*H614</f>
        <v>0.15122041999999997</v>
      </c>
      <c r="S614" s="201">
        <v>0</v>
      </c>
      <c r="T614" s="202">
        <f>S614*H614</f>
        <v>0</v>
      </c>
      <c r="U614" s="35"/>
      <c r="V614" s="35"/>
      <c r="W614" s="35"/>
      <c r="X614" s="35"/>
      <c r="Y614" s="35"/>
      <c r="Z614" s="35"/>
      <c r="AA614" s="35"/>
      <c r="AB614" s="35"/>
      <c r="AC614" s="35"/>
      <c r="AD614" s="35"/>
      <c r="AE614" s="35"/>
      <c r="AR614" s="203" t="s">
        <v>317</v>
      </c>
      <c r="AT614" s="203" t="s">
        <v>223</v>
      </c>
      <c r="AU614" s="203" t="s">
        <v>93</v>
      </c>
      <c r="AY614" s="18" t="s">
        <v>220</v>
      </c>
      <c r="BE614" s="204">
        <f>IF(N614="základní",J614,0)</f>
        <v>0</v>
      </c>
      <c r="BF614" s="204">
        <f>IF(N614="snížená",J614,0)</f>
        <v>0</v>
      </c>
      <c r="BG614" s="204">
        <f>IF(N614="zákl. přenesená",J614,0)</f>
        <v>0</v>
      </c>
      <c r="BH614" s="204">
        <f>IF(N614="sníž. přenesená",J614,0)</f>
        <v>0</v>
      </c>
      <c r="BI614" s="204">
        <f>IF(N614="nulová",J614,0)</f>
        <v>0</v>
      </c>
      <c r="BJ614" s="18" t="s">
        <v>93</v>
      </c>
      <c r="BK614" s="204">
        <f>ROUND(I614*H614,2)</f>
        <v>0</v>
      </c>
      <c r="BL614" s="18" t="s">
        <v>317</v>
      </c>
      <c r="BM614" s="203" t="s">
        <v>905</v>
      </c>
    </row>
    <row r="615" spans="1:65" s="13" customFormat="1" ht="11.25">
      <c r="B615" s="210"/>
      <c r="C615" s="211"/>
      <c r="D615" s="205" t="s">
        <v>232</v>
      </c>
      <c r="E615" s="212" t="s">
        <v>1</v>
      </c>
      <c r="F615" s="213" t="s">
        <v>243</v>
      </c>
      <c r="G615" s="211"/>
      <c r="H615" s="212" t="s">
        <v>1</v>
      </c>
      <c r="I615" s="214"/>
      <c r="J615" s="211"/>
      <c r="K615" s="211"/>
      <c r="L615" s="215"/>
      <c r="M615" s="216"/>
      <c r="N615" s="217"/>
      <c r="O615" s="217"/>
      <c r="P615" s="217"/>
      <c r="Q615" s="217"/>
      <c r="R615" s="217"/>
      <c r="S615" s="217"/>
      <c r="T615" s="218"/>
      <c r="AT615" s="219" t="s">
        <v>232</v>
      </c>
      <c r="AU615" s="219" t="s">
        <v>93</v>
      </c>
      <c r="AV615" s="13" t="s">
        <v>87</v>
      </c>
      <c r="AW615" s="13" t="s">
        <v>35</v>
      </c>
      <c r="AX615" s="13" t="s">
        <v>80</v>
      </c>
      <c r="AY615" s="219" t="s">
        <v>220</v>
      </c>
    </row>
    <row r="616" spans="1:65" s="14" customFormat="1" ht="11.25">
      <c r="B616" s="220"/>
      <c r="C616" s="221"/>
      <c r="D616" s="205" t="s">
        <v>232</v>
      </c>
      <c r="E616" s="222" t="s">
        <v>1</v>
      </c>
      <c r="F616" s="223" t="s">
        <v>2007</v>
      </c>
      <c r="G616" s="221"/>
      <c r="H616" s="224">
        <v>101.44</v>
      </c>
      <c r="I616" s="225"/>
      <c r="J616" s="221"/>
      <c r="K616" s="221"/>
      <c r="L616" s="226"/>
      <c r="M616" s="227"/>
      <c r="N616" s="228"/>
      <c r="O616" s="228"/>
      <c r="P616" s="228"/>
      <c r="Q616" s="228"/>
      <c r="R616" s="228"/>
      <c r="S616" s="228"/>
      <c r="T616" s="229"/>
      <c r="AT616" s="230" t="s">
        <v>232</v>
      </c>
      <c r="AU616" s="230" t="s">
        <v>93</v>
      </c>
      <c r="AV616" s="14" t="s">
        <v>93</v>
      </c>
      <c r="AW616" s="14" t="s">
        <v>35</v>
      </c>
      <c r="AX616" s="14" t="s">
        <v>80</v>
      </c>
      <c r="AY616" s="230" t="s">
        <v>220</v>
      </c>
    </row>
    <row r="617" spans="1:65" s="14" customFormat="1" ht="11.25">
      <c r="B617" s="220"/>
      <c r="C617" s="221"/>
      <c r="D617" s="205" t="s">
        <v>232</v>
      </c>
      <c r="E617" s="222" t="s">
        <v>1</v>
      </c>
      <c r="F617" s="223" t="s">
        <v>2008</v>
      </c>
      <c r="G617" s="221"/>
      <c r="H617" s="224">
        <v>54.5</v>
      </c>
      <c r="I617" s="225"/>
      <c r="J617" s="221"/>
      <c r="K617" s="221"/>
      <c r="L617" s="226"/>
      <c r="M617" s="227"/>
      <c r="N617" s="228"/>
      <c r="O617" s="228"/>
      <c r="P617" s="228"/>
      <c r="Q617" s="228"/>
      <c r="R617" s="228"/>
      <c r="S617" s="228"/>
      <c r="T617" s="229"/>
      <c r="AT617" s="230" t="s">
        <v>232</v>
      </c>
      <c r="AU617" s="230" t="s">
        <v>93</v>
      </c>
      <c r="AV617" s="14" t="s">
        <v>93</v>
      </c>
      <c r="AW617" s="14" t="s">
        <v>35</v>
      </c>
      <c r="AX617" s="14" t="s">
        <v>80</v>
      </c>
      <c r="AY617" s="230" t="s">
        <v>220</v>
      </c>
    </row>
    <row r="618" spans="1:65" s="13" customFormat="1" ht="11.25">
      <c r="B618" s="210"/>
      <c r="C618" s="211"/>
      <c r="D618" s="205" t="s">
        <v>232</v>
      </c>
      <c r="E618" s="212" t="s">
        <v>1</v>
      </c>
      <c r="F618" s="213" t="s">
        <v>906</v>
      </c>
      <c r="G618" s="211"/>
      <c r="H618" s="212" t="s">
        <v>1</v>
      </c>
      <c r="I618" s="214"/>
      <c r="J618" s="211"/>
      <c r="K618" s="211"/>
      <c r="L618" s="215"/>
      <c r="M618" s="216"/>
      <c r="N618" s="217"/>
      <c r="O618" s="217"/>
      <c r="P618" s="217"/>
      <c r="Q618" s="217"/>
      <c r="R618" s="217"/>
      <c r="S618" s="217"/>
      <c r="T618" s="218"/>
      <c r="AT618" s="219" t="s">
        <v>232</v>
      </c>
      <c r="AU618" s="219" t="s">
        <v>93</v>
      </c>
      <c r="AV618" s="13" t="s">
        <v>87</v>
      </c>
      <c r="AW618" s="13" t="s">
        <v>35</v>
      </c>
      <c r="AX618" s="13" t="s">
        <v>80</v>
      </c>
      <c r="AY618" s="219" t="s">
        <v>220</v>
      </c>
    </row>
    <row r="619" spans="1:65" s="13" customFormat="1" ht="11.25">
      <c r="B619" s="210"/>
      <c r="C619" s="211"/>
      <c r="D619" s="205" t="s">
        <v>232</v>
      </c>
      <c r="E619" s="212" t="s">
        <v>1</v>
      </c>
      <c r="F619" s="213" t="s">
        <v>271</v>
      </c>
      <c r="G619" s="211"/>
      <c r="H619" s="212" t="s">
        <v>1</v>
      </c>
      <c r="I619" s="214"/>
      <c r="J619" s="211"/>
      <c r="K619" s="211"/>
      <c r="L619" s="215"/>
      <c r="M619" s="216"/>
      <c r="N619" s="217"/>
      <c r="O619" s="217"/>
      <c r="P619" s="217"/>
      <c r="Q619" s="217"/>
      <c r="R619" s="217"/>
      <c r="S619" s="217"/>
      <c r="T619" s="218"/>
      <c r="AT619" s="219" t="s">
        <v>232</v>
      </c>
      <c r="AU619" s="219" t="s">
        <v>93</v>
      </c>
      <c r="AV619" s="13" t="s">
        <v>87</v>
      </c>
      <c r="AW619" s="13" t="s">
        <v>35</v>
      </c>
      <c r="AX619" s="13" t="s">
        <v>80</v>
      </c>
      <c r="AY619" s="219" t="s">
        <v>220</v>
      </c>
    </row>
    <row r="620" spans="1:65" s="13" customFormat="1" ht="11.25">
      <c r="B620" s="210"/>
      <c r="C620" s="211"/>
      <c r="D620" s="205" t="s">
        <v>232</v>
      </c>
      <c r="E620" s="212" t="s">
        <v>1</v>
      </c>
      <c r="F620" s="213" t="s">
        <v>467</v>
      </c>
      <c r="G620" s="211"/>
      <c r="H620" s="212" t="s">
        <v>1</v>
      </c>
      <c r="I620" s="214"/>
      <c r="J620" s="211"/>
      <c r="K620" s="211"/>
      <c r="L620" s="215"/>
      <c r="M620" s="216"/>
      <c r="N620" s="217"/>
      <c r="O620" s="217"/>
      <c r="P620" s="217"/>
      <c r="Q620" s="217"/>
      <c r="R620" s="217"/>
      <c r="S620" s="217"/>
      <c r="T620" s="218"/>
      <c r="AT620" s="219" t="s">
        <v>232</v>
      </c>
      <c r="AU620" s="219" t="s">
        <v>93</v>
      </c>
      <c r="AV620" s="13" t="s">
        <v>87</v>
      </c>
      <c r="AW620" s="13" t="s">
        <v>35</v>
      </c>
      <c r="AX620" s="13" t="s">
        <v>80</v>
      </c>
      <c r="AY620" s="219" t="s">
        <v>220</v>
      </c>
    </row>
    <row r="621" spans="1:65" s="14" customFormat="1" ht="11.25">
      <c r="B621" s="220"/>
      <c r="C621" s="221"/>
      <c r="D621" s="205" t="s">
        <v>232</v>
      </c>
      <c r="E621" s="222" t="s">
        <v>1</v>
      </c>
      <c r="F621" s="223" t="s">
        <v>2117</v>
      </c>
      <c r="G621" s="221"/>
      <c r="H621" s="224">
        <v>36.4</v>
      </c>
      <c r="I621" s="225"/>
      <c r="J621" s="221"/>
      <c r="K621" s="221"/>
      <c r="L621" s="226"/>
      <c r="M621" s="227"/>
      <c r="N621" s="228"/>
      <c r="O621" s="228"/>
      <c r="P621" s="228"/>
      <c r="Q621" s="228"/>
      <c r="R621" s="228"/>
      <c r="S621" s="228"/>
      <c r="T621" s="229"/>
      <c r="AT621" s="230" t="s">
        <v>232</v>
      </c>
      <c r="AU621" s="230" t="s">
        <v>93</v>
      </c>
      <c r="AV621" s="14" t="s">
        <v>93</v>
      </c>
      <c r="AW621" s="14" t="s">
        <v>35</v>
      </c>
      <c r="AX621" s="14" t="s">
        <v>80</v>
      </c>
      <c r="AY621" s="230" t="s">
        <v>220</v>
      </c>
    </row>
    <row r="622" spans="1:65" s="14" customFormat="1" ht="11.25">
      <c r="B622" s="220"/>
      <c r="C622" s="221"/>
      <c r="D622" s="205" t="s">
        <v>232</v>
      </c>
      <c r="E622" s="222" t="s">
        <v>1</v>
      </c>
      <c r="F622" s="223" t="s">
        <v>2118</v>
      </c>
      <c r="G622" s="221"/>
      <c r="H622" s="224">
        <v>58.954999999999998</v>
      </c>
      <c r="I622" s="225"/>
      <c r="J622" s="221"/>
      <c r="K622" s="221"/>
      <c r="L622" s="226"/>
      <c r="M622" s="227"/>
      <c r="N622" s="228"/>
      <c r="O622" s="228"/>
      <c r="P622" s="228"/>
      <c r="Q622" s="228"/>
      <c r="R622" s="228"/>
      <c r="S622" s="228"/>
      <c r="T622" s="229"/>
      <c r="AT622" s="230" t="s">
        <v>232</v>
      </c>
      <c r="AU622" s="230" t="s">
        <v>93</v>
      </c>
      <c r="AV622" s="14" t="s">
        <v>93</v>
      </c>
      <c r="AW622" s="14" t="s">
        <v>35</v>
      </c>
      <c r="AX622" s="14" t="s">
        <v>80</v>
      </c>
      <c r="AY622" s="230" t="s">
        <v>220</v>
      </c>
    </row>
    <row r="623" spans="1:65" s="14" customFormat="1" ht="11.25">
      <c r="B623" s="220"/>
      <c r="C623" s="221"/>
      <c r="D623" s="205" t="s">
        <v>232</v>
      </c>
      <c r="E623" s="222" t="s">
        <v>1</v>
      </c>
      <c r="F623" s="223" t="s">
        <v>2119</v>
      </c>
      <c r="G623" s="221"/>
      <c r="H623" s="224">
        <v>26.984999999999999</v>
      </c>
      <c r="I623" s="225"/>
      <c r="J623" s="221"/>
      <c r="K623" s="221"/>
      <c r="L623" s="226"/>
      <c r="M623" s="227"/>
      <c r="N623" s="228"/>
      <c r="O623" s="228"/>
      <c r="P623" s="228"/>
      <c r="Q623" s="228"/>
      <c r="R623" s="228"/>
      <c r="S623" s="228"/>
      <c r="T623" s="229"/>
      <c r="AT623" s="230" t="s">
        <v>232</v>
      </c>
      <c r="AU623" s="230" t="s">
        <v>93</v>
      </c>
      <c r="AV623" s="14" t="s">
        <v>93</v>
      </c>
      <c r="AW623" s="14" t="s">
        <v>35</v>
      </c>
      <c r="AX623" s="14" t="s">
        <v>80</v>
      </c>
      <c r="AY623" s="230" t="s">
        <v>220</v>
      </c>
    </row>
    <row r="624" spans="1:65" s="14" customFormat="1" ht="11.25">
      <c r="B624" s="220"/>
      <c r="C624" s="221"/>
      <c r="D624" s="205" t="s">
        <v>232</v>
      </c>
      <c r="E624" s="222" t="s">
        <v>1</v>
      </c>
      <c r="F624" s="223" t="s">
        <v>2120</v>
      </c>
      <c r="G624" s="221"/>
      <c r="H624" s="224">
        <v>34.299999999999997</v>
      </c>
      <c r="I624" s="225"/>
      <c r="J624" s="221"/>
      <c r="K624" s="221"/>
      <c r="L624" s="226"/>
      <c r="M624" s="227"/>
      <c r="N624" s="228"/>
      <c r="O624" s="228"/>
      <c r="P624" s="228"/>
      <c r="Q624" s="228"/>
      <c r="R624" s="228"/>
      <c r="S624" s="228"/>
      <c r="T624" s="229"/>
      <c r="AT624" s="230" t="s">
        <v>232</v>
      </c>
      <c r="AU624" s="230" t="s">
        <v>93</v>
      </c>
      <c r="AV624" s="14" t="s">
        <v>93</v>
      </c>
      <c r="AW624" s="14" t="s">
        <v>35</v>
      </c>
      <c r="AX624" s="14" t="s">
        <v>80</v>
      </c>
      <c r="AY624" s="230" t="s">
        <v>220</v>
      </c>
    </row>
    <row r="625" spans="1:51" s="14" customFormat="1" ht="11.25">
      <c r="B625" s="220"/>
      <c r="C625" s="221"/>
      <c r="D625" s="205" t="s">
        <v>232</v>
      </c>
      <c r="E625" s="222" t="s">
        <v>1</v>
      </c>
      <c r="F625" s="223" t="s">
        <v>2045</v>
      </c>
      <c r="G625" s="221"/>
      <c r="H625" s="224">
        <v>6.3</v>
      </c>
      <c r="I625" s="225"/>
      <c r="J625" s="221"/>
      <c r="K625" s="221"/>
      <c r="L625" s="226"/>
      <c r="M625" s="227"/>
      <c r="N625" s="228"/>
      <c r="O625" s="228"/>
      <c r="P625" s="228"/>
      <c r="Q625" s="228"/>
      <c r="R625" s="228"/>
      <c r="S625" s="228"/>
      <c r="T625" s="229"/>
      <c r="AT625" s="230" t="s">
        <v>232</v>
      </c>
      <c r="AU625" s="230" t="s">
        <v>93</v>
      </c>
      <c r="AV625" s="14" t="s">
        <v>93</v>
      </c>
      <c r="AW625" s="14" t="s">
        <v>35</v>
      </c>
      <c r="AX625" s="14" t="s">
        <v>80</v>
      </c>
      <c r="AY625" s="230" t="s">
        <v>220</v>
      </c>
    </row>
    <row r="626" spans="1:51" s="14" customFormat="1" ht="11.25">
      <c r="B626" s="220"/>
      <c r="C626" s="221"/>
      <c r="D626" s="205" t="s">
        <v>232</v>
      </c>
      <c r="E626" s="222" t="s">
        <v>1</v>
      </c>
      <c r="F626" s="223" t="s">
        <v>2046</v>
      </c>
      <c r="G626" s="221"/>
      <c r="H626" s="224">
        <v>6.3</v>
      </c>
      <c r="I626" s="225"/>
      <c r="J626" s="221"/>
      <c r="K626" s="221"/>
      <c r="L626" s="226"/>
      <c r="M626" s="227"/>
      <c r="N626" s="228"/>
      <c r="O626" s="228"/>
      <c r="P626" s="228"/>
      <c r="Q626" s="228"/>
      <c r="R626" s="228"/>
      <c r="S626" s="228"/>
      <c r="T626" s="229"/>
      <c r="AT626" s="230" t="s">
        <v>232</v>
      </c>
      <c r="AU626" s="230" t="s">
        <v>93</v>
      </c>
      <c r="AV626" s="14" t="s">
        <v>93</v>
      </c>
      <c r="AW626" s="14" t="s">
        <v>35</v>
      </c>
      <c r="AX626" s="14" t="s">
        <v>80</v>
      </c>
      <c r="AY626" s="230" t="s">
        <v>220</v>
      </c>
    </row>
    <row r="627" spans="1:51" s="13" customFormat="1" ht="11.25">
      <c r="B627" s="210"/>
      <c r="C627" s="211"/>
      <c r="D627" s="205" t="s">
        <v>232</v>
      </c>
      <c r="E627" s="212" t="s">
        <v>1</v>
      </c>
      <c r="F627" s="213" t="s">
        <v>506</v>
      </c>
      <c r="G627" s="211"/>
      <c r="H627" s="212" t="s">
        <v>1</v>
      </c>
      <c r="I627" s="214"/>
      <c r="J627" s="211"/>
      <c r="K627" s="211"/>
      <c r="L627" s="215"/>
      <c r="M627" s="216"/>
      <c r="N627" s="217"/>
      <c r="O627" s="217"/>
      <c r="P627" s="217"/>
      <c r="Q627" s="217"/>
      <c r="R627" s="217"/>
      <c r="S627" s="217"/>
      <c r="T627" s="218"/>
      <c r="AT627" s="219" t="s">
        <v>232</v>
      </c>
      <c r="AU627" s="219" t="s">
        <v>93</v>
      </c>
      <c r="AV627" s="13" t="s">
        <v>87</v>
      </c>
      <c r="AW627" s="13" t="s">
        <v>35</v>
      </c>
      <c r="AX627" s="13" t="s">
        <v>80</v>
      </c>
      <c r="AY627" s="219" t="s">
        <v>220</v>
      </c>
    </row>
    <row r="628" spans="1:51" s="14" customFormat="1" ht="11.25">
      <c r="B628" s="220"/>
      <c r="C628" s="221"/>
      <c r="D628" s="205" t="s">
        <v>232</v>
      </c>
      <c r="E628" s="222" t="s">
        <v>1</v>
      </c>
      <c r="F628" s="223" t="s">
        <v>2052</v>
      </c>
      <c r="G628" s="221"/>
      <c r="H628" s="224">
        <v>53.235999999999997</v>
      </c>
      <c r="I628" s="225"/>
      <c r="J628" s="221"/>
      <c r="K628" s="221"/>
      <c r="L628" s="226"/>
      <c r="M628" s="227"/>
      <c r="N628" s="228"/>
      <c r="O628" s="228"/>
      <c r="P628" s="228"/>
      <c r="Q628" s="228"/>
      <c r="R628" s="228"/>
      <c r="S628" s="228"/>
      <c r="T628" s="229"/>
      <c r="AT628" s="230" t="s">
        <v>232</v>
      </c>
      <c r="AU628" s="230" t="s">
        <v>93</v>
      </c>
      <c r="AV628" s="14" t="s">
        <v>93</v>
      </c>
      <c r="AW628" s="14" t="s">
        <v>35</v>
      </c>
      <c r="AX628" s="14" t="s">
        <v>80</v>
      </c>
      <c r="AY628" s="230" t="s">
        <v>220</v>
      </c>
    </row>
    <row r="629" spans="1:51" s="13" customFormat="1" ht="11.25">
      <c r="B629" s="210"/>
      <c r="C629" s="211"/>
      <c r="D629" s="205" t="s">
        <v>232</v>
      </c>
      <c r="E629" s="212" t="s">
        <v>1</v>
      </c>
      <c r="F629" s="213" t="s">
        <v>508</v>
      </c>
      <c r="G629" s="211"/>
      <c r="H629" s="212" t="s">
        <v>1</v>
      </c>
      <c r="I629" s="214"/>
      <c r="J629" s="211"/>
      <c r="K629" s="211"/>
      <c r="L629" s="215"/>
      <c r="M629" s="216"/>
      <c r="N629" s="217"/>
      <c r="O629" s="217"/>
      <c r="P629" s="217"/>
      <c r="Q629" s="217"/>
      <c r="R629" s="217"/>
      <c r="S629" s="217"/>
      <c r="T629" s="218"/>
      <c r="AT629" s="219" t="s">
        <v>232</v>
      </c>
      <c r="AU629" s="219" t="s">
        <v>93</v>
      </c>
      <c r="AV629" s="13" t="s">
        <v>87</v>
      </c>
      <c r="AW629" s="13" t="s">
        <v>35</v>
      </c>
      <c r="AX629" s="13" t="s">
        <v>80</v>
      </c>
      <c r="AY629" s="219" t="s">
        <v>220</v>
      </c>
    </row>
    <row r="630" spans="1:51" s="14" customFormat="1" ht="11.25">
      <c r="B630" s="220"/>
      <c r="C630" s="221"/>
      <c r="D630" s="205" t="s">
        <v>232</v>
      </c>
      <c r="E630" s="222" t="s">
        <v>1</v>
      </c>
      <c r="F630" s="223" t="s">
        <v>2053</v>
      </c>
      <c r="G630" s="221"/>
      <c r="H630" s="224">
        <v>48.615000000000002</v>
      </c>
      <c r="I630" s="225"/>
      <c r="J630" s="221"/>
      <c r="K630" s="221"/>
      <c r="L630" s="226"/>
      <c r="M630" s="227"/>
      <c r="N630" s="228"/>
      <c r="O630" s="228"/>
      <c r="P630" s="228"/>
      <c r="Q630" s="228"/>
      <c r="R630" s="228"/>
      <c r="S630" s="228"/>
      <c r="T630" s="229"/>
      <c r="AT630" s="230" t="s">
        <v>232</v>
      </c>
      <c r="AU630" s="230" t="s">
        <v>93</v>
      </c>
      <c r="AV630" s="14" t="s">
        <v>93</v>
      </c>
      <c r="AW630" s="14" t="s">
        <v>35</v>
      </c>
      <c r="AX630" s="14" t="s">
        <v>80</v>
      </c>
      <c r="AY630" s="230" t="s">
        <v>220</v>
      </c>
    </row>
    <row r="631" spans="1:51" s="13" customFormat="1" ht="11.25">
      <c r="B631" s="210"/>
      <c r="C631" s="211"/>
      <c r="D631" s="205" t="s">
        <v>232</v>
      </c>
      <c r="E631" s="212" t="s">
        <v>1</v>
      </c>
      <c r="F631" s="213" t="s">
        <v>510</v>
      </c>
      <c r="G631" s="211"/>
      <c r="H631" s="212" t="s">
        <v>1</v>
      </c>
      <c r="I631" s="214"/>
      <c r="J631" s="211"/>
      <c r="K631" s="211"/>
      <c r="L631" s="215"/>
      <c r="M631" s="216"/>
      <c r="N631" s="217"/>
      <c r="O631" s="217"/>
      <c r="P631" s="217"/>
      <c r="Q631" s="217"/>
      <c r="R631" s="217"/>
      <c r="S631" s="217"/>
      <c r="T631" s="218"/>
      <c r="AT631" s="219" t="s">
        <v>232</v>
      </c>
      <c r="AU631" s="219" t="s">
        <v>93</v>
      </c>
      <c r="AV631" s="13" t="s">
        <v>87</v>
      </c>
      <c r="AW631" s="13" t="s">
        <v>35</v>
      </c>
      <c r="AX631" s="13" t="s">
        <v>80</v>
      </c>
      <c r="AY631" s="219" t="s">
        <v>220</v>
      </c>
    </row>
    <row r="632" spans="1:51" s="14" customFormat="1" ht="11.25">
      <c r="B632" s="220"/>
      <c r="C632" s="221"/>
      <c r="D632" s="205" t="s">
        <v>232</v>
      </c>
      <c r="E632" s="222" t="s">
        <v>1</v>
      </c>
      <c r="F632" s="223" t="s">
        <v>2054</v>
      </c>
      <c r="G632" s="221"/>
      <c r="H632" s="224">
        <v>10.199999999999999</v>
      </c>
      <c r="I632" s="225"/>
      <c r="J632" s="221"/>
      <c r="K632" s="221"/>
      <c r="L632" s="226"/>
      <c r="M632" s="227"/>
      <c r="N632" s="228"/>
      <c r="O632" s="228"/>
      <c r="P632" s="228"/>
      <c r="Q632" s="228"/>
      <c r="R632" s="228"/>
      <c r="S632" s="228"/>
      <c r="T632" s="229"/>
      <c r="AT632" s="230" t="s">
        <v>232</v>
      </c>
      <c r="AU632" s="230" t="s">
        <v>93</v>
      </c>
      <c r="AV632" s="14" t="s">
        <v>93</v>
      </c>
      <c r="AW632" s="14" t="s">
        <v>35</v>
      </c>
      <c r="AX632" s="14" t="s">
        <v>80</v>
      </c>
      <c r="AY632" s="230" t="s">
        <v>220</v>
      </c>
    </row>
    <row r="633" spans="1:51" s="14" customFormat="1" ht="11.25">
      <c r="B633" s="220"/>
      <c r="C633" s="221"/>
      <c r="D633" s="205" t="s">
        <v>232</v>
      </c>
      <c r="E633" s="222" t="s">
        <v>1</v>
      </c>
      <c r="F633" s="223" t="s">
        <v>2055</v>
      </c>
      <c r="G633" s="221"/>
      <c r="H633" s="224">
        <v>11.2</v>
      </c>
      <c r="I633" s="225"/>
      <c r="J633" s="221"/>
      <c r="K633" s="221"/>
      <c r="L633" s="226"/>
      <c r="M633" s="227"/>
      <c r="N633" s="228"/>
      <c r="O633" s="228"/>
      <c r="P633" s="228"/>
      <c r="Q633" s="228"/>
      <c r="R633" s="228"/>
      <c r="S633" s="228"/>
      <c r="T633" s="229"/>
      <c r="AT633" s="230" t="s">
        <v>232</v>
      </c>
      <c r="AU633" s="230" t="s">
        <v>93</v>
      </c>
      <c r="AV633" s="14" t="s">
        <v>93</v>
      </c>
      <c r="AW633" s="14" t="s">
        <v>35</v>
      </c>
      <c r="AX633" s="14" t="s">
        <v>80</v>
      </c>
      <c r="AY633" s="230" t="s">
        <v>220</v>
      </c>
    </row>
    <row r="634" spans="1:51" s="13" customFormat="1" ht="11.25">
      <c r="B634" s="210"/>
      <c r="C634" s="211"/>
      <c r="D634" s="205" t="s">
        <v>232</v>
      </c>
      <c r="E634" s="212" t="s">
        <v>1</v>
      </c>
      <c r="F634" s="213" t="s">
        <v>907</v>
      </c>
      <c r="G634" s="211"/>
      <c r="H634" s="212" t="s">
        <v>1</v>
      </c>
      <c r="I634" s="214"/>
      <c r="J634" s="211"/>
      <c r="K634" s="211"/>
      <c r="L634" s="215"/>
      <c r="M634" s="216"/>
      <c r="N634" s="217"/>
      <c r="O634" s="217"/>
      <c r="P634" s="217"/>
      <c r="Q634" s="217"/>
      <c r="R634" s="217"/>
      <c r="S634" s="217"/>
      <c r="T634" s="218"/>
      <c r="AT634" s="219" t="s">
        <v>232</v>
      </c>
      <c r="AU634" s="219" t="s">
        <v>93</v>
      </c>
      <c r="AV634" s="13" t="s">
        <v>87</v>
      </c>
      <c r="AW634" s="13" t="s">
        <v>35</v>
      </c>
      <c r="AX634" s="13" t="s">
        <v>80</v>
      </c>
      <c r="AY634" s="219" t="s">
        <v>220</v>
      </c>
    </row>
    <row r="635" spans="1:51" s="14" customFormat="1" ht="11.25">
      <c r="B635" s="220"/>
      <c r="C635" s="221"/>
      <c r="D635" s="205" t="s">
        <v>232</v>
      </c>
      <c r="E635" s="222" t="s">
        <v>1</v>
      </c>
      <c r="F635" s="223" t="s">
        <v>2062</v>
      </c>
      <c r="G635" s="221"/>
      <c r="H635" s="224">
        <v>75.558000000000007</v>
      </c>
      <c r="I635" s="225"/>
      <c r="J635" s="221"/>
      <c r="K635" s="221"/>
      <c r="L635" s="226"/>
      <c r="M635" s="227"/>
      <c r="N635" s="228"/>
      <c r="O635" s="228"/>
      <c r="P635" s="228"/>
      <c r="Q635" s="228"/>
      <c r="R635" s="228"/>
      <c r="S635" s="228"/>
      <c r="T635" s="229"/>
      <c r="AT635" s="230" t="s">
        <v>232</v>
      </c>
      <c r="AU635" s="230" t="s">
        <v>93</v>
      </c>
      <c r="AV635" s="14" t="s">
        <v>93</v>
      </c>
      <c r="AW635" s="14" t="s">
        <v>35</v>
      </c>
      <c r="AX635" s="14" t="s">
        <v>80</v>
      </c>
      <c r="AY635" s="230" t="s">
        <v>220</v>
      </c>
    </row>
    <row r="636" spans="1:51" s="14" customFormat="1" ht="11.25">
      <c r="B636" s="220"/>
      <c r="C636" s="221"/>
      <c r="D636" s="205" t="s">
        <v>232</v>
      </c>
      <c r="E636" s="222" t="s">
        <v>1</v>
      </c>
      <c r="F636" s="223" t="s">
        <v>2063</v>
      </c>
      <c r="G636" s="221"/>
      <c r="H636" s="224">
        <v>69.531000000000006</v>
      </c>
      <c r="I636" s="225"/>
      <c r="J636" s="221"/>
      <c r="K636" s="221"/>
      <c r="L636" s="226"/>
      <c r="M636" s="227"/>
      <c r="N636" s="228"/>
      <c r="O636" s="228"/>
      <c r="P636" s="228"/>
      <c r="Q636" s="228"/>
      <c r="R636" s="228"/>
      <c r="S636" s="228"/>
      <c r="T636" s="229"/>
      <c r="AT636" s="230" t="s">
        <v>232</v>
      </c>
      <c r="AU636" s="230" t="s">
        <v>93</v>
      </c>
      <c r="AV636" s="14" t="s">
        <v>93</v>
      </c>
      <c r="AW636" s="14" t="s">
        <v>35</v>
      </c>
      <c r="AX636" s="14" t="s">
        <v>80</v>
      </c>
      <c r="AY636" s="230" t="s">
        <v>220</v>
      </c>
    </row>
    <row r="637" spans="1:51" s="14" customFormat="1" ht="11.25">
      <c r="B637" s="220"/>
      <c r="C637" s="221"/>
      <c r="D637" s="205" t="s">
        <v>232</v>
      </c>
      <c r="E637" s="222" t="s">
        <v>1</v>
      </c>
      <c r="F637" s="223" t="s">
        <v>2064</v>
      </c>
      <c r="G637" s="221"/>
      <c r="H637" s="224">
        <v>22.407</v>
      </c>
      <c r="I637" s="225"/>
      <c r="J637" s="221"/>
      <c r="K637" s="221"/>
      <c r="L637" s="226"/>
      <c r="M637" s="227"/>
      <c r="N637" s="228"/>
      <c r="O637" s="228"/>
      <c r="P637" s="228"/>
      <c r="Q637" s="228"/>
      <c r="R637" s="228"/>
      <c r="S637" s="228"/>
      <c r="T637" s="229"/>
      <c r="AT637" s="230" t="s">
        <v>232</v>
      </c>
      <c r="AU637" s="230" t="s">
        <v>93</v>
      </c>
      <c r="AV637" s="14" t="s">
        <v>93</v>
      </c>
      <c r="AW637" s="14" t="s">
        <v>35</v>
      </c>
      <c r="AX637" s="14" t="s">
        <v>80</v>
      </c>
      <c r="AY637" s="230" t="s">
        <v>220</v>
      </c>
    </row>
    <row r="638" spans="1:51" s="14" customFormat="1" ht="11.25">
      <c r="B638" s="220"/>
      <c r="C638" s="221"/>
      <c r="D638" s="205" t="s">
        <v>232</v>
      </c>
      <c r="E638" s="222" t="s">
        <v>1</v>
      </c>
      <c r="F638" s="223" t="s">
        <v>2121</v>
      </c>
      <c r="G638" s="221"/>
      <c r="H638" s="224">
        <v>-34.31</v>
      </c>
      <c r="I638" s="225"/>
      <c r="J638" s="221"/>
      <c r="K638" s="221"/>
      <c r="L638" s="226"/>
      <c r="M638" s="227"/>
      <c r="N638" s="228"/>
      <c r="O638" s="228"/>
      <c r="P638" s="228"/>
      <c r="Q638" s="228"/>
      <c r="R638" s="228"/>
      <c r="S638" s="228"/>
      <c r="T638" s="229"/>
      <c r="AT638" s="230" t="s">
        <v>232</v>
      </c>
      <c r="AU638" s="230" t="s">
        <v>93</v>
      </c>
      <c r="AV638" s="14" t="s">
        <v>93</v>
      </c>
      <c r="AW638" s="14" t="s">
        <v>35</v>
      </c>
      <c r="AX638" s="14" t="s">
        <v>80</v>
      </c>
      <c r="AY638" s="230" t="s">
        <v>220</v>
      </c>
    </row>
    <row r="639" spans="1:51" s="15" customFormat="1" ht="11.25">
      <c r="B639" s="231"/>
      <c r="C639" s="232"/>
      <c r="D639" s="205" t="s">
        <v>232</v>
      </c>
      <c r="E639" s="233" t="s">
        <v>1</v>
      </c>
      <c r="F639" s="234" t="s">
        <v>236</v>
      </c>
      <c r="G639" s="232"/>
      <c r="H639" s="235">
        <v>581.61699999999996</v>
      </c>
      <c r="I639" s="236"/>
      <c r="J639" s="232"/>
      <c r="K639" s="232"/>
      <c r="L639" s="237"/>
      <c r="M639" s="254"/>
      <c r="N639" s="255"/>
      <c r="O639" s="255"/>
      <c r="P639" s="255"/>
      <c r="Q639" s="255"/>
      <c r="R639" s="255"/>
      <c r="S639" s="255"/>
      <c r="T639" s="256"/>
      <c r="AT639" s="241" t="s">
        <v>232</v>
      </c>
      <c r="AU639" s="241" t="s">
        <v>93</v>
      </c>
      <c r="AV639" s="15" t="s">
        <v>228</v>
      </c>
      <c r="AW639" s="15" t="s">
        <v>35</v>
      </c>
      <c r="AX639" s="15" t="s">
        <v>87</v>
      </c>
      <c r="AY639" s="241" t="s">
        <v>220</v>
      </c>
    </row>
    <row r="640" spans="1:51" s="2" customFormat="1" ht="6.95" customHeight="1">
      <c r="A640" s="35"/>
      <c r="B640" s="55"/>
      <c r="C640" s="56"/>
      <c r="D640" s="56"/>
      <c r="E640" s="56"/>
      <c r="F640" s="56"/>
      <c r="G640" s="56"/>
      <c r="H640" s="56"/>
      <c r="I640" s="56"/>
      <c r="J640" s="56"/>
      <c r="K640" s="56"/>
      <c r="L640" s="40"/>
      <c r="M640" s="35"/>
      <c r="O640" s="35"/>
      <c r="P640" s="35"/>
      <c r="Q640" s="35"/>
      <c r="R640" s="35"/>
      <c r="S640" s="35"/>
      <c r="T640" s="35"/>
      <c r="U640" s="35"/>
      <c r="V640" s="35"/>
      <c r="W640" s="35"/>
      <c r="X640" s="35"/>
      <c r="Y640" s="35"/>
      <c r="Z640" s="35"/>
      <c r="AA640" s="35"/>
      <c r="AB640" s="35"/>
      <c r="AC640" s="35"/>
      <c r="AD640" s="35"/>
      <c r="AE640" s="35"/>
    </row>
  </sheetData>
  <sheetProtection algorithmName="SHA-512" hashValue="pgTzHTNN2ndulEvzGpUVFBIlZsfRCmrQDo5oE7cKF+OLK/cZkcelPakSI0hSQbvnTIrfCL0vNEfEoTHiUIMx8g==" saltValue="HSLCedFjdPFsNFsXk6k/4yi/NnRqjB/Ql/YTqQ33ZVAClFPGo8A4iOrqo/AiBt6RRk++f+huRdv8HZ8fwos+HQ==" spinCount="100000" sheet="1" objects="1" scenarios="1" formatColumns="0" formatRows="0" autoFilter="0"/>
  <autoFilter ref="C136:K639" xr:uid="{00000000-0009-0000-0000-000016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152</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2005</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910</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ROUND((SUM(BE125:BE226)),  2)</f>
        <v>0</v>
      </c>
      <c r="G35" s="35"/>
      <c r="H35" s="35"/>
      <c r="I35" s="131">
        <v>0.21</v>
      </c>
      <c r="J35" s="130">
        <f>ROUND(((SUM(BE125:BE226))*I35),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ROUND((SUM(BF125:BF226)),  2)</f>
        <v>0</v>
      </c>
      <c r="G36" s="35"/>
      <c r="H36" s="35"/>
      <c r="I36" s="131">
        <v>0.15</v>
      </c>
      <c r="J36" s="130">
        <f>ROUND(((SUM(BF125:BF226))*I36),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ROUND((SUM(BG125:BG226)),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ROUND((SUM(BH125:BH226)),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ROUND((SUM(BI125:BI226)),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2005</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D.1.4.a - UT</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911</v>
      </c>
      <c r="E99" s="157"/>
      <c r="F99" s="157"/>
      <c r="G99" s="157"/>
      <c r="H99" s="157"/>
      <c r="I99" s="157"/>
      <c r="J99" s="158">
        <f>J126</f>
        <v>0</v>
      </c>
      <c r="K99" s="155"/>
      <c r="L99" s="159"/>
    </row>
    <row r="100" spans="1:47" s="9" customFormat="1" ht="24.95" customHeight="1">
      <c r="B100" s="154"/>
      <c r="C100" s="155"/>
      <c r="D100" s="156" t="s">
        <v>912</v>
      </c>
      <c r="E100" s="157"/>
      <c r="F100" s="157"/>
      <c r="G100" s="157"/>
      <c r="H100" s="157"/>
      <c r="I100" s="157"/>
      <c r="J100" s="158">
        <f>J137</f>
        <v>0</v>
      </c>
      <c r="K100" s="155"/>
      <c r="L100" s="159"/>
    </row>
    <row r="101" spans="1:47" s="9" customFormat="1" ht="24.95" customHeight="1">
      <c r="B101" s="154"/>
      <c r="C101" s="155"/>
      <c r="D101" s="156" t="s">
        <v>913</v>
      </c>
      <c r="E101" s="157"/>
      <c r="F101" s="157"/>
      <c r="G101" s="157"/>
      <c r="H101" s="157"/>
      <c r="I101" s="157"/>
      <c r="J101" s="158">
        <f>J176</f>
        <v>0</v>
      </c>
      <c r="K101" s="155"/>
      <c r="L101" s="159"/>
    </row>
    <row r="102" spans="1:47" s="9" customFormat="1" ht="24.95" customHeight="1">
      <c r="B102" s="154"/>
      <c r="C102" s="155"/>
      <c r="D102" s="156" t="s">
        <v>914</v>
      </c>
      <c r="E102" s="157"/>
      <c r="F102" s="157"/>
      <c r="G102" s="157"/>
      <c r="H102" s="157"/>
      <c r="I102" s="157"/>
      <c r="J102" s="158">
        <f>J203</f>
        <v>0</v>
      </c>
      <c r="K102" s="155"/>
      <c r="L102" s="159"/>
    </row>
    <row r="103" spans="1:47" s="9" customFormat="1" ht="24.95" customHeight="1">
      <c r="B103" s="154"/>
      <c r="C103" s="155"/>
      <c r="D103" s="156" t="s">
        <v>915</v>
      </c>
      <c r="E103" s="157"/>
      <c r="F103" s="157"/>
      <c r="G103" s="157"/>
      <c r="H103" s="157"/>
      <c r="I103" s="157"/>
      <c r="J103" s="158">
        <f>J214</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179</v>
      </c>
      <c r="D114" s="23"/>
      <c r="E114" s="23"/>
      <c r="F114" s="23"/>
      <c r="G114" s="23"/>
      <c r="H114" s="23"/>
      <c r="I114" s="23"/>
      <c r="J114" s="23"/>
      <c r="K114" s="23"/>
      <c r="L114" s="21"/>
    </row>
    <row r="115" spans="1:65" s="2" customFormat="1" ht="16.5" customHeight="1">
      <c r="A115" s="35"/>
      <c r="B115" s="36"/>
      <c r="C115" s="37"/>
      <c r="D115" s="37"/>
      <c r="E115" s="327" t="s">
        <v>2005</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181</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0" t="str">
        <f>E11</f>
        <v>D.1.4.a - UT</v>
      </c>
      <c r="F117" s="329"/>
      <c r="G117" s="329"/>
      <c r="H117" s="32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 xml:space="preserve"> </v>
      </c>
      <c r="G119" s="37"/>
      <c r="H119" s="37"/>
      <c r="I119" s="30" t="s">
        <v>22</v>
      </c>
      <c r="J119" s="67" t="str">
        <f>IF(J14="","",J14)</f>
        <v>19. 5. 2020</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7" customHeight="1">
      <c r="A121" s="35"/>
      <c r="B121" s="36"/>
      <c r="C121" s="30" t="s">
        <v>24</v>
      </c>
      <c r="D121" s="37"/>
      <c r="E121" s="37"/>
      <c r="F121" s="28" t="str">
        <f>E17</f>
        <v>Městská část Praha 4, Anatala Staška 2059/80b</v>
      </c>
      <c r="G121" s="37"/>
      <c r="H121" s="37"/>
      <c r="I121" s="30" t="s">
        <v>31</v>
      </c>
      <c r="J121" s="33" t="str">
        <f>E23</f>
        <v>SUNCAD, s.r.o., Špotzova 6, Praha 6</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29</v>
      </c>
      <c r="D122" s="37"/>
      <c r="E122" s="37"/>
      <c r="F122" s="28" t="str">
        <f>IF(E20="","",E20)</f>
        <v>Vyplň údaj</v>
      </c>
      <c r="G122" s="37"/>
      <c r="H122" s="37"/>
      <c r="I122" s="30" t="s">
        <v>36</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206</v>
      </c>
      <c r="D124" s="168" t="s">
        <v>65</v>
      </c>
      <c r="E124" s="168" t="s">
        <v>61</v>
      </c>
      <c r="F124" s="168" t="s">
        <v>62</v>
      </c>
      <c r="G124" s="168" t="s">
        <v>207</v>
      </c>
      <c r="H124" s="168" t="s">
        <v>208</v>
      </c>
      <c r="I124" s="168" t="s">
        <v>209</v>
      </c>
      <c r="J124" s="168" t="s">
        <v>185</v>
      </c>
      <c r="K124" s="169" t="s">
        <v>210</v>
      </c>
      <c r="L124" s="170"/>
      <c r="M124" s="76" t="s">
        <v>1</v>
      </c>
      <c r="N124" s="77" t="s">
        <v>44</v>
      </c>
      <c r="O124" s="77" t="s">
        <v>211</v>
      </c>
      <c r="P124" s="77" t="s">
        <v>212</v>
      </c>
      <c r="Q124" s="77" t="s">
        <v>213</v>
      </c>
      <c r="R124" s="77" t="s">
        <v>214</v>
      </c>
      <c r="S124" s="77" t="s">
        <v>215</v>
      </c>
      <c r="T124" s="78" t="s">
        <v>216</v>
      </c>
      <c r="U124" s="165"/>
      <c r="V124" s="165"/>
      <c r="W124" s="165"/>
      <c r="X124" s="165"/>
      <c r="Y124" s="165"/>
      <c r="Z124" s="165"/>
      <c r="AA124" s="165"/>
      <c r="AB124" s="165"/>
      <c r="AC124" s="165"/>
      <c r="AD124" s="165"/>
      <c r="AE124" s="165"/>
    </row>
    <row r="125" spans="1:65" s="2" customFormat="1" ht="22.9" customHeight="1">
      <c r="A125" s="35"/>
      <c r="B125" s="36"/>
      <c r="C125" s="83" t="s">
        <v>217</v>
      </c>
      <c r="D125" s="37"/>
      <c r="E125" s="37"/>
      <c r="F125" s="37"/>
      <c r="G125" s="37"/>
      <c r="H125" s="37"/>
      <c r="I125" s="37"/>
      <c r="J125" s="171">
        <f>BK125</f>
        <v>0</v>
      </c>
      <c r="K125" s="37"/>
      <c r="L125" s="40"/>
      <c r="M125" s="79"/>
      <c r="N125" s="172"/>
      <c r="O125" s="80"/>
      <c r="P125" s="173">
        <f>P126+P137+P176+P203+P214</f>
        <v>0</v>
      </c>
      <c r="Q125" s="80"/>
      <c r="R125" s="173">
        <f>R126+R137+R176+R203+R214</f>
        <v>0</v>
      </c>
      <c r="S125" s="80"/>
      <c r="T125" s="174">
        <f>T126+T137+T176+T203+T214</f>
        <v>0</v>
      </c>
      <c r="U125" s="35"/>
      <c r="V125" s="35"/>
      <c r="W125" s="35"/>
      <c r="X125" s="35"/>
      <c r="Y125" s="35"/>
      <c r="Z125" s="35"/>
      <c r="AA125" s="35"/>
      <c r="AB125" s="35"/>
      <c r="AC125" s="35"/>
      <c r="AD125" s="35"/>
      <c r="AE125" s="35"/>
      <c r="AT125" s="18" t="s">
        <v>79</v>
      </c>
      <c r="AU125" s="18" t="s">
        <v>187</v>
      </c>
      <c r="BK125" s="175">
        <f>BK126+BK137+BK176+BK203+BK214</f>
        <v>0</v>
      </c>
    </row>
    <row r="126" spans="1:65" s="12" customFormat="1" ht="25.9" customHeight="1">
      <c r="B126" s="176"/>
      <c r="C126" s="177"/>
      <c r="D126" s="178" t="s">
        <v>79</v>
      </c>
      <c r="E126" s="179" t="s">
        <v>87</v>
      </c>
      <c r="F126" s="179" t="s">
        <v>916</v>
      </c>
      <c r="G126" s="177"/>
      <c r="H126" s="177"/>
      <c r="I126" s="180"/>
      <c r="J126" s="181">
        <f>BK126</f>
        <v>0</v>
      </c>
      <c r="K126" s="177"/>
      <c r="L126" s="182"/>
      <c r="M126" s="183"/>
      <c r="N126" s="184"/>
      <c r="O126" s="184"/>
      <c r="P126" s="185">
        <f>SUM(P127:P136)</f>
        <v>0</v>
      </c>
      <c r="Q126" s="184"/>
      <c r="R126" s="185">
        <f>SUM(R127:R136)</f>
        <v>0</v>
      </c>
      <c r="S126" s="184"/>
      <c r="T126" s="186">
        <f>SUM(T127:T136)</f>
        <v>0</v>
      </c>
      <c r="AR126" s="187" t="s">
        <v>87</v>
      </c>
      <c r="AT126" s="188" t="s">
        <v>79</v>
      </c>
      <c r="AU126" s="188" t="s">
        <v>80</v>
      </c>
      <c r="AY126" s="187" t="s">
        <v>220</v>
      </c>
      <c r="BK126" s="189">
        <f>SUM(BK127:BK136)</f>
        <v>0</v>
      </c>
    </row>
    <row r="127" spans="1:65" s="2" customFormat="1" ht="14.45" customHeight="1">
      <c r="A127" s="35"/>
      <c r="B127" s="36"/>
      <c r="C127" s="192" t="s">
        <v>87</v>
      </c>
      <c r="D127" s="192" t="s">
        <v>223</v>
      </c>
      <c r="E127" s="193" t="s">
        <v>917</v>
      </c>
      <c r="F127" s="194" t="s">
        <v>918</v>
      </c>
      <c r="G127" s="195" t="s">
        <v>353</v>
      </c>
      <c r="H127" s="196">
        <v>125</v>
      </c>
      <c r="I127" s="197"/>
      <c r="J127" s="198">
        <f>ROUND(I127*H127,2)</f>
        <v>0</v>
      </c>
      <c r="K127" s="194" t="s">
        <v>1</v>
      </c>
      <c r="L127" s="40"/>
      <c r="M127" s="199" t="s">
        <v>1</v>
      </c>
      <c r="N127" s="200" t="s">
        <v>45</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228</v>
      </c>
      <c r="AT127" s="203" t="s">
        <v>223</v>
      </c>
      <c r="AU127" s="203" t="s">
        <v>87</v>
      </c>
      <c r="AY127" s="18" t="s">
        <v>220</v>
      </c>
      <c r="BE127" s="204">
        <f>IF(N127="základní",J127,0)</f>
        <v>0</v>
      </c>
      <c r="BF127" s="204">
        <f>IF(N127="snížená",J127,0)</f>
        <v>0</v>
      </c>
      <c r="BG127" s="204">
        <f>IF(N127="zákl. přenesená",J127,0)</f>
        <v>0</v>
      </c>
      <c r="BH127" s="204">
        <f>IF(N127="sníž. přenesená",J127,0)</f>
        <v>0</v>
      </c>
      <c r="BI127" s="204">
        <f>IF(N127="nulová",J127,0)</f>
        <v>0</v>
      </c>
      <c r="BJ127" s="18" t="s">
        <v>87</v>
      </c>
      <c r="BK127" s="204">
        <f>ROUND(I127*H127,2)</f>
        <v>0</v>
      </c>
      <c r="BL127" s="18" t="s">
        <v>228</v>
      </c>
      <c r="BM127" s="203" t="s">
        <v>93</v>
      </c>
    </row>
    <row r="128" spans="1:65" s="2" customFormat="1" ht="11.25">
      <c r="A128" s="35"/>
      <c r="B128" s="36"/>
      <c r="C128" s="37"/>
      <c r="D128" s="205" t="s">
        <v>230</v>
      </c>
      <c r="E128" s="37"/>
      <c r="F128" s="206" t="s">
        <v>918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87</v>
      </c>
    </row>
    <row r="129" spans="1:65" s="2" customFormat="1" ht="14.45" customHeight="1">
      <c r="A129" s="35"/>
      <c r="B129" s="36"/>
      <c r="C129" s="192" t="s">
        <v>93</v>
      </c>
      <c r="D129" s="192" t="s">
        <v>223</v>
      </c>
      <c r="E129" s="193" t="s">
        <v>919</v>
      </c>
      <c r="F129" s="194" t="s">
        <v>920</v>
      </c>
      <c r="G129" s="195" t="s">
        <v>353</v>
      </c>
      <c r="H129" s="196">
        <v>30</v>
      </c>
      <c r="I129" s="197"/>
      <c r="J129" s="198">
        <f>ROUND(I129*H129,2)</f>
        <v>0</v>
      </c>
      <c r="K129" s="194" t="s">
        <v>1</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228</v>
      </c>
      <c r="AT129" s="203" t="s">
        <v>223</v>
      </c>
      <c r="AU129" s="203" t="s">
        <v>87</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228</v>
      </c>
      <c r="BM129" s="203" t="s">
        <v>228</v>
      </c>
    </row>
    <row r="130" spans="1:65" s="2" customFormat="1" ht="11.25">
      <c r="A130" s="35"/>
      <c r="B130" s="36"/>
      <c r="C130" s="37"/>
      <c r="D130" s="205" t="s">
        <v>230</v>
      </c>
      <c r="E130" s="37"/>
      <c r="F130" s="206" t="s">
        <v>920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87</v>
      </c>
    </row>
    <row r="131" spans="1:65" s="2" customFormat="1" ht="14.45" customHeight="1">
      <c r="A131" s="35"/>
      <c r="B131" s="36"/>
      <c r="C131" s="192" t="s">
        <v>106</v>
      </c>
      <c r="D131" s="192" t="s">
        <v>223</v>
      </c>
      <c r="E131" s="193" t="s">
        <v>921</v>
      </c>
      <c r="F131" s="194" t="s">
        <v>922</v>
      </c>
      <c r="G131" s="195" t="s">
        <v>353</v>
      </c>
      <c r="H131" s="196">
        <v>4</v>
      </c>
      <c r="I131" s="197"/>
      <c r="J131" s="198">
        <f>ROUND(I131*H131,2)</f>
        <v>0</v>
      </c>
      <c r="K131" s="194" t="s">
        <v>1</v>
      </c>
      <c r="L131" s="40"/>
      <c r="M131" s="199" t="s">
        <v>1</v>
      </c>
      <c r="N131" s="200" t="s">
        <v>45</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228</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228</v>
      </c>
      <c r="BM131" s="203" t="s">
        <v>221</v>
      </c>
    </row>
    <row r="132" spans="1:65" s="2" customFormat="1" ht="11.25">
      <c r="A132" s="35"/>
      <c r="B132" s="36"/>
      <c r="C132" s="37"/>
      <c r="D132" s="205" t="s">
        <v>230</v>
      </c>
      <c r="E132" s="37"/>
      <c r="F132" s="206" t="s">
        <v>922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786</v>
      </c>
      <c r="F133" s="194" t="s">
        <v>923</v>
      </c>
      <c r="G133" s="195" t="s">
        <v>386</v>
      </c>
      <c r="H133" s="253"/>
      <c r="I133" s="197"/>
      <c r="J133" s="198">
        <f>ROUND(I133*H133,2)</f>
        <v>0</v>
      </c>
      <c r="K133" s="194" t="s">
        <v>1</v>
      </c>
      <c r="L133" s="40"/>
      <c r="M133" s="199" t="s">
        <v>1</v>
      </c>
      <c r="N133" s="200" t="s">
        <v>45</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228</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228</v>
      </c>
      <c r="BM133" s="203" t="s">
        <v>276</v>
      </c>
    </row>
    <row r="134" spans="1:65" s="2" customFormat="1" ht="11.25">
      <c r="A134" s="35"/>
      <c r="B134" s="36"/>
      <c r="C134" s="37"/>
      <c r="D134" s="205" t="s">
        <v>230</v>
      </c>
      <c r="E134" s="37"/>
      <c r="F134" s="206" t="s">
        <v>923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924</v>
      </c>
      <c r="F135" s="194" t="s">
        <v>925</v>
      </c>
      <c r="G135" s="195" t="s">
        <v>320</v>
      </c>
      <c r="H135" s="196">
        <v>0.6</v>
      </c>
      <c r="I135" s="197"/>
      <c r="J135" s="198">
        <f>ROUND(I135*H135,2)</f>
        <v>0</v>
      </c>
      <c r="K135" s="194" t="s">
        <v>1</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228</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228</v>
      </c>
      <c r="BM135" s="203" t="s">
        <v>286</v>
      </c>
    </row>
    <row r="136" spans="1:65" s="2" customFormat="1" ht="11.25">
      <c r="A136" s="35"/>
      <c r="B136" s="36"/>
      <c r="C136" s="37"/>
      <c r="D136" s="205" t="s">
        <v>230</v>
      </c>
      <c r="E136" s="37"/>
      <c r="F136" s="206" t="s">
        <v>925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12" customFormat="1" ht="25.9" customHeight="1">
      <c r="B137" s="176"/>
      <c r="C137" s="177"/>
      <c r="D137" s="178" t="s">
        <v>79</v>
      </c>
      <c r="E137" s="179" t="s">
        <v>93</v>
      </c>
      <c r="F137" s="179" t="s">
        <v>926</v>
      </c>
      <c r="G137" s="177"/>
      <c r="H137" s="177"/>
      <c r="I137" s="180"/>
      <c r="J137" s="181">
        <f>BK137</f>
        <v>0</v>
      </c>
      <c r="K137" s="177"/>
      <c r="L137" s="182"/>
      <c r="M137" s="183"/>
      <c r="N137" s="184"/>
      <c r="O137" s="184"/>
      <c r="P137" s="185">
        <f>SUM(P138:P175)</f>
        <v>0</v>
      </c>
      <c r="Q137" s="184"/>
      <c r="R137" s="185">
        <f>SUM(R138:R175)</f>
        <v>0</v>
      </c>
      <c r="S137" s="184"/>
      <c r="T137" s="186">
        <f>SUM(T138:T175)</f>
        <v>0</v>
      </c>
      <c r="AR137" s="187" t="s">
        <v>87</v>
      </c>
      <c r="AT137" s="188" t="s">
        <v>79</v>
      </c>
      <c r="AU137" s="188" t="s">
        <v>80</v>
      </c>
      <c r="AY137" s="187" t="s">
        <v>220</v>
      </c>
      <c r="BK137" s="189">
        <f>SUM(BK138:BK175)</f>
        <v>0</v>
      </c>
    </row>
    <row r="138" spans="1:65" s="2" customFormat="1" ht="14.45" customHeight="1">
      <c r="A138" s="35"/>
      <c r="B138" s="36"/>
      <c r="C138" s="192" t="s">
        <v>87</v>
      </c>
      <c r="D138" s="192" t="s">
        <v>223</v>
      </c>
      <c r="E138" s="193" t="s">
        <v>927</v>
      </c>
      <c r="F138" s="194" t="s">
        <v>928</v>
      </c>
      <c r="G138" s="195" t="s">
        <v>259</v>
      </c>
      <c r="H138" s="196">
        <v>6</v>
      </c>
      <c r="I138" s="197"/>
      <c r="J138" s="198">
        <f>ROUND(I138*H138,2)</f>
        <v>0</v>
      </c>
      <c r="K138" s="194" t="s">
        <v>1</v>
      </c>
      <c r="L138" s="40"/>
      <c r="M138" s="199" t="s">
        <v>1</v>
      </c>
      <c r="N138" s="200" t="s">
        <v>45</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228</v>
      </c>
      <c r="AT138" s="203" t="s">
        <v>223</v>
      </c>
      <c r="AU138" s="203" t="s">
        <v>87</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228</v>
      </c>
      <c r="BM138" s="203" t="s">
        <v>298</v>
      </c>
    </row>
    <row r="139" spans="1:65" s="2" customFormat="1" ht="11.25">
      <c r="A139" s="35"/>
      <c r="B139" s="36"/>
      <c r="C139" s="37"/>
      <c r="D139" s="205" t="s">
        <v>230</v>
      </c>
      <c r="E139" s="37"/>
      <c r="F139" s="206" t="s">
        <v>928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87</v>
      </c>
    </row>
    <row r="140" spans="1:65" s="2" customFormat="1" ht="14.45" customHeight="1">
      <c r="A140" s="35"/>
      <c r="B140" s="36"/>
      <c r="C140" s="192" t="s">
        <v>93</v>
      </c>
      <c r="D140" s="192" t="s">
        <v>223</v>
      </c>
      <c r="E140" s="193" t="s">
        <v>929</v>
      </c>
      <c r="F140" s="194" t="s">
        <v>930</v>
      </c>
      <c r="G140" s="195" t="s">
        <v>259</v>
      </c>
      <c r="H140" s="196">
        <v>4</v>
      </c>
      <c r="I140" s="197"/>
      <c r="J140" s="198">
        <f>ROUND(I140*H140,2)</f>
        <v>0</v>
      </c>
      <c r="K140" s="194" t="s">
        <v>1</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228</v>
      </c>
      <c r="AT140" s="203" t="s">
        <v>223</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228</v>
      </c>
      <c r="BM140" s="203" t="s">
        <v>308</v>
      </c>
    </row>
    <row r="141" spans="1:65" s="2" customFormat="1" ht="11.25">
      <c r="A141" s="35"/>
      <c r="B141" s="36"/>
      <c r="C141" s="37"/>
      <c r="D141" s="205" t="s">
        <v>230</v>
      </c>
      <c r="E141" s="37"/>
      <c r="F141" s="206" t="s">
        <v>930</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87</v>
      </c>
    </row>
    <row r="142" spans="1:65" s="2" customFormat="1" ht="14.45" customHeight="1">
      <c r="A142" s="35"/>
      <c r="B142" s="36"/>
      <c r="C142" s="192" t="s">
        <v>106</v>
      </c>
      <c r="D142" s="192" t="s">
        <v>223</v>
      </c>
      <c r="E142" s="193" t="s">
        <v>931</v>
      </c>
      <c r="F142" s="194" t="s">
        <v>932</v>
      </c>
      <c r="G142" s="195" t="s">
        <v>259</v>
      </c>
      <c r="H142" s="196">
        <v>2</v>
      </c>
      <c r="I142" s="197"/>
      <c r="J142" s="198">
        <f>ROUND(I142*H142,2)</f>
        <v>0</v>
      </c>
      <c r="K142" s="194" t="s">
        <v>1</v>
      </c>
      <c r="L142" s="40"/>
      <c r="M142" s="199" t="s">
        <v>1</v>
      </c>
      <c r="N142" s="200" t="s">
        <v>45</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228</v>
      </c>
      <c r="AT142" s="203" t="s">
        <v>223</v>
      </c>
      <c r="AU142" s="203" t="s">
        <v>87</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228</v>
      </c>
      <c r="BM142" s="203" t="s">
        <v>317</v>
      </c>
    </row>
    <row r="143" spans="1:65" s="2" customFormat="1" ht="11.25">
      <c r="A143" s="35"/>
      <c r="B143" s="36"/>
      <c r="C143" s="37"/>
      <c r="D143" s="205" t="s">
        <v>230</v>
      </c>
      <c r="E143" s="37"/>
      <c r="F143" s="206" t="s">
        <v>932</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87</v>
      </c>
    </row>
    <row r="144" spans="1:65" s="2" customFormat="1" ht="14.45" customHeight="1">
      <c r="A144" s="35"/>
      <c r="B144" s="36"/>
      <c r="C144" s="192" t="s">
        <v>228</v>
      </c>
      <c r="D144" s="192" t="s">
        <v>223</v>
      </c>
      <c r="E144" s="193" t="s">
        <v>933</v>
      </c>
      <c r="F144" s="194" t="s">
        <v>934</v>
      </c>
      <c r="G144" s="195" t="s">
        <v>259</v>
      </c>
      <c r="H144" s="196">
        <v>2</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327</v>
      </c>
    </row>
    <row r="145" spans="1:65" s="2" customFormat="1" ht="11.25">
      <c r="A145" s="35"/>
      <c r="B145" s="36"/>
      <c r="C145" s="37"/>
      <c r="D145" s="205" t="s">
        <v>230</v>
      </c>
      <c r="E145" s="37"/>
      <c r="F145" s="206" t="s">
        <v>934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87</v>
      </c>
    </row>
    <row r="146" spans="1:65" s="2" customFormat="1" ht="24.2" customHeight="1">
      <c r="A146" s="35"/>
      <c r="B146" s="36"/>
      <c r="C146" s="192" t="s">
        <v>256</v>
      </c>
      <c r="D146" s="192" t="s">
        <v>223</v>
      </c>
      <c r="E146" s="193" t="s">
        <v>935</v>
      </c>
      <c r="F146" s="194" t="s">
        <v>936</v>
      </c>
      <c r="G146" s="195" t="s">
        <v>259</v>
      </c>
      <c r="H146" s="196">
        <v>2</v>
      </c>
      <c r="I146" s="197"/>
      <c r="J146" s="198">
        <f>ROUND(I146*H146,2)</f>
        <v>0</v>
      </c>
      <c r="K146" s="194" t="s">
        <v>1</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228</v>
      </c>
      <c r="AT146" s="203" t="s">
        <v>223</v>
      </c>
      <c r="AU146" s="203" t="s">
        <v>87</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228</v>
      </c>
      <c r="BM146" s="203" t="s">
        <v>343</v>
      </c>
    </row>
    <row r="147" spans="1:65" s="2" customFormat="1" ht="11.25">
      <c r="A147" s="35"/>
      <c r="B147" s="36"/>
      <c r="C147" s="37"/>
      <c r="D147" s="205" t="s">
        <v>230</v>
      </c>
      <c r="E147" s="37"/>
      <c r="F147" s="206" t="s">
        <v>936</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87</v>
      </c>
    </row>
    <row r="148" spans="1:65" s="2" customFormat="1" ht="14.45" customHeight="1">
      <c r="A148" s="35"/>
      <c r="B148" s="36"/>
      <c r="C148" s="192" t="s">
        <v>221</v>
      </c>
      <c r="D148" s="192" t="s">
        <v>223</v>
      </c>
      <c r="E148" s="193" t="s">
        <v>937</v>
      </c>
      <c r="F148" s="194" t="s">
        <v>938</v>
      </c>
      <c r="G148" s="195" t="s">
        <v>259</v>
      </c>
      <c r="H148" s="196">
        <v>2</v>
      </c>
      <c r="I148" s="197"/>
      <c r="J148" s="198">
        <f>ROUND(I148*H148,2)</f>
        <v>0</v>
      </c>
      <c r="K148" s="194" t="s">
        <v>1</v>
      </c>
      <c r="L148" s="40"/>
      <c r="M148" s="199" t="s">
        <v>1</v>
      </c>
      <c r="N148" s="200" t="s">
        <v>45</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228</v>
      </c>
      <c r="AT148" s="203" t="s">
        <v>223</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228</v>
      </c>
      <c r="BM148" s="203" t="s">
        <v>358</v>
      </c>
    </row>
    <row r="149" spans="1:65" s="2" customFormat="1" ht="11.25">
      <c r="A149" s="35"/>
      <c r="B149" s="36"/>
      <c r="C149" s="37"/>
      <c r="D149" s="205" t="s">
        <v>230</v>
      </c>
      <c r="E149" s="37"/>
      <c r="F149" s="206" t="s">
        <v>938</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230</v>
      </c>
      <c r="AU149" s="18" t="s">
        <v>87</v>
      </c>
    </row>
    <row r="150" spans="1:65" s="2" customFormat="1" ht="24.2" customHeight="1">
      <c r="A150" s="35"/>
      <c r="B150" s="36"/>
      <c r="C150" s="192" t="s">
        <v>266</v>
      </c>
      <c r="D150" s="192" t="s">
        <v>223</v>
      </c>
      <c r="E150" s="193" t="s">
        <v>939</v>
      </c>
      <c r="F150" s="194" t="s">
        <v>940</v>
      </c>
      <c r="G150" s="195" t="s">
        <v>259</v>
      </c>
      <c r="H150" s="196">
        <v>2</v>
      </c>
      <c r="I150" s="197"/>
      <c r="J150" s="198">
        <f>ROUND(I150*H150,2)</f>
        <v>0</v>
      </c>
      <c r="K150" s="194" t="s">
        <v>1</v>
      </c>
      <c r="L150" s="40"/>
      <c r="M150" s="199" t="s">
        <v>1</v>
      </c>
      <c r="N150" s="200" t="s">
        <v>45</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228</v>
      </c>
      <c r="AT150" s="203" t="s">
        <v>223</v>
      </c>
      <c r="AU150" s="203" t="s">
        <v>87</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228</v>
      </c>
      <c r="BM150" s="203" t="s">
        <v>371</v>
      </c>
    </row>
    <row r="151" spans="1:65" s="2" customFormat="1" ht="19.5">
      <c r="A151" s="35"/>
      <c r="B151" s="36"/>
      <c r="C151" s="37"/>
      <c r="D151" s="205" t="s">
        <v>230</v>
      </c>
      <c r="E151" s="37"/>
      <c r="F151" s="206" t="s">
        <v>940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230</v>
      </c>
      <c r="AU151" s="18" t="s">
        <v>87</v>
      </c>
    </row>
    <row r="152" spans="1:65" s="2" customFormat="1" ht="14.45" customHeight="1">
      <c r="A152" s="35"/>
      <c r="B152" s="36"/>
      <c r="C152" s="192" t="s">
        <v>276</v>
      </c>
      <c r="D152" s="192" t="s">
        <v>223</v>
      </c>
      <c r="E152" s="193" t="s">
        <v>941</v>
      </c>
      <c r="F152" s="194" t="s">
        <v>942</v>
      </c>
      <c r="G152" s="195" t="s">
        <v>259</v>
      </c>
      <c r="H152" s="196">
        <v>2</v>
      </c>
      <c r="I152" s="197"/>
      <c r="J152" s="198">
        <f>ROUND(I152*H152,2)</f>
        <v>0</v>
      </c>
      <c r="K152" s="194" t="s">
        <v>1</v>
      </c>
      <c r="L152" s="40"/>
      <c r="M152" s="199" t="s">
        <v>1</v>
      </c>
      <c r="N152" s="200" t="s">
        <v>45</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228</v>
      </c>
      <c r="AT152" s="203" t="s">
        <v>223</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228</v>
      </c>
      <c r="BM152" s="203" t="s">
        <v>383</v>
      </c>
    </row>
    <row r="153" spans="1:65" s="2" customFormat="1" ht="11.25">
      <c r="A153" s="35"/>
      <c r="B153" s="36"/>
      <c r="C153" s="37"/>
      <c r="D153" s="205" t="s">
        <v>230</v>
      </c>
      <c r="E153" s="37"/>
      <c r="F153" s="206" t="s">
        <v>942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87</v>
      </c>
    </row>
    <row r="154" spans="1:65" s="2" customFormat="1" ht="14.45" customHeight="1">
      <c r="A154" s="35"/>
      <c r="B154" s="36"/>
      <c r="C154" s="192" t="s">
        <v>274</v>
      </c>
      <c r="D154" s="192" t="s">
        <v>223</v>
      </c>
      <c r="E154" s="193" t="s">
        <v>943</v>
      </c>
      <c r="F154" s="194" t="s">
        <v>944</v>
      </c>
      <c r="G154" s="195" t="s">
        <v>259</v>
      </c>
      <c r="H154" s="196">
        <v>2</v>
      </c>
      <c r="I154" s="197"/>
      <c r="J154" s="198">
        <f>ROUND(I154*H154,2)</f>
        <v>0</v>
      </c>
      <c r="K154" s="194" t="s">
        <v>1</v>
      </c>
      <c r="L154" s="40"/>
      <c r="M154" s="199" t="s">
        <v>1</v>
      </c>
      <c r="N154" s="200" t="s">
        <v>45</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228</v>
      </c>
      <c r="AT154" s="203" t="s">
        <v>223</v>
      </c>
      <c r="AU154" s="203" t="s">
        <v>87</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228</v>
      </c>
      <c r="BM154" s="203" t="s">
        <v>396</v>
      </c>
    </row>
    <row r="155" spans="1:65" s="2" customFormat="1" ht="11.25">
      <c r="A155" s="35"/>
      <c r="B155" s="36"/>
      <c r="C155" s="37"/>
      <c r="D155" s="205" t="s">
        <v>230</v>
      </c>
      <c r="E155" s="37"/>
      <c r="F155" s="206" t="s">
        <v>944</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230</v>
      </c>
      <c r="AU155" s="18" t="s">
        <v>87</v>
      </c>
    </row>
    <row r="156" spans="1:65" s="2" customFormat="1" ht="14.45" customHeight="1">
      <c r="A156" s="35"/>
      <c r="B156" s="36"/>
      <c r="C156" s="192" t="s">
        <v>286</v>
      </c>
      <c r="D156" s="192" t="s">
        <v>223</v>
      </c>
      <c r="E156" s="193" t="s">
        <v>945</v>
      </c>
      <c r="F156" s="194" t="s">
        <v>946</v>
      </c>
      <c r="G156" s="195" t="s">
        <v>259</v>
      </c>
      <c r="H156" s="196">
        <v>2</v>
      </c>
      <c r="I156" s="197"/>
      <c r="J156" s="198">
        <f>ROUND(I156*H156,2)</f>
        <v>0</v>
      </c>
      <c r="K156" s="194" t="s">
        <v>1</v>
      </c>
      <c r="L156" s="40"/>
      <c r="M156" s="199" t="s">
        <v>1</v>
      </c>
      <c r="N156" s="200" t="s">
        <v>45</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87</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228</v>
      </c>
      <c r="BM156" s="203" t="s">
        <v>408</v>
      </c>
    </row>
    <row r="157" spans="1:65" s="2" customFormat="1" ht="11.25">
      <c r="A157" s="35"/>
      <c r="B157" s="36"/>
      <c r="C157" s="37"/>
      <c r="D157" s="205" t="s">
        <v>230</v>
      </c>
      <c r="E157" s="37"/>
      <c r="F157" s="206" t="s">
        <v>946</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87</v>
      </c>
    </row>
    <row r="158" spans="1:65" s="2" customFormat="1" ht="14.45" customHeight="1">
      <c r="A158" s="35"/>
      <c r="B158" s="36"/>
      <c r="C158" s="192" t="s">
        <v>293</v>
      </c>
      <c r="D158" s="192" t="s">
        <v>223</v>
      </c>
      <c r="E158" s="193" t="s">
        <v>947</v>
      </c>
      <c r="F158" s="194" t="s">
        <v>948</v>
      </c>
      <c r="G158" s="195" t="s">
        <v>259</v>
      </c>
      <c r="H158" s="196">
        <v>1</v>
      </c>
      <c r="I158" s="197"/>
      <c r="J158" s="198">
        <f>ROUND(I158*H158,2)</f>
        <v>0</v>
      </c>
      <c r="K158" s="194" t="s">
        <v>1</v>
      </c>
      <c r="L158" s="40"/>
      <c r="M158" s="199" t="s">
        <v>1</v>
      </c>
      <c r="N158" s="200" t="s">
        <v>45</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228</v>
      </c>
      <c r="AT158" s="203" t="s">
        <v>223</v>
      </c>
      <c r="AU158" s="203" t="s">
        <v>87</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228</v>
      </c>
      <c r="BM158" s="203" t="s">
        <v>362</v>
      </c>
    </row>
    <row r="159" spans="1:65" s="2" customFormat="1" ht="11.25">
      <c r="A159" s="35"/>
      <c r="B159" s="36"/>
      <c r="C159" s="37"/>
      <c r="D159" s="205" t="s">
        <v>230</v>
      </c>
      <c r="E159" s="37"/>
      <c r="F159" s="206" t="s">
        <v>948</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230</v>
      </c>
      <c r="AU159" s="18" t="s">
        <v>87</v>
      </c>
    </row>
    <row r="160" spans="1:65" s="2" customFormat="1" ht="14.45" customHeight="1">
      <c r="A160" s="35"/>
      <c r="B160" s="36"/>
      <c r="C160" s="192" t="s">
        <v>298</v>
      </c>
      <c r="D160" s="192" t="s">
        <v>223</v>
      </c>
      <c r="E160" s="193" t="s">
        <v>949</v>
      </c>
      <c r="F160" s="194" t="s">
        <v>950</v>
      </c>
      <c r="G160" s="195" t="s">
        <v>259</v>
      </c>
      <c r="H160" s="196">
        <v>8</v>
      </c>
      <c r="I160" s="197"/>
      <c r="J160" s="198">
        <f>ROUND(I160*H160,2)</f>
        <v>0</v>
      </c>
      <c r="K160" s="194" t="s">
        <v>1</v>
      </c>
      <c r="L160" s="40"/>
      <c r="M160" s="199" t="s">
        <v>1</v>
      </c>
      <c r="N160" s="200" t="s">
        <v>45</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228</v>
      </c>
      <c r="AT160" s="203" t="s">
        <v>223</v>
      </c>
      <c r="AU160" s="203" t="s">
        <v>87</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228</v>
      </c>
      <c r="BM160" s="203" t="s">
        <v>426</v>
      </c>
    </row>
    <row r="161" spans="1:65" s="2" customFormat="1" ht="11.25">
      <c r="A161" s="35"/>
      <c r="B161" s="36"/>
      <c r="C161" s="37"/>
      <c r="D161" s="205" t="s">
        <v>230</v>
      </c>
      <c r="E161" s="37"/>
      <c r="F161" s="206" t="s">
        <v>950</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230</v>
      </c>
      <c r="AU161" s="18" t="s">
        <v>87</v>
      </c>
    </row>
    <row r="162" spans="1:65" s="2" customFormat="1" ht="14.45" customHeight="1">
      <c r="A162" s="35"/>
      <c r="B162" s="36"/>
      <c r="C162" s="192" t="s">
        <v>304</v>
      </c>
      <c r="D162" s="192" t="s">
        <v>223</v>
      </c>
      <c r="E162" s="193" t="s">
        <v>951</v>
      </c>
      <c r="F162" s="194" t="s">
        <v>952</v>
      </c>
      <c r="G162" s="195" t="s">
        <v>259</v>
      </c>
      <c r="H162" s="196">
        <v>3</v>
      </c>
      <c r="I162" s="197"/>
      <c r="J162" s="198">
        <f>ROUND(I162*H162,2)</f>
        <v>0</v>
      </c>
      <c r="K162" s="194" t="s">
        <v>1</v>
      </c>
      <c r="L162" s="40"/>
      <c r="M162" s="199" t="s">
        <v>1</v>
      </c>
      <c r="N162" s="200" t="s">
        <v>45</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228</v>
      </c>
      <c r="AT162" s="203" t="s">
        <v>223</v>
      </c>
      <c r="AU162" s="203" t="s">
        <v>87</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228</v>
      </c>
      <c r="BM162" s="203" t="s">
        <v>435</v>
      </c>
    </row>
    <row r="163" spans="1:65" s="2" customFormat="1" ht="11.25">
      <c r="A163" s="35"/>
      <c r="B163" s="36"/>
      <c r="C163" s="37"/>
      <c r="D163" s="205" t="s">
        <v>230</v>
      </c>
      <c r="E163" s="37"/>
      <c r="F163" s="206" t="s">
        <v>952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230</v>
      </c>
      <c r="AU163" s="18" t="s">
        <v>87</v>
      </c>
    </row>
    <row r="164" spans="1:65" s="2" customFormat="1" ht="14.45" customHeight="1">
      <c r="A164" s="35"/>
      <c r="B164" s="36"/>
      <c r="C164" s="192" t="s">
        <v>308</v>
      </c>
      <c r="D164" s="192" t="s">
        <v>223</v>
      </c>
      <c r="E164" s="193" t="s">
        <v>953</v>
      </c>
      <c r="F164" s="194" t="s">
        <v>954</v>
      </c>
      <c r="G164" s="195" t="s">
        <v>259</v>
      </c>
      <c r="H164" s="196">
        <v>2</v>
      </c>
      <c r="I164" s="197"/>
      <c r="J164" s="198">
        <f>ROUND(I164*H164,2)</f>
        <v>0</v>
      </c>
      <c r="K164" s="194" t="s">
        <v>1</v>
      </c>
      <c r="L164" s="40"/>
      <c r="M164" s="199" t="s">
        <v>1</v>
      </c>
      <c r="N164" s="200" t="s">
        <v>45</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228</v>
      </c>
      <c r="AT164" s="203" t="s">
        <v>223</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228</v>
      </c>
      <c r="BM164" s="203" t="s">
        <v>449</v>
      </c>
    </row>
    <row r="165" spans="1:65" s="2" customFormat="1" ht="11.25">
      <c r="A165" s="35"/>
      <c r="B165" s="36"/>
      <c r="C165" s="37"/>
      <c r="D165" s="205" t="s">
        <v>230</v>
      </c>
      <c r="E165" s="37"/>
      <c r="F165" s="206" t="s">
        <v>954</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87</v>
      </c>
    </row>
    <row r="166" spans="1:65" s="2" customFormat="1" ht="14.45" customHeight="1">
      <c r="A166" s="35"/>
      <c r="B166" s="36"/>
      <c r="C166" s="192" t="s">
        <v>8</v>
      </c>
      <c r="D166" s="192" t="s">
        <v>223</v>
      </c>
      <c r="E166" s="193" t="s">
        <v>955</v>
      </c>
      <c r="F166" s="194" t="s">
        <v>956</v>
      </c>
      <c r="G166" s="195" t="s">
        <v>259</v>
      </c>
      <c r="H166" s="196">
        <v>2</v>
      </c>
      <c r="I166" s="197"/>
      <c r="J166" s="198">
        <f>ROUND(I166*H166,2)</f>
        <v>0</v>
      </c>
      <c r="K166" s="194" t="s">
        <v>1</v>
      </c>
      <c r="L166" s="40"/>
      <c r="M166" s="199" t="s">
        <v>1</v>
      </c>
      <c r="N166" s="200" t="s">
        <v>45</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228</v>
      </c>
      <c r="AT166" s="203" t="s">
        <v>223</v>
      </c>
      <c r="AU166" s="203" t="s">
        <v>87</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228</v>
      </c>
      <c r="BM166" s="203" t="s">
        <v>462</v>
      </c>
    </row>
    <row r="167" spans="1:65" s="2" customFormat="1" ht="11.25">
      <c r="A167" s="35"/>
      <c r="B167" s="36"/>
      <c r="C167" s="37"/>
      <c r="D167" s="205" t="s">
        <v>230</v>
      </c>
      <c r="E167" s="37"/>
      <c r="F167" s="206" t="s">
        <v>956</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87</v>
      </c>
    </row>
    <row r="168" spans="1:65" s="2" customFormat="1" ht="14.45" customHeight="1">
      <c r="A168" s="35"/>
      <c r="B168" s="36"/>
      <c r="C168" s="192" t="s">
        <v>317</v>
      </c>
      <c r="D168" s="192" t="s">
        <v>223</v>
      </c>
      <c r="E168" s="193" t="s">
        <v>957</v>
      </c>
      <c r="F168" s="194" t="s">
        <v>958</v>
      </c>
      <c r="G168" s="195" t="s">
        <v>259</v>
      </c>
      <c r="H168" s="196">
        <v>13</v>
      </c>
      <c r="I168" s="197"/>
      <c r="J168" s="198">
        <f>ROUND(I168*H168,2)</f>
        <v>0</v>
      </c>
      <c r="K168" s="194" t="s">
        <v>1</v>
      </c>
      <c r="L168" s="40"/>
      <c r="M168" s="199" t="s">
        <v>1</v>
      </c>
      <c r="N168" s="200" t="s">
        <v>45</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228</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228</v>
      </c>
      <c r="BM168" s="203" t="s">
        <v>478</v>
      </c>
    </row>
    <row r="169" spans="1:65" s="2" customFormat="1" ht="11.25">
      <c r="A169" s="35"/>
      <c r="B169" s="36"/>
      <c r="C169" s="37"/>
      <c r="D169" s="205" t="s">
        <v>230</v>
      </c>
      <c r="E169" s="37"/>
      <c r="F169" s="206" t="s">
        <v>958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14.45" customHeight="1">
      <c r="A170" s="35"/>
      <c r="B170" s="36"/>
      <c r="C170" s="192" t="s">
        <v>323</v>
      </c>
      <c r="D170" s="192" t="s">
        <v>223</v>
      </c>
      <c r="E170" s="193" t="s">
        <v>959</v>
      </c>
      <c r="F170" s="194" t="s">
        <v>960</v>
      </c>
      <c r="G170" s="195" t="s">
        <v>259</v>
      </c>
      <c r="H170" s="196">
        <v>1</v>
      </c>
      <c r="I170" s="197"/>
      <c r="J170" s="198">
        <f>ROUND(I170*H170,2)</f>
        <v>0</v>
      </c>
      <c r="K170" s="194" t="s">
        <v>1</v>
      </c>
      <c r="L170" s="40"/>
      <c r="M170" s="199" t="s">
        <v>1</v>
      </c>
      <c r="N170" s="200" t="s">
        <v>45</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228</v>
      </c>
      <c r="AT170" s="203" t="s">
        <v>223</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228</v>
      </c>
      <c r="BM170" s="203" t="s">
        <v>490</v>
      </c>
    </row>
    <row r="171" spans="1:65" s="2" customFormat="1" ht="11.25">
      <c r="A171" s="35"/>
      <c r="B171" s="36"/>
      <c r="C171" s="37"/>
      <c r="D171" s="205" t="s">
        <v>230</v>
      </c>
      <c r="E171" s="37"/>
      <c r="F171" s="206" t="s">
        <v>960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87</v>
      </c>
    </row>
    <row r="172" spans="1:65" s="2" customFormat="1" ht="14.45" customHeight="1">
      <c r="A172" s="35"/>
      <c r="B172" s="36"/>
      <c r="C172" s="192" t="s">
        <v>327</v>
      </c>
      <c r="D172" s="192" t="s">
        <v>223</v>
      </c>
      <c r="E172" s="193" t="s">
        <v>961</v>
      </c>
      <c r="F172" s="194" t="s">
        <v>962</v>
      </c>
      <c r="G172" s="195" t="s">
        <v>386</v>
      </c>
      <c r="H172" s="253"/>
      <c r="I172" s="197"/>
      <c r="J172" s="198">
        <f>ROUND(I172*H172,2)</f>
        <v>0</v>
      </c>
      <c r="K172" s="194" t="s">
        <v>1</v>
      </c>
      <c r="L172" s="40"/>
      <c r="M172" s="199" t="s">
        <v>1</v>
      </c>
      <c r="N172" s="200" t="s">
        <v>45</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228</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228</v>
      </c>
      <c r="BM172" s="203" t="s">
        <v>501</v>
      </c>
    </row>
    <row r="173" spans="1:65" s="2" customFormat="1" ht="11.25">
      <c r="A173" s="35"/>
      <c r="B173" s="36"/>
      <c r="C173" s="37"/>
      <c r="D173" s="205" t="s">
        <v>230</v>
      </c>
      <c r="E173" s="37"/>
      <c r="F173" s="206" t="s">
        <v>962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14.45" customHeight="1">
      <c r="A174" s="35"/>
      <c r="B174" s="36"/>
      <c r="C174" s="192" t="s">
        <v>334</v>
      </c>
      <c r="D174" s="192" t="s">
        <v>223</v>
      </c>
      <c r="E174" s="193" t="s">
        <v>963</v>
      </c>
      <c r="F174" s="194" t="s">
        <v>964</v>
      </c>
      <c r="G174" s="195" t="s">
        <v>320</v>
      </c>
      <c r="H174" s="196">
        <v>0.2</v>
      </c>
      <c r="I174" s="197"/>
      <c r="J174" s="198">
        <f>ROUND(I174*H174,2)</f>
        <v>0</v>
      </c>
      <c r="K174" s="194" t="s">
        <v>1</v>
      </c>
      <c r="L174" s="40"/>
      <c r="M174" s="199" t="s">
        <v>1</v>
      </c>
      <c r="N174" s="200" t="s">
        <v>45</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228</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228</v>
      </c>
      <c r="BM174" s="203" t="s">
        <v>517</v>
      </c>
    </row>
    <row r="175" spans="1:65" s="2" customFormat="1" ht="11.25">
      <c r="A175" s="35"/>
      <c r="B175" s="36"/>
      <c r="C175" s="37"/>
      <c r="D175" s="205" t="s">
        <v>230</v>
      </c>
      <c r="E175" s="37"/>
      <c r="F175" s="206" t="s">
        <v>964</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87</v>
      </c>
    </row>
    <row r="176" spans="1:65" s="12" customFormat="1" ht="25.9" customHeight="1">
      <c r="B176" s="176"/>
      <c r="C176" s="177"/>
      <c r="D176" s="178" t="s">
        <v>79</v>
      </c>
      <c r="E176" s="179" t="s">
        <v>106</v>
      </c>
      <c r="F176" s="179" t="s">
        <v>965</v>
      </c>
      <c r="G176" s="177"/>
      <c r="H176" s="177"/>
      <c r="I176" s="180"/>
      <c r="J176" s="181">
        <f>BK176</f>
        <v>0</v>
      </c>
      <c r="K176" s="177"/>
      <c r="L176" s="182"/>
      <c r="M176" s="183"/>
      <c r="N176" s="184"/>
      <c r="O176" s="184"/>
      <c r="P176" s="185">
        <f>SUM(P177:P202)</f>
        <v>0</v>
      </c>
      <c r="Q176" s="184"/>
      <c r="R176" s="185">
        <f>SUM(R177:R202)</f>
        <v>0</v>
      </c>
      <c r="S176" s="184"/>
      <c r="T176" s="186">
        <f>SUM(T177:T202)</f>
        <v>0</v>
      </c>
      <c r="AR176" s="187" t="s">
        <v>87</v>
      </c>
      <c r="AT176" s="188" t="s">
        <v>79</v>
      </c>
      <c r="AU176" s="188" t="s">
        <v>80</v>
      </c>
      <c r="AY176" s="187" t="s">
        <v>220</v>
      </c>
      <c r="BK176" s="189">
        <f>SUM(BK177:BK202)</f>
        <v>0</v>
      </c>
    </row>
    <row r="177" spans="1:65" s="2" customFormat="1" ht="14.45" customHeight="1">
      <c r="A177" s="35"/>
      <c r="B177" s="36"/>
      <c r="C177" s="192" t="s">
        <v>87</v>
      </c>
      <c r="D177" s="192" t="s">
        <v>223</v>
      </c>
      <c r="E177" s="193" t="s">
        <v>966</v>
      </c>
      <c r="F177" s="194" t="s">
        <v>2122</v>
      </c>
      <c r="G177" s="195" t="s">
        <v>259</v>
      </c>
      <c r="H177" s="196">
        <v>1</v>
      </c>
      <c r="I177" s="197"/>
      <c r="J177" s="198">
        <f>ROUND(I177*H177,2)</f>
        <v>0</v>
      </c>
      <c r="K177" s="194" t="s">
        <v>1</v>
      </c>
      <c r="L177" s="40"/>
      <c r="M177" s="199" t="s">
        <v>1</v>
      </c>
      <c r="N177" s="200" t="s">
        <v>45</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228</v>
      </c>
      <c r="AT177" s="203" t="s">
        <v>223</v>
      </c>
      <c r="AU177" s="203" t="s">
        <v>87</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228</v>
      </c>
      <c r="BM177" s="203" t="s">
        <v>528</v>
      </c>
    </row>
    <row r="178" spans="1:65" s="2" customFormat="1" ht="11.25">
      <c r="A178" s="35"/>
      <c r="B178" s="36"/>
      <c r="C178" s="37"/>
      <c r="D178" s="205" t="s">
        <v>230</v>
      </c>
      <c r="E178" s="37"/>
      <c r="F178" s="206" t="s">
        <v>2122</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87</v>
      </c>
    </row>
    <row r="179" spans="1:65" s="2" customFormat="1" ht="14.45" customHeight="1">
      <c r="A179" s="35"/>
      <c r="B179" s="36"/>
      <c r="C179" s="192" t="s">
        <v>93</v>
      </c>
      <c r="D179" s="192" t="s">
        <v>223</v>
      </c>
      <c r="E179" s="193" t="s">
        <v>968</v>
      </c>
      <c r="F179" s="194" t="s">
        <v>969</v>
      </c>
      <c r="G179" s="195" t="s">
        <v>259</v>
      </c>
      <c r="H179" s="196">
        <v>2</v>
      </c>
      <c r="I179" s="197"/>
      <c r="J179" s="198">
        <f>ROUND(I179*H179,2)</f>
        <v>0</v>
      </c>
      <c r="K179" s="194" t="s">
        <v>1</v>
      </c>
      <c r="L179" s="40"/>
      <c r="M179" s="199" t="s">
        <v>1</v>
      </c>
      <c r="N179" s="200" t="s">
        <v>45</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228</v>
      </c>
      <c r="AT179" s="203" t="s">
        <v>223</v>
      </c>
      <c r="AU179" s="203" t="s">
        <v>87</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228</v>
      </c>
      <c r="BM179" s="203" t="s">
        <v>540</v>
      </c>
    </row>
    <row r="180" spans="1:65" s="2" customFormat="1" ht="11.25">
      <c r="A180" s="35"/>
      <c r="B180" s="36"/>
      <c r="C180" s="37"/>
      <c r="D180" s="205" t="s">
        <v>230</v>
      </c>
      <c r="E180" s="37"/>
      <c r="F180" s="206" t="s">
        <v>969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87</v>
      </c>
    </row>
    <row r="181" spans="1:65" s="2" customFormat="1" ht="14.45" customHeight="1">
      <c r="A181" s="35"/>
      <c r="B181" s="36"/>
      <c r="C181" s="192" t="s">
        <v>106</v>
      </c>
      <c r="D181" s="192" t="s">
        <v>223</v>
      </c>
      <c r="E181" s="193" t="s">
        <v>970</v>
      </c>
      <c r="F181" s="194" t="s">
        <v>971</v>
      </c>
      <c r="G181" s="195" t="s">
        <v>259</v>
      </c>
      <c r="H181" s="196">
        <v>1</v>
      </c>
      <c r="I181" s="197"/>
      <c r="J181" s="198">
        <f>ROUND(I181*H181,2)</f>
        <v>0</v>
      </c>
      <c r="K181" s="194" t="s">
        <v>1</v>
      </c>
      <c r="L181" s="40"/>
      <c r="M181" s="199" t="s">
        <v>1</v>
      </c>
      <c r="N181" s="200" t="s">
        <v>45</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228</v>
      </c>
      <c r="AT181" s="203" t="s">
        <v>223</v>
      </c>
      <c r="AU181" s="203" t="s">
        <v>87</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228</v>
      </c>
      <c r="BM181" s="203" t="s">
        <v>550</v>
      </c>
    </row>
    <row r="182" spans="1:65" s="2" customFormat="1" ht="11.25">
      <c r="A182" s="35"/>
      <c r="B182" s="36"/>
      <c r="C182" s="37"/>
      <c r="D182" s="205" t="s">
        <v>230</v>
      </c>
      <c r="E182" s="37"/>
      <c r="F182" s="206" t="s">
        <v>971</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87</v>
      </c>
    </row>
    <row r="183" spans="1:65" s="2" customFormat="1" ht="14.45" customHeight="1">
      <c r="A183" s="35"/>
      <c r="B183" s="36"/>
      <c r="C183" s="192" t="s">
        <v>228</v>
      </c>
      <c r="D183" s="192" t="s">
        <v>223</v>
      </c>
      <c r="E183" s="193" t="s">
        <v>972</v>
      </c>
      <c r="F183" s="194" t="s">
        <v>973</v>
      </c>
      <c r="G183" s="195" t="s">
        <v>259</v>
      </c>
      <c r="H183" s="196">
        <v>2</v>
      </c>
      <c r="I183" s="197"/>
      <c r="J183" s="198">
        <f>ROUND(I183*H183,2)</f>
        <v>0</v>
      </c>
      <c r="K183" s="194" t="s">
        <v>1</v>
      </c>
      <c r="L183" s="40"/>
      <c r="M183" s="199" t="s">
        <v>1</v>
      </c>
      <c r="N183" s="200" t="s">
        <v>45</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228</v>
      </c>
      <c r="AT183" s="203" t="s">
        <v>223</v>
      </c>
      <c r="AU183" s="203" t="s">
        <v>87</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228</v>
      </c>
      <c r="BM183" s="203" t="s">
        <v>559</v>
      </c>
    </row>
    <row r="184" spans="1:65" s="2" customFormat="1" ht="11.25">
      <c r="A184" s="35"/>
      <c r="B184" s="36"/>
      <c r="C184" s="37"/>
      <c r="D184" s="205" t="s">
        <v>230</v>
      </c>
      <c r="E184" s="37"/>
      <c r="F184" s="206" t="s">
        <v>973</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87</v>
      </c>
    </row>
    <row r="185" spans="1:65" s="2" customFormat="1" ht="14.45" customHeight="1">
      <c r="A185" s="35"/>
      <c r="B185" s="36"/>
      <c r="C185" s="192" t="s">
        <v>256</v>
      </c>
      <c r="D185" s="192" t="s">
        <v>223</v>
      </c>
      <c r="E185" s="193" t="s">
        <v>976</v>
      </c>
      <c r="F185" s="194" t="s">
        <v>977</v>
      </c>
      <c r="G185" s="195" t="s">
        <v>259</v>
      </c>
      <c r="H185" s="196">
        <v>1</v>
      </c>
      <c r="I185" s="197"/>
      <c r="J185" s="198">
        <f>ROUND(I185*H185,2)</f>
        <v>0</v>
      </c>
      <c r="K185" s="194" t="s">
        <v>1</v>
      </c>
      <c r="L185" s="40"/>
      <c r="M185" s="199" t="s">
        <v>1</v>
      </c>
      <c r="N185" s="200" t="s">
        <v>45</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228</v>
      </c>
      <c r="AT185" s="203" t="s">
        <v>223</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228</v>
      </c>
      <c r="BM185" s="203" t="s">
        <v>567</v>
      </c>
    </row>
    <row r="186" spans="1:65" s="2" customFormat="1" ht="11.25">
      <c r="A186" s="35"/>
      <c r="B186" s="36"/>
      <c r="C186" s="37"/>
      <c r="D186" s="205" t="s">
        <v>230</v>
      </c>
      <c r="E186" s="37"/>
      <c r="F186" s="206" t="s">
        <v>977</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87</v>
      </c>
    </row>
    <row r="187" spans="1:65" s="2" customFormat="1" ht="14.45" customHeight="1">
      <c r="A187" s="35"/>
      <c r="B187" s="36"/>
      <c r="C187" s="192" t="s">
        <v>221</v>
      </c>
      <c r="D187" s="192" t="s">
        <v>223</v>
      </c>
      <c r="E187" s="193" t="s">
        <v>1922</v>
      </c>
      <c r="F187" s="194" t="s">
        <v>1923</v>
      </c>
      <c r="G187" s="195" t="s">
        <v>259</v>
      </c>
      <c r="H187" s="196">
        <v>2</v>
      </c>
      <c r="I187" s="197"/>
      <c r="J187" s="198">
        <f>ROUND(I187*H187,2)</f>
        <v>0</v>
      </c>
      <c r="K187" s="194" t="s">
        <v>1</v>
      </c>
      <c r="L187" s="40"/>
      <c r="M187" s="199" t="s">
        <v>1</v>
      </c>
      <c r="N187" s="200" t="s">
        <v>45</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228</v>
      </c>
      <c r="AT187" s="203" t="s">
        <v>223</v>
      </c>
      <c r="AU187" s="203" t="s">
        <v>87</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228</v>
      </c>
      <c r="BM187" s="203" t="s">
        <v>574</v>
      </c>
    </row>
    <row r="188" spans="1:65" s="2" customFormat="1" ht="11.25">
      <c r="A188" s="35"/>
      <c r="B188" s="36"/>
      <c r="C188" s="37"/>
      <c r="D188" s="205" t="s">
        <v>230</v>
      </c>
      <c r="E188" s="37"/>
      <c r="F188" s="206" t="s">
        <v>1923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87</v>
      </c>
    </row>
    <row r="189" spans="1:65" s="2" customFormat="1" ht="14.45" customHeight="1">
      <c r="A189" s="35"/>
      <c r="B189" s="36"/>
      <c r="C189" s="192" t="s">
        <v>266</v>
      </c>
      <c r="D189" s="192" t="s">
        <v>223</v>
      </c>
      <c r="E189" s="193" t="s">
        <v>978</v>
      </c>
      <c r="F189" s="194" t="s">
        <v>979</v>
      </c>
      <c r="G189" s="195" t="s">
        <v>259</v>
      </c>
      <c r="H189" s="196">
        <v>1</v>
      </c>
      <c r="I189" s="197"/>
      <c r="J189" s="198">
        <f>ROUND(I189*H189,2)</f>
        <v>0</v>
      </c>
      <c r="K189" s="194" t="s">
        <v>1</v>
      </c>
      <c r="L189" s="40"/>
      <c r="M189" s="199" t="s">
        <v>1</v>
      </c>
      <c r="N189" s="200" t="s">
        <v>45</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228</v>
      </c>
      <c r="BM189" s="203" t="s">
        <v>583</v>
      </c>
    </row>
    <row r="190" spans="1:65" s="2" customFormat="1" ht="11.25">
      <c r="A190" s="35"/>
      <c r="B190" s="36"/>
      <c r="C190" s="37"/>
      <c r="D190" s="205" t="s">
        <v>230</v>
      </c>
      <c r="E190" s="37"/>
      <c r="F190" s="206" t="s">
        <v>979</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87</v>
      </c>
    </row>
    <row r="191" spans="1:65" s="2" customFormat="1" ht="14.45" customHeight="1">
      <c r="A191" s="35"/>
      <c r="B191" s="36"/>
      <c r="C191" s="192" t="s">
        <v>276</v>
      </c>
      <c r="D191" s="192" t="s">
        <v>223</v>
      </c>
      <c r="E191" s="193" t="s">
        <v>1924</v>
      </c>
      <c r="F191" s="194" t="s">
        <v>1925</v>
      </c>
      <c r="G191" s="195" t="s">
        <v>259</v>
      </c>
      <c r="H191" s="196">
        <v>1</v>
      </c>
      <c r="I191" s="197"/>
      <c r="J191" s="198">
        <f>ROUND(I191*H191,2)</f>
        <v>0</v>
      </c>
      <c r="K191" s="194" t="s">
        <v>1</v>
      </c>
      <c r="L191" s="40"/>
      <c r="M191" s="199" t="s">
        <v>1</v>
      </c>
      <c r="N191" s="200" t="s">
        <v>45</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228</v>
      </c>
      <c r="AT191" s="203" t="s">
        <v>223</v>
      </c>
      <c r="AU191" s="203" t="s">
        <v>87</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228</v>
      </c>
      <c r="BM191" s="203" t="s">
        <v>596</v>
      </c>
    </row>
    <row r="192" spans="1:65" s="2" customFormat="1" ht="11.25">
      <c r="A192" s="35"/>
      <c r="B192" s="36"/>
      <c r="C192" s="37"/>
      <c r="D192" s="205" t="s">
        <v>230</v>
      </c>
      <c r="E192" s="37"/>
      <c r="F192" s="206" t="s">
        <v>1925</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87</v>
      </c>
    </row>
    <row r="193" spans="1:65" s="2" customFormat="1" ht="24.2" customHeight="1">
      <c r="A193" s="35"/>
      <c r="B193" s="36"/>
      <c r="C193" s="192" t="s">
        <v>274</v>
      </c>
      <c r="D193" s="192" t="s">
        <v>223</v>
      </c>
      <c r="E193" s="193" t="s">
        <v>980</v>
      </c>
      <c r="F193" s="194" t="s">
        <v>2123</v>
      </c>
      <c r="G193" s="195" t="s">
        <v>259</v>
      </c>
      <c r="H193" s="196">
        <v>1</v>
      </c>
      <c r="I193" s="197"/>
      <c r="J193" s="198">
        <f>ROUND(I193*H193,2)</f>
        <v>0</v>
      </c>
      <c r="K193" s="194" t="s">
        <v>1</v>
      </c>
      <c r="L193" s="40"/>
      <c r="M193" s="199" t="s">
        <v>1</v>
      </c>
      <c r="N193" s="200" t="s">
        <v>45</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228</v>
      </c>
      <c r="AT193" s="203" t="s">
        <v>223</v>
      </c>
      <c r="AU193" s="203" t="s">
        <v>87</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228</v>
      </c>
      <c r="BM193" s="203" t="s">
        <v>607</v>
      </c>
    </row>
    <row r="194" spans="1:65" s="2" customFormat="1" ht="11.25">
      <c r="A194" s="35"/>
      <c r="B194" s="36"/>
      <c r="C194" s="37"/>
      <c r="D194" s="205" t="s">
        <v>230</v>
      </c>
      <c r="E194" s="37"/>
      <c r="F194" s="206" t="s">
        <v>2123</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87</v>
      </c>
    </row>
    <row r="195" spans="1:65" s="2" customFormat="1" ht="24.2" customHeight="1">
      <c r="A195" s="35"/>
      <c r="B195" s="36"/>
      <c r="C195" s="192" t="s">
        <v>286</v>
      </c>
      <c r="D195" s="192" t="s">
        <v>223</v>
      </c>
      <c r="E195" s="193" t="s">
        <v>984</v>
      </c>
      <c r="F195" s="194" t="s">
        <v>981</v>
      </c>
      <c r="G195" s="195" t="s">
        <v>259</v>
      </c>
      <c r="H195" s="196">
        <v>1</v>
      </c>
      <c r="I195" s="197"/>
      <c r="J195" s="198">
        <f>ROUND(I195*H195,2)</f>
        <v>0</v>
      </c>
      <c r="K195" s="194" t="s">
        <v>1</v>
      </c>
      <c r="L195" s="40"/>
      <c r="M195" s="199" t="s">
        <v>1</v>
      </c>
      <c r="N195" s="200" t="s">
        <v>45</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87</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228</v>
      </c>
      <c r="BM195" s="203" t="s">
        <v>616</v>
      </c>
    </row>
    <row r="196" spans="1:65" s="2" customFormat="1" ht="11.25">
      <c r="A196" s="35"/>
      <c r="B196" s="36"/>
      <c r="C196" s="37"/>
      <c r="D196" s="205" t="s">
        <v>230</v>
      </c>
      <c r="E196" s="37"/>
      <c r="F196" s="206" t="s">
        <v>981</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87</v>
      </c>
    </row>
    <row r="197" spans="1:65" s="2" customFormat="1" ht="14.45" customHeight="1">
      <c r="A197" s="35"/>
      <c r="B197" s="36"/>
      <c r="C197" s="192" t="s">
        <v>293</v>
      </c>
      <c r="D197" s="192" t="s">
        <v>223</v>
      </c>
      <c r="E197" s="193" t="s">
        <v>982</v>
      </c>
      <c r="F197" s="194" t="s">
        <v>983</v>
      </c>
      <c r="G197" s="195" t="s">
        <v>259</v>
      </c>
      <c r="H197" s="196">
        <v>2</v>
      </c>
      <c r="I197" s="197"/>
      <c r="J197" s="198">
        <f>ROUND(I197*H197,2)</f>
        <v>0</v>
      </c>
      <c r="K197" s="194" t="s">
        <v>1</v>
      </c>
      <c r="L197" s="40"/>
      <c r="M197" s="199" t="s">
        <v>1</v>
      </c>
      <c r="N197" s="200" t="s">
        <v>45</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228</v>
      </c>
      <c r="AT197" s="203" t="s">
        <v>223</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228</v>
      </c>
      <c r="BM197" s="203" t="s">
        <v>629</v>
      </c>
    </row>
    <row r="198" spans="1:65" s="2" customFormat="1" ht="11.25">
      <c r="A198" s="35"/>
      <c r="B198" s="36"/>
      <c r="C198" s="37"/>
      <c r="D198" s="205" t="s">
        <v>230</v>
      </c>
      <c r="E198" s="37"/>
      <c r="F198" s="206" t="s">
        <v>983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87</v>
      </c>
    </row>
    <row r="199" spans="1:65" s="2" customFormat="1" ht="14.45" customHeight="1">
      <c r="A199" s="35"/>
      <c r="B199" s="36"/>
      <c r="C199" s="192" t="s">
        <v>298</v>
      </c>
      <c r="D199" s="192" t="s">
        <v>223</v>
      </c>
      <c r="E199" s="193" t="s">
        <v>2124</v>
      </c>
      <c r="F199" s="194" t="s">
        <v>985</v>
      </c>
      <c r="G199" s="195" t="s">
        <v>386</v>
      </c>
      <c r="H199" s="253"/>
      <c r="I199" s="197"/>
      <c r="J199" s="198">
        <f>ROUND(I199*H199,2)</f>
        <v>0</v>
      </c>
      <c r="K199" s="194" t="s">
        <v>1</v>
      </c>
      <c r="L199" s="40"/>
      <c r="M199" s="199" t="s">
        <v>1</v>
      </c>
      <c r="N199" s="200" t="s">
        <v>45</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228</v>
      </c>
      <c r="AT199" s="203" t="s">
        <v>223</v>
      </c>
      <c r="AU199" s="203" t="s">
        <v>87</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228</v>
      </c>
      <c r="BM199" s="203" t="s">
        <v>637</v>
      </c>
    </row>
    <row r="200" spans="1:65" s="2" customFormat="1" ht="11.25">
      <c r="A200" s="35"/>
      <c r="B200" s="36"/>
      <c r="C200" s="37"/>
      <c r="D200" s="205" t="s">
        <v>230</v>
      </c>
      <c r="E200" s="37"/>
      <c r="F200" s="206" t="s">
        <v>985</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87</v>
      </c>
    </row>
    <row r="201" spans="1:65" s="2" customFormat="1" ht="14.45" customHeight="1">
      <c r="A201" s="35"/>
      <c r="B201" s="36"/>
      <c r="C201" s="192" t="s">
        <v>304</v>
      </c>
      <c r="D201" s="192" t="s">
        <v>223</v>
      </c>
      <c r="E201" s="193" t="s">
        <v>986</v>
      </c>
      <c r="F201" s="194" t="s">
        <v>987</v>
      </c>
      <c r="G201" s="195" t="s">
        <v>320</v>
      </c>
      <c r="H201" s="196">
        <v>1</v>
      </c>
      <c r="I201" s="197"/>
      <c r="J201" s="198">
        <f>ROUND(I201*H201,2)</f>
        <v>0</v>
      </c>
      <c r="K201" s="194" t="s">
        <v>1</v>
      </c>
      <c r="L201" s="40"/>
      <c r="M201" s="199" t="s">
        <v>1</v>
      </c>
      <c r="N201" s="200" t="s">
        <v>45</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228</v>
      </c>
      <c r="AT201" s="203" t="s">
        <v>223</v>
      </c>
      <c r="AU201" s="203" t="s">
        <v>87</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228</v>
      </c>
      <c r="BM201" s="203" t="s">
        <v>648</v>
      </c>
    </row>
    <row r="202" spans="1:65" s="2" customFormat="1" ht="11.25">
      <c r="A202" s="35"/>
      <c r="B202" s="36"/>
      <c r="C202" s="37"/>
      <c r="D202" s="205" t="s">
        <v>230</v>
      </c>
      <c r="E202" s="37"/>
      <c r="F202" s="206" t="s">
        <v>987</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87</v>
      </c>
    </row>
    <row r="203" spans="1:65" s="12" customFormat="1" ht="25.9" customHeight="1">
      <c r="B203" s="176"/>
      <c r="C203" s="177"/>
      <c r="D203" s="178" t="s">
        <v>79</v>
      </c>
      <c r="E203" s="179" t="s">
        <v>228</v>
      </c>
      <c r="F203" s="179" t="s">
        <v>988</v>
      </c>
      <c r="G203" s="177"/>
      <c r="H203" s="177"/>
      <c r="I203" s="180"/>
      <c r="J203" s="181">
        <f>BK203</f>
        <v>0</v>
      </c>
      <c r="K203" s="177"/>
      <c r="L203" s="182"/>
      <c r="M203" s="183"/>
      <c r="N203" s="184"/>
      <c r="O203" s="184"/>
      <c r="P203" s="185">
        <f>SUM(P204:P213)</f>
        <v>0</v>
      </c>
      <c r="Q203" s="184"/>
      <c r="R203" s="185">
        <f>SUM(R204:R213)</f>
        <v>0</v>
      </c>
      <c r="S203" s="184"/>
      <c r="T203" s="186">
        <f>SUM(T204:T213)</f>
        <v>0</v>
      </c>
      <c r="AR203" s="187" t="s">
        <v>87</v>
      </c>
      <c r="AT203" s="188" t="s">
        <v>79</v>
      </c>
      <c r="AU203" s="188" t="s">
        <v>80</v>
      </c>
      <c r="AY203" s="187" t="s">
        <v>220</v>
      </c>
      <c r="BK203" s="189">
        <f>SUM(BK204:BK213)</f>
        <v>0</v>
      </c>
    </row>
    <row r="204" spans="1:65" s="2" customFormat="1" ht="14.45" customHeight="1">
      <c r="A204" s="35"/>
      <c r="B204" s="36"/>
      <c r="C204" s="192" t="s">
        <v>87</v>
      </c>
      <c r="D204" s="192" t="s">
        <v>223</v>
      </c>
      <c r="E204" s="193" t="s">
        <v>989</v>
      </c>
      <c r="F204" s="194" t="s">
        <v>990</v>
      </c>
      <c r="G204" s="195" t="s">
        <v>353</v>
      </c>
      <c r="H204" s="196">
        <v>155</v>
      </c>
      <c r="I204" s="197"/>
      <c r="J204" s="198">
        <f>ROUND(I204*H204,2)</f>
        <v>0</v>
      </c>
      <c r="K204" s="194" t="s">
        <v>1</v>
      </c>
      <c r="L204" s="40"/>
      <c r="M204" s="199" t="s">
        <v>1</v>
      </c>
      <c r="N204" s="200" t="s">
        <v>45</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228</v>
      </c>
      <c r="AT204" s="203" t="s">
        <v>223</v>
      </c>
      <c r="AU204" s="203" t="s">
        <v>87</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228</v>
      </c>
      <c r="BM204" s="203" t="s">
        <v>658</v>
      </c>
    </row>
    <row r="205" spans="1:65" s="2" customFormat="1" ht="11.25">
      <c r="A205" s="35"/>
      <c r="B205" s="36"/>
      <c r="C205" s="37"/>
      <c r="D205" s="205" t="s">
        <v>230</v>
      </c>
      <c r="E205" s="37"/>
      <c r="F205" s="206" t="s">
        <v>990</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87</v>
      </c>
    </row>
    <row r="206" spans="1:65" s="2" customFormat="1" ht="14.45" customHeight="1">
      <c r="A206" s="35"/>
      <c r="B206" s="36"/>
      <c r="C206" s="192" t="s">
        <v>93</v>
      </c>
      <c r="D206" s="192" t="s">
        <v>223</v>
      </c>
      <c r="E206" s="193" t="s">
        <v>991</v>
      </c>
      <c r="F206" s="194" t="s">
        <v>992</v>
      </c>
      <c r="G206" s="195" t="s">
        <v>353</v>
      </c>
      <c r="H206" s="196">
        <v>4</v>
      </c>
      <c r="I206" s="197"/>
      <c r="J206" s="198">
        <f>ROUND(I206*H206,2)</f>
        <v>0</v>
      </c>
      <c r="K206" s="194" t="s">
        <v>1</v>
      </c>
      <c r="L206" s="40"/>
      <c r="M206" s="199" t="s">
        <v>1</v>
      </c>
      <c r="N206" s="200" t="s">
        <v>45</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228</v>
      </c>
      <c r="AT206" s="203" t="s">
        <v>223</v>
      </c>
      <c r="AU206" s="203" t="s">
        <v>87</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228</v>
      </c>
      <c r="BM206" s="203" t="s">
        <v>667</v>
      </c>
    </row>
    <row r="207" spans="1:65" s="2" customFormat="1" ht="11.25">
      <c r="A207" s="35"/>
      <c r="B207" s="36"/>
      <c r="C207" s="37"/>
      <c r="D207" s="205" t="s">
        <v>230</v>
      </c>
      <c r="E207" s="37"/>
      <c r="F207" s="206" t="s">
        <v>992</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230</v>
      </c>
      <c r="AU207" s="18" t="s">
        <v>87</v>
      </c>
    </row>
    <row r="208" spans="1:65" s="2" customFormat="1" ht="14.45" customHeight="1">
      <c r="A208" s="35"/>
      <c r="B208" s="36"/>
      <c r="C208" s="192" t="s">
        <v>106</v>
      </c>
      <c r="D208" s="192" t="s">
        <v>223</v>
      </c>
      <c r="E208" s="193" t="s">
        <v>993</v>
      </c>
      <c r="F208" s="194" t="s">
        <v>994</v>
      </c>
      <c r="G208" s="195" t="s">
        <v>259</v>
      </c>
      <c r="H208" s="196">
        <v>2</v>
      </c>
      <c r="I208" s="197"/>
      <c r="J208" s="198">
        <f>ROUND(I208*H208,2)</f>
        <v>0</v>
      </c>
      <c r="K208" s="194" t="s">
        <v>1</v>
      </c>
      <c r="L208" s="40"/>
      <c r="M208" s="199" t="s">
        <v>1</v>
      </c>
      <c r="N208" s="200" t="s">
        <v>45</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228</v>
      </c>
      <c r="BM208" s="203" t="s">
        <v>680</v>
      </c>
    </row>
    <row r="209" spans="1:65" s="2" customFormat="1" ht="11.25">
      <c r="A209" s="35"/>
      <c r="B209" s="36"/>
      <c r="C209" s="37"/>
      <c r="D209" s="205" t="s">
        <v>230</v>
      </c>
      <c r="E209" s="37"/>
      <c r="F209" s="206" t="s">
        <v>994</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87</v>
      </c>
    </row>
    <row r="210" spans="1:65" s="2" customFormat="1" ht="14.45" customHeight="1">
      <c r="A210" s="35"/>
      <c r="B210" s="36"/>
      <c r="C210" s="192" t="s">
        <v>228</v>
      </c>
      <c r="D210" s="192" t="s">
        <v>223</v>
      </c>
      <c r="E210" s="193" t="s">
        <v>995</v>
      </c>
      <c r="F210" s="194" t="s">
        <v>996</v>
      </c>
      <c r="G210" s="195" t="s">
        <v>386</v>
      </c>
      <c r="H210" s="253"/>
      <c r="I210" s="197"/>
      <c r="J210" s="198">
        <f>ROUND(I210*H210,2)</f>
        <v>0</v>
      </c>
      <c r="K210" s="194" t="s">
        <v>1</v>
      </c>
      <c r="L210" s="40"/>
      <c r="M210" s="199" t="s">
        <v>1</v>
      </c>
      <c r="N210" s="200" t="s">
        <v>45</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228</v>
      </c>
      <c r="AT210" s="203" t="s">
        <v>223</v>
      </c>
      <c r="AU210" s="203" t="s">
        <v>87</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228</v>
      </c>
      <c r="BM210" s="203" t="s">
        <v>688</v>
      </c>
    </row>
    <row r="211" spans="1:65" s="2" customFormat="1" ht="11.25">
      <c r="A211" s="35"/>
      <c r="B211" s="36"/>
      <c r="C211" s="37"/>
      <c r="D211" s="205" t="s">
        <v>230</v>
      </c>
      <c r="E211" s="37"/>
      <c r="F211" s="206" t="s">
        <v>996</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230</v>
      </c>
      <c r="AU211" s="18" t="s">
        <v>87</v>
      </c>
    </row>
    <row r="212" spans="1:65" s="2" customFormat="1" ht="14.45" customHeight="1">
      <c r="A212" s="35"/>
      <c r="B212" s="36"/>
      <c r="C212" s="192" t="s">
        <v>256</v>
      </c>
      <c r="D212" s="192" t="s">
        <v>223</v>
      </c>
      <c r="E212" s="193" t="s">
        <v>997</v>
      </c>
      <c r="F212" s="194" t="s">
        <v>998</v>
      </c>
      <c r="G212" s="195" t="s">
        <v>320</v>
      </c>
      <c r="H212" s="196">
        <v>0.5</v>
      </c>
      <c r="I212" s="197"/>
      <c r="J212" s="198">
        <f>ROUND(I212*H212,2)</f>
        <v>0</v>
      </c>
      <c r="K212" s="194" t="s">
        <v>1</v>
      </c>
      <c r="L212" s="40"/>
      <c r="M212" s="199" t="s">
        <v>1</v>
      </c>
      <c r="N212" s="200" t="s">
        <v>45</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228</v>
      </c>
      <c r="AT212" s="203" t="s">
        <v>223</v>
      </c>
      <c r="AU212" s="203" t="s">
        <v>87</v>
      </c>
      <c r="AY212" s="18" t="s">
        <v>220</v>
      </c>
      <c r="BE212" s="204">
        <f>IF(N212="základní",J212,0)</f>
        <v>0</v>
      </c>
      <c r="BF212" s="204">
        <f>IF(N212="snížená",J212,0)</f>
        <v>0</v>
      </c>
      <c r="BG212" s="204">
        <f>IF(N212="zákl. přenesená",J212,0)</f>
        <v>0</v>
      </c>
      <c r="BH212" s="204">
        <f>IF(N212="sníž. přenesená",J212,0)</f>
        <v>0</v>
      </c>
      <c r="BI212" s="204">
        <f>IF(N212="nulová",J212,0)</f>
        <v>0</v>
      </c>
      <c r="BJ212" s="18" t="s">
        <v>87</v>
      </c>
      <c r="BK212" s="204">
        <f>ROUND(I212*H212,2)</f>
        <v>0</v>
      </c>
      <c r="BL212" s="18" t="s">
        <v>228</v>
      </c>
      <c r="BM212" s="203" t="s">
        <v>698</v>
      </c>
    </row>
    <row r="213" spans="1:65" s="2" customFormat="1" ht="11.25">
      <c r="A213" s="35"/>
      <c r="B213" s="36"/>
      <c r="C213" s="37"/>
      <c r="D213" s="205" t="s">
        <v>230</v>
      </c>
      <c r="E213" s="37"/>
      <c r="F213" s="206" t="s">
        <v>998</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230</v>
      </c>
      <c r="AU213" s="18" t="s">
        <v>87</v>
      </c>
    </row>
    <row r="214" spans="1:65" s="12" customFormat="1" ht="25.9" customHeight="1">
      <c r="B214" s="176"/>
      <c r="C214" s="177"/>
      <c r="D214" s="178" t="s">
        <v>79</v>
      </c>
      <c r="E214" s="179" t="s">
        <v>256</v>
      </c>
      <c r="F214" s="179" t="s">
        <v>999</v>
      </c>
      <c r="G214" s="177"/>
      <c r="H214" s="177"/>
      <c r="I214" s="180"/>
      <c r="J214" s="181">
        <f>BK214</f>
        <v>0</v>
      </c>
      <c r="K214" s="177"/>
      <c r="L214" s="182"/>
      <c r="M214" s="183"/>
      <c r="N214" s="184"/>
      <c r="O214" s="184"/>
      <c r="P214" s="185">
        <f>SUM(P215:P226)</f>
        <v>0</v>
      </c>
      <c r="Q214" s="184"/>
      <c r="R214" s="185">
        <f>SUM(R215:R226)</f>
        <v>0</v>
      </c>
      <c r="S214" s="184"/>
      <c r="T214" s="186">
        <f>SUM(T215:T226)</f>
        <v>0</v>
      </c>
      <c r="AR214" s="187" t="s">
        <v>87</v>
      </c>
      <c r="AT214" s="188" t="s">
        <v>79</v>
      </c>
      <c r="AU214" s="188" t="s">
        <v>80</v>
      </c>
      <c r="AY214" s="187" t="s">
        <v>220</v>
      </c>
      <c r="BK214" s="189">
        <f>SUM(BK215:BK226)</f>
        <v>0</v>
      </c>
    </row>
    <row r="215" spans="1:65" s="2" customFormat="1" ht="14.45" customHeight="1">
      <c r="A215" s="35"/>
      <c r="B215" s="36"/>
      <c r="C215" s="192" t="s">
        <v>87</v>
      </c>
      <c r="D215" s="192" t="s">
        <v>223</v>
      </c>
      <c r="E215" s="193" t="s">
        <v>1000</v>
      </c>
      <c r="F215" s="194" t="s">
        <v>1001</v>
      </c>
      <c r="G215" s="195" t="s">
        <v>1002</v>
      </c>
      <c r="H215" s="196">
        <v>10</v>
      </c>
      <c r="I215" s="197"/>
      <c r="J215" s="198">
        <f>ROUND(I215*H215,2)</f>
        <v>0</v>
      </c>
      <c r="K215" s="194" t="s">
        <v>1</v>
      </c>
      <c r="L215" s="40"/>
      <c r="M215" s="199" t="s">
        <v>1</v>
      </c>
      <c r="N215" s="200" t="s">
        <v>45</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228</v>
      </c>
      <c r="AT215" s="203" t="s">
        <v>223</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228</v>
      </c>
      <c r="BM215" s="203" t="s">
        <v>706</v>
      </c>
    </row>
    <row r="216" spans="1:65" s="2" customFormat="1" ht="11.25">
      <c r="A216" s="35"/>
      <c r="B216" s="36"/>
      <c r="C216" s="37"/>
      <c r="D216" s="205" t="s">
        <v>230</v>
      </c>
      <c r="E216" s="37"/>
      <c r="F216" s="206" t="s">
        <v>1001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87</v>
      </c>
    </row>
    <row r="217" spans="1:65" s="2" customFormat="1" ht="14.45" customHeight="1">
      <c r="A217" s="35"/>
      <c r="B217" s="36"/>
      <c r="C217" s="192" t="s">
        <v>93</v>
      </c>
      <c r="D217" s="192" t="s">
        <v>223</v>
      </c>
      <c r="E217" s="193" t="s">
        <v>1003</v>
      </c>
      <c r="F217" s="194" t="s">
        <v>1004</v>
      </c>
      <c r="G217" s="195" t="s">
        <v>1005</v>
      </c>
      <c r="H217" s="196">
        <v>5</v>
      </c>
      <c r="I217" s="197"/>
      <c r="J217" s="198">
        <f>ROUND(I217*H217,2)</f>
        <v>0</v>
      </c>
      <c r="K217" s="194" t="s">
        <v>1</v>
      </c>
      <c r="L217" s="40"/>
      <c r="M217" s="199" t="s">
        <v>1</v>
      </c>
      <c r="N217" s="200" t="s">
        <v>45</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228</v>
      </c>
      <c r="AT217" s="203" t="s">
        <v>223</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228</v>
      </c>
      <c r="BM217" s="203" t="s">
        <v>715</v>
      </c>
    </row>
    <row r="218" spans="1:65" s="2" customFormat="1" ht="11.25">
      <c r="A218" s="35"/>
      <c r="B218" s="36"/>
      <c r="C218" s="37"/>
      <c r="D218" s="205" t="s">
        <v>230</v>
      </c>
      <c r="E218" s="37"/>
      <c r="F218" s="206" t="s">
        <v>1004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87</v>
      </c>
    </row>
    <row r="219" spans="1:65" s="2" customFormat="1" ht="14.45" customHeight="1">
      <c r="A219" s="35"/>
      <c r="B219" s="36"/>
      <c r="C219" s="192" t="s">
        <v>106</v>
      </c>
      <c r="D219" s="192" t="s">
        <v>223</v>
      </c>
      <c r="E219" s="193" t="s">
        <v>1006</v>
      </c>
      <c r="F219" s="194" t="s">
        <v>1007</v>
      </c>
      <c r="G219" s="195" t="s">
        <v>1005</v>
      </c>
      <c r="H219" s="196">
        <v>5</v>
      </c>
      <c r="I219" s="197"/>
      <c r="J219" s="198">
        <f>ROUND(I219*H219,2)</f>
        <v>0</v>
      </c>
      <c r="K219" s="194" t="s">
        <v>1</v>
      </c>
      <c r="L219" s="40"/>
      <c r="M219" s="199" t="s">
        <v>1</v>
      </c>
      <c r="N219" s="200" t="s">
        <v>45</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228</v>
      </c>
      <c r="AT219" s="203" t="s">
        <v>223</v>
      </c>
      <c r="AU219" s="203" t="s">
        <v>87</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228</v>
      </c>
      <c r="BM219" s="203" t="s">
        <v>725</v>
      </c>
    </row>
    <row r="220" spans="1:65" s="2" customFormat="1" ht="11.25">
      <c r="A220" s="35"/>
      <c r="B220" s="36"/>
      <c r="C220" s="37"/>
      <c r="D220" s="205" t="s">
        <v>230</v>
      </c>
      <c r="E220" s="37"/>
      <c r="F220" s="206" t="s">
        <v>1007</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87</v>
      </c>
    </row>
    <row r="221" spans="1:65" s="2" customFormat="1" ht="14.45" customHeight="1">
      <c r="A221" s="35"/>
      <c r="B221" s="36"/>
      <c r="C221" s="192" t="s">
        <v>228</v>
      </c>
      <c r="D221" s="192" t="s">
        <v>223</v>
      </c>
      <c r="E221" s="193" t="s">
        <v>1008</v>
      </c>
      <c r="F221" s="194" t="s">
        <v>1009</v>
      </c>
      <c r="G221" s="195" t="s">
        <v>1005</v>
      </c>
      <c r="H221" s="196">
        <v>3</v>
      </c>
      <c r="I221" s="197"/>
      <c r="J221" s="198">
        <f>ROUND(I221*H221,2)</f>
        <v>0</v>
      </c>
      <c r="K221" s="194" t="s">
        <v>1</v>
      </c>
      <c r="L221" s="40"/>
      <c r="M221" s="199" t="s">
        <v>1</v>
      </c>
      <c r="N221" s="200" t="s">
        <v>45</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228</v>
      </c>
      <c r="AT221" s="203" t="s">
        <v>223</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228</v>
      </c>
      <c r="BM221" s="203" t="s">
        <v>736</v>
      </c>
    </row>
    <row r="222" spans="1:65" s="2" customFormat="1" ht="11.25">
      <c r="A222" s="35"/>
      <c r="B222" s="36"/>
      <c r="C222" s="37"/>
      <c r="D222" s="205" t="s">
        <v>230</v>
      </c>
      <c r="E222" s="37"/>
      <c r="F222" s="206" t="s">
        <v>1009</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87</v>
      </c>
    </row>
    <row r="223" spans="1:65" s="2" customFormat="1" ht="14.45" customHeight="1">
      <c r="A223" s="35"/>
      <c r="B223" s="36"/>
      <c r="C223" s="192" t="s">
        <v>256</v>
      </c>
      <c r="D223" s="192" t="s">
        <v>223</v>
      </c>
      <c r="E223" s="193" t="s">
        <v>1010</v>
      </c>
      <c r="F223" s="194" t="s">
        <v>1011</v>
      </c>
      <c r="G223" s="195" t="s">
        <v>1005</v>
      </c>
      <c r="H223" s="196">
        <v>10</v>
      </c>
      <c r="I223" s="197"/>
      <c r="J223" s="198">
        <f>ROUND(I223*H223,2)</f>
        <v>0</v>
      </c>
      <c r="K223" s="194" t="s">
        <v>1</v>
      </c>
      <c r="L223" s="40"/>
      <c r="M223" s="199" t="s">
        <v>1</v>
      </c>
      <c r="N223" s="200" t="s">
        <v>45</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228</v>
      </c>
      <c r="AT223" s="203" t="s">
        <v>223</v>
      </c>
      <c r="AU223" s="203" t="s">
        <v>87</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228</v>
      </c>
      <c r="BM223" s="203" t="s">
        <v>748</v>
      </c>
    </row>
    <row r="224" spans="1:65" s="2" customFormat="1" ht="11.25">
      <c r="A224" s="35"/>
      <c r="B224" s="36"/>
      <c r="C224" s="37"/>
      <c r="D224" s="205" t="s">
        <v>230</v>
      </c>
      <c r="E224" s="37"/>
      <c r="F224" s="206" t="s">
        <v>1011</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230</v>
      </c>
      <c r="AU224" s="18" t="s">
        <v>87</v>
      </c>
    </row>
    <row r="225" spans="1:65" s="2" customFormat="1" ht="14.45" customHeight="1">
      <c r="A225" s="35"/>
      <c r="B225" s="36"/>
      <c r="C225" s="192" t="s">
        <v>221</v>
      </c>
      <c r="D225" s="192" t="s">
        <v>223</v>
      </c>
      <c r="E225" s="193" t="s">
        <v>1012</v>
      </c>
      <c r="F225" s="194" t="s">
        <v>1013</v>
      </c>
      <c r="G225" s="195" t="s">
        <v>1005</v>
      </c>
      <c r="H225" s="196">
        <v>72</v>
      </c>
      <c r="I225" s="197"/>
      <c r="J225" s="198">
        <f>ROUND(I225*H225,2)</f>
        <v>0</v>
      </c>
      <c r="K225" s="194" t="s">
        <v>1</v>
      </c>
      <c r="L225" s="40"/>
      <c r="M225" s="199" t="s">
        <v>1</v>
      </c>
      <c r="N225" s="200" t="s">
        <v>45</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228</v>
      </c>
      <c r="AT225" s="203" t="s">
        <v>223</v>
      </c>
      <c r="AU225" s="203" t="s">
        <v>87</v>
      </c>
      <c r="AY225" s="18" t="s">
        <v>220</v>
      </c>
      <c r="BE225" s="204">
        <f>IF(N225="základní",J225,0)</f>
        <v>0</v>
      </c>
      <c r="BF225" s="204">
        <f>IF(N225="snížená",J225,0)</f>
        <v>0</v>
      </c>
      <c r="BG225" s="204">
        <f>IF(N225="zákl. přenesená",J225,0)</f>
        <v>0</v>
      </c>
      <c r="BH225" s="204">
        <f>IF(N225="sníž. přenesená",J225,0)</f>
        <v>0</v>
      </c>
      <c r="BI225" s="204">
        <f>IF(N225="nulová",J225,0)</f>
        <v>0</v>
      </c>
      <c r="BJ225" s="18" t="s">
        <v>87</v>
      </c>
      <c r="BK225" s="204">
        <f>ROUND(I225*H225,2)</f>
        <v>0</v>
      </c>
      <c r="BL225" s="18" t="s">
        <v>228</v>
      </c>
      <c r="BM225" s="203" t="s">
        <v>757</v>
      </c>
    </row>
    <row r="226" spans="1:65" s="2" customFormat="1" ht="11.25">
      <c r="A226" s="35"/>
      <c r="B226" s="36"/>
      <c r="C226" s="37"/>
      <c r="D226" s="205" t="s">
        <v>230</v>
      </c>
      <c r="E226" s="37"/>
      <c r="F226" s="206" t="s">
        <v>1013</v>
      </c>
      <c r="G226" s="37"/>
      <c r="H226" s="37"/>
      <c r="I226" s="207"/>
      <c r="J226" s="37"/>
      <c r="K226" s="37"/>
      <c r="L226" s="40"/>
      <c r="M226" s="257"/>
      <c r="N226" s="258"/>
      <c r="O226" s="259"/>
      <c r="P226" s="259"/>
      <c r="Q226" s="259"/>
      <c r="R226" s="259"/>
      <c r="S226" s="259"/>
      <c r="T226" s="260"/>
      <c r="U226" s="35"/>
      <c r="V226" s="35"/>
      <c r="W226" s="35"/>
      <c r="X226" s="35"/>
      <c r="Y226" s="35"/>
      <c r="Z226" s="35"/>
      <c r="AA226" s="35"/>
      <c r="AB226" s="35"/>
      <c r="AC226" s="35"/>
      <c r="AD226" s="35"/>
      <c r="AE226" s="35"/>
      <c r="AT226" s="18" t="s">
        <v>230</v>
      </c>
      <c r="AU226" s="18" t="s">
        <v>87</v>
      </c>
    </row>
    <row r="227" spans="1:65" s="2" customFormat="1" ht="6.95" customHeight="1">
      <c r="A227" s="35"/>
      <c r="B227" s="55"/>
      <c r="C227" s="56"/>
      <c r="D227" s="56"/>
      <c r="E227" s="56"/>
      <c r="F227" s="56"/>
      <c r="G227" s="56"/>
      <c r="H227" s="56"/>
      <c r="I227" s="56"/>
      <c r="J227" s="56"/>
      <c r="K227" s="56"/>
      <c r="L227" s="40"/>
      <c r="M227" s="35"/>
      <c r="O227" s="35"/>
      <c r="P227" s="35"/>
      <c r="Q227" s="35"/>
      <c r="R227" s="35"/>
      <c r="S227" s="35"/>
      <c r="T227" s="35"/>
      <c r="U227" s="35"/>
      <c r="V227" s="35"/>
      <c r="W227" s="35"/>
      <c r="X227" s="35"/>
      <c r="Y227" s="35"/>
      <c r="Z227" s="35"/>
      <c r="AA227" s="35"/>
      <c r="AB227" s="35"/>
      <c r="AC227" s="35"/>
      <c r="AD227" s="35"/>
      <c r="AE227" s="35"/>
    </row>
  </sheetData>
  <sheetProtection algorithmName="SHA-512" hashValue="tFngCQ8xKUUTNuue8WjTZ1qGuulyokSnUCAz02PackoUmZp00rzCPH1ZmBcF52D1Jqt9jusUIhyAycMkA8tJyA==" saltValue="bFGl2HMJW6ENhdRIFh40CEQzur6Bzh5Cb760lEeURpWRqt21o0hsIBvd72pJVguWFAK0OecQNmKXukx7K9SzIg==" spinCount="100000" sheet="1" objects="1" scenarios="1" formatColumns="0" formatRows="0" autoFilter="0"/>
  <autoFilter ref="C124:K226" xr:uid="{00000000-0009-0000-0000-000017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153</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2005</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1014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ROUND((SUM(BE123:BE175)),  2)</f>
        <v>0</v>
      </c>
      <c r="G35" s="35"/>
      <c r="H35" s="35"/>
      <c r="I35" s="131">
        <v>0.21</v>
      </c>
      <c r="J35" s="130">
        <f>ROUND(((SUM(BE123:BE175))*I35),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ROUND((SUM(BF123:BF175)),  2)</f>
        <v>0</v>
      </c>
      <c r="G36" s="35"/>
      <c r="H36" s="35"/>
      <c r="I36" s="131">
        <v>0.15</v>
      </c>
      <c r="J36" s="130">
        <f>ROUND(((SUM(BF123:BF175))*I36),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ROUND((SUM(BG123:BG175)),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ROUND((SUM(BH123:BH175)),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ROUND((SUM(BI123:BI175)),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2005</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D.1.4.c - Vzduchotechnika</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1015</v>
      </c>
      <c r="E99" s="157"/>
      <c r="F99" s="157"/>
      <c r="G99" s="157"/>
      <c r="H99" s="157"/>
      <c r="I99" s="157"/>
      <c r="J99" s="158">
        <f>J124</f>
        <v>0</v>
      </c>
      <c r="K99" s="155"/>
      <c r="L99" s="159"/>
    </row>
    <row r="100" spans="1:47" s="9" customFormat="1" ht="24.95" customHeight="1">
      <c r="B100" s="154"/>
      <c r="C100" s="155"/>
      <c r="D100" s="156" t="s">
        <v>1016</v>
      </c>
      <c r="E100" s="157"/>
      <c r="F100" s="157"/>
      <c r="G100" s="157"/>
      <c r="H100" s="157"/>
      <c r="I100" s="157"/>
      <c r="J100" s="158">
        <f>J167</f>
        <v>0</v>
      </c>
      <c r="K100" s="155"/>
      <c r="L100" s="159"/>
    </row>
    <row r="101" spans="1:47" s="9" customFormat="1" ht="24.95" customHeight="1">
      <c r="B101" s="154"/>
      <c r="C101" s="155"/>
      <c r="D101" s="156" t="s">
        <v>1017</v>
      </c>
      <c r="E101" s="157"/>
      <c r="F101" s="157"/>
      <c r="G101" s="157"/>
      <c r="H101" s="157"/>
      <c r="I101" s="157"/>
      <c r="J101" s="158">
        <f>J171</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205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7" t="str">
        <f>E7</f>
        <v>Podkrovní byty Táborská 378/44, 372/36, 375/38, 377/42, 376/40 Praha 4, k.ú. Nusle</v>
      </c>
      <c r="F111" s="328"/>
      <c r="G111" s="328"/>
      <c r="H111" s="328"/>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179</v>
      </c>
      <c r="D112" s="23"/>
      <c r="E112" s="23"/>
      <c r="F112" s="23"/>
      <c r="G112" s="23"/>
      <c r="H112" s="23"/>
      <c r="I112" s="23"/>
      <c r="J112" s="23"/>
      <c r="K112" s="23"/>
      <c r="L112" s="21"/>
    </row>
    <row r="113" spans="1:65" s="2" customFormat="1" ht="16.5" customHeight="1">
      <c r="A113" s="35"/>
      <c r="B113" s="36"/>
      <c r="C113" s="37"/>
      <c r="D113" s="37"/>
      <c r="E113" s="327" t="s">
        <v>2005</v>
      </c>
      <c r="F113" s="329"/>
      <c r="G113" s="329"/>
      <c r="H113" s="32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181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0" t="str">
        <f>E11</f>
        <v>D.1.4.c - Vzduchotechnika</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19. 5. 2020</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7" customHeight="1">
      <c r="A119" s="35"/>
      <c r="B119" s="36"/>
      <c r="C119" s="30" t="s">
        <v>24</v>
      </c>
      <c r="D119" s="37"/>
      <c r="E119" s="37"/>
      <c r="F119" s="28" t="str">
        <f>E17</f>
        <v>Městská část Praha 4, Anatala Staška 2059/80b</v>
      </c>
      <c r="G119" s="37"/>
      <c r="H119" s="37"/>
      <c r="I119" s="30" t="s">
        <v>31</v>
      </c>
      <c r="J119" s="33" t="str">
        <f>E23</f>
        <v>SUNCAD, s.r.o., Špotzova 6, Praha 6</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29</v>
      </c>
      <c r="D120" s="37"/>
      <c r="E120" s="37"/>
      <c r="F120" s="28" t="str">
        <f>IF(E20="","",E20)</f>
        <v>Vyplň údaj</v>
      </c>
      <c r="G120" s="37"/>
      <c r="H120" s="37"/>
      <c r="I120" s="30" t="s">
        <v>36</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206</v>
      </c>
      <c r="D122" s="168" t="s">
        <v>65</v>
      </c>
      <c r="E122" s="168" t="s">
        <v>61</v>
      </c>
      <c r="F122" s="168" t="s">
        <v>62</v>
      </c>
      <c r="G122" s="168" t="s">
        <v>207</v>
      </c>
      <c r="H122" s="168" t="s">
        <v>208</v>
      </c>
      <c r="I122" s="168" t="s">
        <v>209</v>
      </c>
      <c r="J122" s="168" t="s">
        <v>185</v>
      </c>
      <c r="K122" s="169" t="s">
        <v>210</v>
      </c>
      <c r="L122" s="170"/>
      <c r="M122" s="76" t="s">
        <v>1</v>
      </c>
      <c r="N122" s="77" t="s">
        <v>44</v>
      </c>
      <c r="O122" s="77" t="s">
        <v>211</v>
      </c>
      <c r="P122" s="77" t="s">
        <v>212</v>
      </c>
      <c r="Q122" s="77" t="s">
        <v>213</v>
      </c>
      <c r="R122" s="77" t="s">
        <v>214</v>
      </c>
      <c r="S122" s="77" t="s">
        <v>215</v>
      </c>
      <c r="T122" s="78" t="s">
        <v>216</v>
      </c>
      <c r="U122" s="165"/>
      <c r="V122" s="165"/>
      <c r="W122" s="165"/>
      <c r="X122" s="165"/>
      <c r="Y122" s="165"/>
      <c r="Z122" s="165"/>
      <c r="AA122" s="165"/>
      <c r="AB122" s="165"/>
      <c r="AC122" s="165"/>
      <c r="AD122" s="165"/>
      <c r="AE122" s="165"/>
    </row>
    <row r="123" spans="1:65" s="2" customFormat="1" ht="22.9" customHeight="1">
      <c r="A123" s="35"/>
      <c r="B123" s="36"/>
      <c r="C123" s="83" t="s">
        <v>217</v>
      </c>
      <c r="D123" s="37"/>
      <c r="E123" s="37"/>
      <c r="F123" s="37"/>
      <c r="G123" s="37"/>
      <c r="H123" s="37"/>
      <c r="I123" s="37"/>
      <c r="J123" s="171">
        <f>BK123</f>
        <v>0</v>
      </c>
      <c r="K123" s="37"/>
      <c r="L123" s="40"/>
      <c r="M123" s="79"/>
      <c r="N123" s="172"/>
      <c r="O123" s="80"/>
      <c r="P123" s="173">
        <f>P124+P167+P171</f>
        <v>0</v>
      </c>
      <c r="Q123" s="80"/>
      <c r="R123" s="173">
        <f>R124+R167+R171</f>
        <v>0</v>
      </c>
      <c r="S123" s="80"/>
      <c r="T123" s="174">
        <f>T124+T167+T171</f>
        <v>0</v>
      </c>
      <c r="U123" s="35"/>
      <c r="V123" s="35"/>
      <c r="W123" s="35"/>
      <c r="X123" s="35"/>
      <c r="Y123" s="35"/>
      <c r="Z123" s="35"/>
      <c r="AA123" s="35"/>
      <c r="AB123" s="35"/>
      <c r="AC123" s="35"/>
      <c r="AD123" s="35"/>
      <c r="AE123" s="35"/>
      <c r="AT123" s="18" t="s">
        <v>79</v>
      </c>
      <c r="AU123" s="18" t="s">
        <v>187</v>
      </c>
      <c r="BK123" s="175">
        <f>BK124+BK167+BK171</f>
        <v>0</v>
      </c>
    </row>
    <row r="124" spans="1:65" s="12" customFormat="1" ht="25.9" customHeight="1">
      <c r="B124" s="176"/>
      <c r="C124" s="177"/>
      <c r="D124" s="178" t="s">
        <v>79</v>
      </c>
      <c r="E124" s="179" t="s">
        <v>1018</v>
      </c>
      <c r="F124" s="179" t="s">
        <v>1019</v>
      </c>
      <c r="G124" s="177"/>
      <c r="H124" s="177"/>
      <c r="I124" s="180"/>
      <c r="J124" s="181">
        <f>BK124</f>
        <v>0</v>
      </c>
      <c r="K124" s="177"/>
      <c r="L124" s="182"/>
      <c r="M124" s="183"/>
      <c r="N124" s="184"/>
      <c r="O124" s="184"/>
      <c r="P124" s="185">
        <f>SUM(P125:P166)</f>
        <v>0</v>
      </c>
      <c r="Q124" s="184"/>
      <c r="R124" s="185">
        <f>SUM(R125:R166)</f>
        <v>0</v>
      </c>
      <c r="S124" s="184"/>
      <c r="T124" s="186">
        <f>SUM(T125:T166)</f>
        <v>0</v>
      </c>
      <c r="AR124" s="187" t="s">
        <v>87</v>
      </c>
      <c r="AT124" s="188" t="s">
        <v>79</v>
      </c>
      <c r="AU124" s="188" t="s">
        <v>80</v>
      </c>
      <c r="AY124" s="187" t="s">
        <v>220</v>
      </c>
      <c r="BK124" s="189">
        <f>SUM(BK125:BK166)</f>
        <v>0</v>
      </c>
    </row>
    <row r="125" spans="1:65" s="2" customFormat="1" ht="14.45" customHeight="1">
      <c r="A125" s="35"/>
      <c r="B125" s="36"/>
      <c r="C125" s="192" t="s">
        <v>87</v>
      </c>
      <c r="D125" s="192" t="s">
        <v>223</v>
      </c>
      <c r="E125" s="193" t="s">
        <v>1020</v>
      </c>
      <c r="F125" s="194" t="s">
        <v>1021</v>
      </c>
      <c r="G125" s="195" t="s">
        <v>301</v>
      </c>
      <c r="H125" s="196">
        <v>2</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87</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1021</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87</v>
      </c>
    </row>
    <row r="127" spans="1:65" s="2" customFormat="1" ht="29.25">
      <c r="A127" s="35"/>
      <c r="B127" s="36"/>
      <c r="C127" s="37"/>
      <c r="D127" s="205" t="s">
        <v>241</v>
      </c>
      <c r="E127" s="37"/>
      <c r="F127" s="242" t="s">
        <v>1022</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241</v>
      </c>
      <c r="AU127" s="18" t="s">
        <v>87</v>
      </c>
    </row>
    <row r="128" spans="1:65" s="2" customFormat="1" ht="14.45" customHeight="1">
      <c r="A128" s="35"/>
      <c r="B128" s="36"/>
      <c r="C128" s="192" t="s">
        <v>93</v>
      </c>
      <c r="D128" s="192" t="s">
        <v>223</v>
      </c>
      <c r="E128" s="193" t="s">
        <v>1023</v>
      </c>
      <c r="F128" s="194" t="s">
        <v>1024</v>
      </c>
      <c r="G128" s="195" t="s">
        <v>1025</v>
      </c>
      <c r="H128" s="196">
        <v>2</v>
      </c>
      <c r="I128" s="197"/>
      <c r="J128" s="198">
        <f>ROUND(I128*H128,2)</f>
        <v>0</v>
      </c>
      <c r="K128" s="194" t="s">
        <v>1</v>
      </c>
      <c r="L128" s="40"/>
      <c r="M128" s="199" t="s">
        <v>1</v>
      </c>
      <c r="N128" s="200" t="s">
        <v>46</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317</v>
      </c>
      <c r="AT128" s="203" t="s">
        <v>223</v>
      </c>
      <c r="AU128" s="203" t="s">
        <v>87</v>
      </c>
      <c r="AY128" s="18" t="s">
        <v>220</v>
      </c>
      <c r="BE128" s="204">
        <f>IF(N128="základní",J128,0)</f>
        <v>0</v>
      </c>
      <c r="BF128" s="204">
        <f>IF(N128="snížená",J128,0)</f>
        <v>0</v>
      </c>
      <c r="BG128" s="204">
        <f>IF(N128="zákl. přenesená",J128,0)</f>
        <v>0</v>
      </c>
      <c r="BH128" s="204">
        <f>IF(N128="sníž. přenesená",J128,0)</f>
        <v>0</v>
      </c>
      <c r="BI128" s="204">
        <f>IF(N128="nulová",J128,0)</f>
        <v>0</v>
      </c>
      <c r="BJ128" s="18" t="s">
        <v>93</v>
      </c>
      <c r="BK128" s="204">
        <f>ROUND(I128*H128,2)</f>
        <v>0</v>
      </c>
      <c r="BL128" s="18" t="s">
        <v>317</v>
      </c>
      <c r="BM128" s="203" t="s">
        <v>228</v>
      </c>
    </row>
    <row r="129" spans="1:65" s="2" customFormat="1" ht="11.25">
      <c r="A129" s="35"/>
      <c r="B129" s="36"/>
      <c r="C129" s="37"/>
      <c r="D129" s="205" t="s">
        <v>230</v>
      </c>
      <c r="E129" s="37"/>
      <c r="F129" s="206" t="s">
        <v>1024</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230</v>
      </c>
      <c r="AU129" s="18" t="s">
        <v>87</v>
      </c>
    </row>
    <row r="130" spans="1:65" s="2" customFormat="1" ht="19.5">
      <c r="A130" s="35"/>
      <c r="B130" s="36"/>
      <c r="C130" s="37"/>
      <c r="D130" s="205" t="s">
        <v>241</v>
      </c>
      <c r="E130" s="37"/>
      <c r="F130" s="242" t="s">
        <v>1026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241</v>
      </c>
      <c r="AU130" s="18" t="s">
        <v>87</v>
      </c>
    </row>
    <row r="131" spans="1:65" s="2" customFormat="1" ht="14.45" customHeight="1">
      <c r="A131" s="35"/>
      <c r="B131" s="36"/>
      <c r="C131" s="192" t="s">
        <v>106</v>
      </c>
      <c r="D131" s="192" t="s">
        <v>223</v>
      </c>
      <c r="E131" s="193" t="s">
        <v>1027</v>
      </c>
      <c r="F131" s="194" t="s">
        <v>1028</v>
      </c>
      <c r="G131" s="195" t="s">
        <v>1025</v>
      </c>
      <c r="H131" s="196">
        <v>2</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221</v>
      </c>
    </row>
    <row r="132" spans="1:65" s="2" customFormat="1" ht="11.25">
      <c r="A132" s="35"/>
      <c r="B132" s="36"/>
      <c r="C132" s="37"/>
      <c r="D132" s="205" t="s">
        <v>230</v>
      </c>
      <c r="E132" s="37"/>
      <c r="F132" s="206" t="s">
        <v>1028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1029</v>
      </c>
      <c r="F133" s="194" t="s">
        <v>1030</v>
      </c>
      <c r="G133" s="195" t="s">
        <v>1025</v>
      </c>
      <c r="H133" s="196">
        <v>2</v>
      </c>
      <c r="I133" s="197"/>
      <c r="J133" s="198">
        <f>ROUND(I133*H133,2)</f>
        <v>0</v>
      </c>
      <c r="K133" s="194" t="s">
        <v>1</v>
      </c>
      <c r="L133" s="40"/>
      <c r="M133" s="199" t="s">
        <v>1</v>
      </c>
      <c r="N133" s="200"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317</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276</v>
      </c>
    </row>
    <row r="134" spans="1:65" s="2" customFormat="1" ht="11.25">
      <c r="A134" s="35"/>
      <c r="B134" s="36"/>
      <c r="C134" s="37"/>
      <c r="D134" s="205" t="s">
        <v>230</v>
      </c>
      <c r="E134" s="37"/>
      <c r="F134" s="206" t="s">
        <v>1030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1031</v>
      </c>
      <c r="F135" s="194" t="s">
        <v>1032</v>
      </c>
      <c r="G135" s="195" t="s">
        <v>1025</v>
      </c>
      <c r="H135" s="196">
        <v>4</v>
      </c>
      <c r="I135" s="197"/>
      <c r="J135" s="198">
        <f>ROUND(I135*H135,2)</f>
        <v>0</v>
      </c>
      <c r="K135" s="194" t="s">
        <v>1</v>
      </c>
      <c r="L135" s="40"/>
      <c r="M135" s="199" t="s">
        <v>1</v>
      </c>
      <c r="N135" s="200"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317</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286</v>
      </c>
    </row>
    <row r="136" spans="1:65" s="2" customFormat="1" ht="11.25">
      <c r="A136" s="35"/>
      <c r="B136" s="36"/>
      <c r="C136" s="37"/>
      <c r="D136" s="205" t="s">
        <v>230</v>
      </c>
      <c r="E136" s="37"/>
      <c r="F136" s="206" t="s">
        <v>1032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2" customFormat="1" ht="14.45" customHeight="1">
      <c r="A137" s="35"/>
      <c r="B137" s="36"/>
      <c r="C137" s="192" t="s">
        <v>221</v>
      </c>
      <c r="D137" s="192" t="s">
        <v>223</v>
      </c>
      <c r="E137" s="193" t="s">
        <v>1035</v>
      </c>
      <c r="F137" s="194" t="s">
        <v>1036</v>
      </c>
      <c r="G137" s="195" t="s">
        <v>1025</v>
      </c>
      <c r="H137" s="196">
        <v>2</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87</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298</v>
      </c>
    </row>
    <row r="138" spans="1:65" s="2" customFormat="1" ht="11.25">
      <c r="A138" s="35"/>
      <c r="B138" s="36"/>
      <c r="C138" s="37"/>
      <c r="D138" s="205" t="s">
        <v>230</v>
      </c>
      <c r="E138" s="37"/>
      <c r="F138" s="206" t="s">
        <v>1036</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87</v>
      </c>
    </row>
    <row r="139" spans="1:65" s="2" customFormat="1" ht="14.45" customHeight="1">
      <c r="A139" s="35"/>
      <c r="B139" s="36"/>
      <c r="C139" s="192" t="s">
        <v>266</v>
      </c>
      <c r="D139" s="192" t="s">
        <v>223</v>
      </c>
      <c r="E139" s="193" t="s">
        <v>1037</v>
      </c>
      <c r="F139" s="194" t="s">
        <v>1038</v>
      </c>
      <c r="G139" s="195" t="s">
        <v>1025</v>
      </c>
      <c r="H139" s="196">
        <v>2</v>
      </c>
      <c r="I139" s="197"/>
      <c r="J139" s="198">
        <f>ROUND(I139*H139,2)</f>
        <v>0</v>
      </c>
      <c r="K139" s="194" t="s">
        <v>1</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308</v>
      </c>
    </row>
    <row r="140" spans="1:65" s="2" customFormat="1" ht="11.25">
      <c r="A140" s="35"/>
      <c r="B140" s="36"/>
      <c r="C140" s="37"/>
      <c r="D140" s="205" t="s">
        <v>230</v>
      </c>
      <c r="E140" s="37"/>
      <c r="F140" s="206" t="s">
        <v>1038</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87</v>
      </c>
    </row>
    <row r="141" spans="1:65" s="2" customFormat="1" ht="14.45" customHeight="1">
      <c r="A141" s="35"/>
      <c r="B141" s="36"/>
      <c r="C141" s="192" t="s">
        <v>276</v>
      </c>
      <c r="D141" s="192" t="s">
        <v>223</v>
      </c>
      <c r="E141" s="193" t="s">
        <v>1039</v>
      </c>
      <c r="F141" s="194" t="s">
        <v>1040</v>
      </c>
      <c r="G141" s="195" t="s">
        <v>1025</v>
      </c>
      <c r="H141" s="196">
        <v>2</v>
      </c>
      <c r="I141" s="197"/>
      <c r="J141" s="198">
        <f>ROUND(I141*H141,2)</f>
        <v>0</v>
      </c>
      <c r="K141" s="194" t="s">
        <v>1</v>
      </c>
      <c r="L141" s="40"/>
      <c r="M141" s="199" t="s">
        <v>1</v>
      </c>
      <c r="N141" s="200"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317</v>
      </c>
      <c r="AT141" s="203" t="s">
        <v>223</v>
      </c>
      <c r="AU141" s="203" t="s">
        <v>87</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317</v>
      </c>
    </row>
    <row r="142" spans="1:65" s="2" customFormat="1" ht="11.25">
      <c r="A142" s="35"/>
      <c r="B142" s="36"/>
      <c r="C142" s="37"/>
      <c r="D142" s="205" t="s">
        <v>230</v>
      </c>
      <c r="E142" s="37"/>
      <c r="F142" s="206" t="s">
        <v>1040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87</v>
      </c>
    </row>
    <row r="143" spans="1:65" s="2" customFormat="1" ht="14.45" customHeight="1">
      <c r="A143" s="35"/>
      <c r="B143" s="36"/>
      <c r="C143" s="192" t="s">
        <v>274</v>
      </c>
      <c r="D143" s="192" t="s">
        <v>223</v>
      </c>
      <c r="E143" s="193" t="s">
        <v>1041</v>
      </c>
      <c r="F143" s="194" t="s">
        <v>1042</v>
      </c>
      <c r="G143" s="195" t="s">
        <v>1043</v>
      </c>
      <c r="H143" s="196">
        <v>12</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87</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327</v>
      </c>
    </row>
    <row r="144" spans="1:65" s="2" customFormat="1" ht="11.25">
      <c r="A144" s="35"/>
      <c r="B144" s="36"/>
      <c r="C144" s="37"/>
      <c r="D144" s="205" t="s">
        <v>230</v>
      </c>
      <c r="E144" s="37"/>
      <c r="F144" s="206" t="s">
        <v>1042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87</v>
      </c>
    </row>
    <row r="145" spans="1:65" s="2" customFormat="1" ht="14.45" customHeight="1">
      <c r="A145" s="35"/>
      <c r="B145" s="36"/>
      <c r="C145" s="192" t="s">
        <v>286</v>
      </c>
      <c r="D145" s="192" t="s">
        <v>223</v>
      </c>
      <c r="E145" s="193" t="s">
        <v>1044</v>
      </c>
      <c r="F145" s="194" t="s">
        <v>1045</v>
      </c>
      <c r="G145" s="195" t="s">
        <v>1043</v>
      </c>
      <c r="H145" s="196">
        <v>15</v>
      </c>
      <c r="I145" s="197"/>
      <c r="J145" s="198">
        <f>ROUND(I145*H145,2)</f>
        <v>0</v>
      </c>
      <c r="K145" s="194" t="s">
        <v>1</v>
      </c>
      <c r="L145" s="40"/>
      <c r="M145" s="199" t="s">
        <v>1</v>
      </c>
      <c r="N145" s="200"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317</v>
      </c>
      <c r="AT145" s="203" t="s">
        <v>223</v>
      </c>
      <c r="AU145" s="203" t="s">
        <v>87</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343</v>
      </c>
    </row>
    <row r="146" spans="1:65" s="2" customFormat="1" ht="11.25">
      <c r="A146" s="35"/>
      <c r="B146" s="36"/>
      <c r="C146" s="37"/>
      <c r="D146" s="205" t="s">
        <v>230</v>
      </c>
      <c r="E146" s="37"/>
      <c r="F146" s="206" t="s">
        <v>1045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87</v>
      </c>
    </row>
    <row r="147" spans="1:65" s="2" customFormat="1" ht="14.45" customHeight="1">
      <c r="A147" s="35"/>
      <c r="B147" s="36"/>
      <c r="C147" s="192" t="s">
        <v>293</v>
      </c>
      <c r="D147" s="192" t="s">
        <v>223</v>
      </c>
      <c r="E147" s="193" t="s">
        <v>1046</v>
      </c>
      <c r="F147" s="194" t="s">
        <v>1047</v>
      </c>
      <c r="G147" s="195" t="s">
        <v>1043</v>
      </c>
      <c r="H147" s="196">
        <v>3</v>
      </c>
      <c r="I147" s="197"/>
      <c r="J147" s="198">
        <f>ROUND(I147*H147,2)</f>
        <v>0</v>
      </c>
      <c r="K147" s="194" t="s">
        <v>1</v>
      </c>
      <c r="L147" s="40"/>
      <c r="M147" s="199" t="s">
        <v>1</v>
      </c>
      <c r="N147" s="200"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317</v>
      </c>
      <c r="AT147" s="203" t="s">
        <v>223</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358</v>
      </c>
    </row>
    <row r="148" spans="1:65" s="2" customFormat="1" ht="11.25">
      <c r="A148" s="35"/>
      <c r="B148" s="36"/>
      <c r="C148" s="37"/>
      <c r="D148" s="205" t="s">
        <v>230</v>
      </c>
      <c r="E148" s="37"/>
      <c r="F148" s="206" t="s">
        <v>1047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87</v>
      </c>
    </row>
    <row r="149" spans="1:65" s="2" customFormat="1" ht="14.45" customHeight="1">
      <c r="A149" s="35"/>
      <c r="B149" s="36"/>
      <c r="C149" s="192" t="s">
        <v>298</v>
      </c>
      <c r="D149" s="192" t="s">
        <v>223</v>
      </c>
      <c r="E149" s="193" t="s">
        <v>1048</v>
      </c>
      <c r="F149" s="194" t="s">
        <v>1049</v>
      </c>
      <c r="G149" s="195" t="s">
        <v>1043</v>
      </c>
      <c r="H149" s="196">
        <v>1</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87</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371</v>
      </c>
    </row>
    <row r="150" spans="1:65" s="2" customFormat="1" ht="11.25">
      <c r="A150" s="35"/>
      <c r="B150" s="36"/>
      <c r="C150" s="37"/>
      <c r="D150" s="205" t="s">
        <v>230</v>
      </c>
      <c r="E150" s="37"/>
      <c r="F150" s="206" t="s">
        <v>1049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87</v>
      </c>
    </row>
    <row r="151" spans="1:65" s="2" customFormat="1" ht="14.45" customHeight="1">
      <c r="A151" s="35"/>
      <c r="B151" s="36"/>
      <c r="C151" s="192" t="s">
        <v>304</v>
      </c>
      <c r="D151" s="192" t="s">
        <v>223</v>
      </c>
      <c r="E151" s="193" t="s">
        <v>1717</v>
      </c>
      <c r="F151" s="194" t="s">
        <v>1718</v>
      </c>
      <c r="G151" s="195" t="s">
        <v>226</v>
      </c>
      <c r="H151" s="196">
        <v>35</v>
      </c>
      <c r="I151" s="197"/>
      <c r="J151" s="198">
        <f>ROUND(I151*H151,2)</f>
        <v>0</v>
      </c>
      <c r="K151" s="194" t="s">
        <v>1</v>
      </c>
      <c r="L151" s="40"/>
      <c r="M151" s="199" t="s">
        <v>1</v>
      </c>
      <c r="N151" s="200"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317</v>
      </c>
      <c r="AT151" s="203" t="s">
        <v>223</v>
      </c>
      <c r="AU151" s="203" t="s">
        <v>87</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383</v>
      </c>
    </row>
    <row r="152" spans="1:65" s="2" customFormat="1" ht="11.25">
      <c r="A152" s="35"/>
      <c r="B152" s="36"/>
      <c r="C152" s="37"/>
      <c r="D152" s="205" t="s">
        <v>230</v>
      </c>
      <c r="E152" s="37"/>
      <c r="F152" s="206" t="s">
        <v>1718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87</v>
      </c>
    </row>
    <row r="153" spans="1:65" s="2" customFormat="1" ht="14.45" customHeight="1">
      <c r="A153" s="35"/>
      <c r="B153" s="36"/>
      <c r="C153" s="192" t="s">
        <v>308</v>
      </c>
      <c r="D153" s="192" t="s">
        <v>223</v>
      </c>
      <c r="E153" s="193" t="s">
        <v>1719</v>
      </c>
      <c r="F153" s="194" t="s">
        <v>1720</v>
      </c>
      <c r="G153" s="195" t="s">
        <v>226</v>
      </c>
      <c r="H153" s="196">
        <v>6</v>
      </c>
      <c r="I153" s="197"/>
      <c r="J153" s="198">
        <f>ROUND(I153*H153,2)</f>
        <v>0</v>
      </c>
      <c r="K153" s="194" t="s">
        <v>1</v>
      </c>
      <c r="L153" s="40"/>
      <c r="M153" s="199" t="s">
        <v>1</v>
      </c>
      <c r="N153" s="200"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317</v>
      </c>
      <c r="AT153" s="203" t="s">
        <v>223</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396</v>
      </c>
    </row>
    <row r="154" spans="1:65" s="2" customFormat="1" ht="11.25">
      <c r="A154" s="35"/>
      <c r="B154" s="36"/>
      <c r="C154" s="37"/>
      <c r="D154" s="205" t="s">
        <v>230</v>
      </c>
      <c r="E154" s="37"/>
      <c r="F154" s="206" t="s">
        <v>1720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87</v>
      </c>
    </row>
    <row r="155" spans="1:65" s="2" customFormat="1" ht="14.45" customHeight="1">
      <c r="A155" s="35"/>
      <c r="B155" s="36"/>
      <c r="C155" s="192" t="s">
        <v>8</v>
      </c>
      <c r="D155" s="192" t="s">
        <v>223</v>
      </c>
      <c r="E155" s="193" t="s">
        <v>1056</v>
      </c>
      <c r="F155" s="194" t="s">
        <v>1057</v>
      </c>
      <c r="G155" s="195" t="s">
        <v>1043</v>
      </c>
      <c r="H155" s="196">
        <v>1</v>
      </c>
      <c r="I155" s="197"/>
      <c r="J155" s="198">
        <f>ROUND(I155*H155,2)</f>
        <v>0</v>
      </c>
      <c r="K155" s="194" t="s">
        <v>1</v>
      </c>
      <c r="L155" s="40"/>
      <c r="M155" s="199" t="s">
        <v>1</v>
      </c>
      <c r="N155" s="200"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317</v>
      </c>
      <c r="AT155" s="203" t="s">
        <v>223</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408</v>
      </c>
    </row>
    <row r="156" spans="1:65" s="2" customFormat="1" ht="11.25">
      <c r="A156" s="35"/>
      <c r="B156" s="36"/>
      <c r="C156" s="37"/>
      <c r="D156" s="205" t="s">
        <v>230</v>
      </c>
      <c r="E156" s="37"/>
      <c r="F156" s="206" t="s">
        <v>1057</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87</v>
      </c>
    </row>
    <row r="157" spans="1:65" s="2" customFormat="1" ht="14.45" customHeight="1">
      <c r="A157" s="35"/>
      <c r="B157" s="36"/>
      <c r="C157" s="192" t="s">
        <v>317</v>
      </c>
      <c r="D157" s="192" t="s">
        <v>223</v>
      </c>
      <c r="E157" s="193" t="s">
        <v>1058</v>
      </c>
      <c r="F157" s="194" t="s">
        <v>1059</v>
      </c>
      <c r="G157" s="195" t="s">
        <v>1025</v>
      </c>
      <c r="H157" s="196">
        <v>2</v>
      </c>
      <c r="I157" s="197"/>
      <c r="J157" s="198">
        <f>ROUND(I157*H157,2)</f>
        <v>0</v>
      </c>
      <c r="K157" s="194" t="s">
        <v>1</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317</v>
      </c>
      <c r="AT157" s="203" t="s">
        <v>223</v>
      </c>
      <c r="AU157" s="203" t="s">
        <v>87</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362</v>
      </c>
    </row>
    <row r="158" spans="1:65" s="2" customFormat="1" ht="11.25">
      <c r="A158" s="35"/>
      <c r="B158" s="36"/>
      <c r="C158" s="37"/>
      <c r="D158" s="205" t="s">
        <v>230</v>
      </c>
      <c r="E158" s="37"/>
      <c r="F158" s="206" t="s">
        <v>1059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87</v>
      </c>
    </row>
    <row r="159" spans="1:65" s="2" customFormat="1" ht="14.45" customHeight="1">
      <c r="A159" s="35"/>
      <c r="B159" s="36"/>
      <c r="C159" s="192" t="s">
        <v>323</v>
      </c>
      <c r="D159" s="192" t="s">
        <v>223</v>
      </c>
      <c r="E159" s="193" t="s">
        <v>1060</v>
      </c>
      <c r="F159" s="194" t="s">
        <v>1061</v>
      </c>
      <c r="G159" s="195" t="s">
        <v>1025</v>
      </c>
      <c r="H159" s="196">
        <v>1</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426</v>
      </c>
    </row>
    <row r="160" spans="1:65" s="2" customFormat="1" ht="11.25">
      <c r="A160" s="35"/>
      <c r="B160" s="36"/>
      <c r="C160" s="37"/>
      <c r="D160" s="205" t="s">
        <v>230</v>
      </c>
      <c r="E160" s="37"/>
      <c r="F160" s="206" t="s">
        <v>1061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87</v>
      </c>
    </row>
    <row r="161" spans="1:65" s="2" customFormat="1" ht="14.45" customHeight="1">
      <c r="A161" s="35"/>
      <c r="B161" s="36"/>
      <c r="C161" s="192" t="s">
        <v>327</v>
      </c>
      <c r="D161" s="192" t="s">
        <v>223</v>
      </c>
      <c r="E161" s="193" t="s">
        <v>1062</v>
      </c>
      <c r="F161" s="194" t="s">
        <v>1063</v>
      </c>
      <c r="G161" s="195" t="s">
        <v>1025</v>
      </c>
      <c r="H161" s="196">
        <v>2</v>
      </c>
      <c r="I161" s="197"/>
      <c r="J161" s="198">
        <f>ROUND(I161*H161,2)</f>
        <v>0</v>
      </c>
      <c r="K161" s="194" t="s">
        <v>1</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87</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435</v>
      </c>
    </row>
    <row r="162" spans="1:65" s="2" customFormat="1" ht="11.25">
      <c r="A162" s="35"/>
      <c r="B162" s="36"/>
      <c r="C162" s="37"/>
      <c r="D162" s="205" t="s">
        <v>230</v>
      </c>
      <c r="E162" s="37"/>
      <c r="F162" s="206" t="s">
        <v>1063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87</v>
      </c>
    </row>
    <row r="163" spans="1:65" s="2" customFormat="1" ht="14.45" customHeight="1">
      <c r="A163" s="35"/>
      <c r="B163" s="36"/>
      <c r="C163" s="192" t="s">
        <v>334</v>
      </c>
      <c r="D163" s="192" t="s">
        <v>223</v>
      </c>
      <c r="E163" s="193" t="s">
        <v>1064</v>
      </c>
      <c r="F163" s="194" t="s">
        <v>1926</v>
      </c>
      <c r="G163" s="195" t="s">
        <v>1025</v>
      </c>
      <c r="H163" s="196">
        <v>2</v>
      </c>
      <c r="I163" s="197"/>
      <c r="J163" s="198">
        <f>ROUND(I163*H163,2)</f>
        <v>0</v>
      </c>
      <c r="K163" s="194" t="s">
        <v>1</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87</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449</v>
      </c>
    </row>
    <row r="164" spans="1:65" s="2" customFormat="1" ht="11.25">
      <c r="A164" s="35"/>
      <c r="B164" s="36"/>
      <c r="C164" s="37"/>
      <c r="D164" s="205" t="s">
        <v>230</v>
      </c>
      <c r="E164" s="37"/>
      <c r="F164" s="206" t="s">
        <v>1926</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87</v>
      </c>
    </row>
    <row r="165" spans="1:65" s="2" customFormat="1" ht="14.45" customHeight="1">
      <c r="A165" s="35"/>
      <c r="B165" s="36"/>
      <c r="C165" s="192" t="s">
        <v>343</v>
      </c>
      <c r="D165" s="192" t="s">
        <v>223</v>
      </c>
      <c r="E165" s="193" t="s">
        <v>1066</v>
      </c>
      <c r="F165" s="194" t="s">
        <v>1067</v>
      </c>
      <c r="G165" s="195" t="s">
        <v>1025</v>
      </c>
      <c r="H165" s="196">
        <v>3</v>
      </c>
      <c r="I165" s="197"/>
      <c r="J165" s="198">
        <f>ROUND(I165*H165,2)</f>
        <v>0</v>
      </c>
      <c r="K165" s="194" t="s">
        <v>1</v>
      </c>
      <c r="L165" s="40"/>
      <c r="M165" s="199" t="s">
        <v>1</v>
      </c>
      <c r="N165" s="200"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317</v>
      </c>
      <c r="AT165" s="203" t="s">
        <v>223</v>
      </c>
      <c r="AU165" s="203" t="s">
        <v>87</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462</v>
      </c>
    </row>
    <row r="166" spans="1:65" s="2" customFormat="1" ht="11.25">
      <c r="A166" s="35"/>
      <c r="B166" s="36"/>
      <c r="C166" s="37"/>
      <c r="D166" s="205" t="s">
        <v>230</v>
      </c>
      <c r="E166" s="37"/>
      <c r="F166" s="206" t="s">
        <v>1067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87</v>
      </c>
    </row>
    <row r="167" spans="1:65" s="12" customFormat="1" ht="25.9" customHeight="1">
      <c r="B167" s="176"/>
      <c r="C167" s="177"/>
      <c r="D167" s="178" t="s">
        <v>79</v>
      </c>
      <c r="E167" s="179" t="s">
        <v>1068</v>
      </c>
      <c r="F167" s="179" t="s">
        <v>1069</v>
      </c>
      <c r="G167" s="177"/>
      <c r="H167" s="177"/>
      <c r="I167" s="180"/>
      <c r="J167" s="181">
        <f>BK167</f>
        <v>0</v>
      </c>
      <c r="K167" s="177"/>
      <c r="L167" s="182"/>
      <c r="M167" s="183"/>
      <c r="N167" s="184"/>
      <c r="O167" s="184"/>
      <c r="P167" s="185">
        <f>SUM(P168:P170)</f>
        <v>0</v>
      </c>
      <c r="Q167" s="184"/>
      <c r="R167" s="185">
        <f>SUM(R168:R170)</f>
        <v>0</v>
      </c>
      <c r="S167" s="184"/>
      <c r="T167" s="186">
        <f>SUM(T168:T170)</f>
        <v>0</v>
      </c>
      <c r="AR167" s="187" t="s">
        <v>87</v>
      </c>
      <c r="AT167" s="188" t="s">
        <v>79</v>
      </c>
      <c r="AU167" s="188" t="s">
        <v>80</v>
      </c>
      <c r="AY167" s="187" t="s">
        <v>220</v>
      </c>
      <c r="BK167" s="189">
        <f>SUM(BK168:BK170)</f>
        <v>0</v>
      </c>
    </row>
    <row r="168" spans="1:65" s="2" customFormat="1" ht="14.45" customHeight="1">
      <c r="A168" s="35"/>
      <c r="B168" s="36"/>
      <c r="C168" s="192" t="s">
        <v>7</v>
      </c>
      <c r="D168" s="192" t="s">
        <v>223</v>
      </c>
      <c r="E168" s="193" t="s">
        <v>1070</v>
      </c>
      <c r="F168" s="194" t="s">
        <v>1071</v>
      </c>
      <c r="G168" s="195" t="s">
        <v>1025</v>
      </c>
      <c r="H168" s="196">
        <v>2</v>
      </c>
      <c r="I168" s="197"/>
      <c r="J168" s="198">
        <f>ROUND(I168*H168,2)</f>
        <v>0</v>
      </c>
      <c r="K168" s="194" t="s">
        <v>1</v>
      </c>
      <c r="L168" s="40"/>
      <c r="M168" s="199" t="s">
        <v>1</v>
      </c>
      <c r="N168" s="200" t="s">
        <v>46</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317</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93</v>
      </c>
      <c r="BK168" s="204">
        <f>ROUND(I168*H168,2)</f>
        <v>0</v>
      </c>
      <c r="BL168" s="18" t="s">
        <v>317</v>
      </c>
      <c r="BM168" s="203" t="s">
        <v>478</v>
      </c>
    </row>
    <row r="169" spans="1:65" s="2" customFormat="1" ht="11.25">
      <c r="A169" s="35"/>
      <c r="B169" s="36"/>
      <c r="C169" s="37"/>
      <c r="D169" s="205" t="s">
        <v>230</v>
      </c>
      <c r="E169" s="37"/>
      <c r="F169" s="206" t="s">
        <v>1071</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29.25">
      <c r="A170" s="35"/>
      <c r="B170" s="36"/>
      <c r="C170" s="37"/>
      <c r="D170" s="205" t="s">
        <v>241</v>
      </c>
      <c r="E170" s="37"/>
      <c r="F170" s="242" t="s">
        <v>1072</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241</v>
      </c>
      <c r="AU170" s="18" t="s">
        <v>87</v>
      </c>
    </row>
    <row r="171" spans="1:65" s="12" customFormat="1" ht="25.9" customHeight="1">
      <c r="B171" s="176"/>
      <c r="C171" s="177"/>
      <c r="D171" s="178" t="s">
        <v>79</v>
      </c>
      <c r="E171" s="179" t="s">
        <v>1073</v>
      </c>
      <c r="F171" s="179" t="s">
        <v>1074</v>
      </c>
      <c r="G171" s="177"/>
      <c r="H171" s="177"/>
      <c r="I171" s="180"/>
      <c r="J171" s="181">
        <f>BK171</f>
        <v>0</v>
      </c>
      <c r="K171" s="177"/>
      <c r="L171" s="182"/>
      <c r="M171" s="183"/>
      <c r="N171" s="184"/>
      <c r="O171" s="184"/>
      <c r="P171" s="185">
        <f>SUM(P172:P175)</f>
        <v>0</v>
      </c>
      <c r="Q171" s="184"/>
      <c r="R171" s="185">
        <f>SUM(R172:R175)</f>
        <v>0</v>
      </c>
      <c r="S171" s="184"/>
      <c r="T171" s="186">
        <f>SUM(T172:T175)</f>
        <v>0</v>
      </c>
      <c r="AR171" s="187" t="s">
        <v>93</v>
      </c>
      <c r="AT171" s="188" t="s">
        <v>79</v>
      </c>
      <c r="AU171" s="188" t="s">
        <v>80</v>
      </c>
      <c r="AY171" s="187" t="s">
        <v>220</v>
      </c>
      <c r="BK171" s="189">
        <f>SUM(BK172:BK175)</f>
        <v>0</v>
      </c>
    </row>
    <row r="172" spans="1:65" s="2" customFormat="1" ht="14.45" customHeight="1">
      <c r="A172" s="35"/>
      <c r="B172" s="36"/>
      <c r="C172" s="192" t="s">
        <v>358</v>
      </c>
      <c r="D172" s="192" t="s">
        <v>223</v>
      </c>
      <c r="E172" s="193" t="s">
        <v>1075</v>
      </c>
      <c r="F172" s="194" t="s">
        <v>1074</v>
      </c>
      <c r="G172" s="195" t="s">
        <v>301</v>
      </c>
      <c r="H172" s="196">
        <v>1</v>
      </c>
      <c r="I172" s="197"/>
      <c r="J172" s="198">
        <f>ROUND(I172*H172,2)</f>
        <v>0</v>
      </c>
      <c r="K172" s="194" t="s">
        <v>1</v>
      </c>
      <c r="L172" s="40"/>
      <c r="M172" s="199" t="s">
        <v>1</v>
      </c>
      <c r="N172" s="200" t="s">
        <v>46</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317</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93</v>
      </c>
      <c r="BK172" s="204">
        <f>ROUND(I172*H172,2)</f>
        <v>0</v>
      </c>
      <c r="BL172" s="18" t="s">
        <v>317</v>
      </c>
      <c r="BM172" s="203" t="s">
        <v>2125</v>
      </c>
    </row>
    <row r="173" spans="1:65" s="2" customFormat="1" ht="11.25">
      <c r="A173" s="35"/>
      <c r="B173" s="36"/>
      <c r="C173" s="37"/>
      <c r="D173" s="205" t="s">
        <v>230</v>
      </c>
      <c r="E173" s="37"/>
      <c r="F173" s="206" t="s">
        <v>1074</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14.45" customHeight="1">
      <c r="A174" s="35"/>
      <c r="B174" s="36"/>
      <c r="C174" s="192" t="s">
        <v>364</v>
      </c>
      <c r="D174" s="192" t="s">
        <v>223</v>
      </c>
      <c r="E174" s="193" t="s">
        <v>1077</v>
      </c>
      <c r="F174" s="194" t="s">
        <v>1078</v>
      </c>
      <c r="G174" s="195" t="s">
        <v>301</v>
      </c>
      <c r="H174" s="196">
        <v>2</v>
      </c>
      <c r="I174" s="197"/>
      <c r="J174" s="198">
        <f>ROUND(I174*H174,2)</f>
        <v>0</v>
      </c>
      <c r="K174" s="194" t="s">
        <v>1</v>
      </c>
      <c r="L174" s="40"/>
      <c r="M174" s="199" t="s">
        <v>1</v>
      </c>
      <c r="N174" s="200" t="s">
        <v>46</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317</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2126</v>
      </c>
    </row>
    <row r="175" spans="1:65" s="2" customFormat="1" ht="11.25">
      <c r="A175" s="35"/>
      <c r="B175" s="36"/>
      <c r="C175" s="37"/>
      <c r="D175" s="205" t="s">
        <v>230</v>
      </c>
      <c r="E175" s="37"/>
      <c r="F175" s="206" t="s">
        <v>1078</v>
      </c>
      <c r="G175" s="37"/>
      <c r="H175" s="37"/>
      <c r="I175" s="207"/>
      <c r="J175" s="37"/>
      <c r="K175" s="37"/>
      <c r="L175" s="40"/>
      <c r="M175" s="257"/>
      <c r="N175" s="258"/>
      <c r="O175" s="259"/>
      <c r="P175" s="259"/>
      <c r="Q175" s="259"/>
      <c r="R175" s="259"/>
      <c r="S175" s="259"/>
      <c r="T175" s="260"/>
      <c r="U175" s="35"/>
      <c r="V175" s="35"/>
      <c r="W175" s="35"/>
      <c r="X175" s="35"/>
      <c r="Y175" s="35"/>
      <c r="Z175" s="35"/>
      <c r="AA175" s="35"/>
      <c r="AB175" s="35"/>
      <c r="AC175" s="35"/>
      <c r="AD175" s="35"/>
      <c r="AE175" s="35"/>
      <c r="AT175" s="18" t="s">
        <v>230</v>
      </c>
      <c r="AU175" s="18" t="s">
        <v>87</v>
      </c>
    </row>
    <row r="176" spans="1:65" s="2" customFormat="1" ht="6.95" customHeight="1">
      <c r="A176" s="35"/>
      <c r="B176" s="55"/>
      <c r="C176" s="56"/>
      <c r="D176" s="56"/>
      <c r="E176" s="56"/>
      <c r="F176" s="56"/>
      <c r="G176" s="56"/>
      <c r="H176" s="56"/>
      <c r="I176" s="56"/>
      <c r="J176" s="56"/>
      <c r="K176" s="56"/>
      <c r="L176" s="40"/>
      <c r="M176" s="35"/>
      <c r="O176" s="35"/>
      <c r="P176" s="35"/>
      <c r="Q176" s="35"/>
      <c r="R176" s="35"/>
      <c r="S176" s="35"/>
      <c r="T176" s="35"/>
      <c r="U176" s="35"/>
      <c r="V176" s="35"/>
      <c r="W176" s="35"/>
      <c r="X176" s="35"/>
      <c r="Y176" s="35"/>
      <c r="Z176" s="35"/>
      <c r="AA176" s="35"/>
      <c r="AB176" s="35"/>
      <c r="AC176" s="35"/>
      <c r="AD176" s="35"/>
      <c r="AE176" s="35"/>
    </row>
  </sheetData>
  <sheetProtection algorithmName="SHA-512" hashValue="nOSQMe+7EojYZAY7yQisHvcwfJDewXtyWVdBR4mYVukGmfIa3t0/u2DGqACIGJodRzpGN1icQpSyVt969RlKgQ==" saltValue="pWYiN7WUGasOxWovhF8SO+0BQXu+AhXNPPIC2Wg7Z9vrr56T5DKHcA6DqzFihMUsy9sssCaIChjSod/3c9J1ew==" spinCount="100000" sheet="1" objects="1" scenarios="1" formatColumns="0" formatRows="0" autoFilter="0"/>
  <autoFilter ref="C122:K175" xr:uid="{00000000-0009-0000-0000-000018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157</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2005</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2127</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ROUND((SUM(BE127:BE202)),  2)</f>
        <v>0</v>
      </c>
      <c r="G37" s="35"/>
      <c r="H37" s="35"/>
      <c r="I37" s="131">
        <v>0.21</v>
      </c>
      <c r="J37" s="130">
        <f>ROUND(((SUM(BE127:BE202))*I37),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ROUND((SUM(BF127:BF202)),  2)</f>
        <v>0</v>
      </c>
      <c r="G38" s="35"/>
      <c r="H38" s="35"/>
      <c r="I38" s="131">
        <v>0.15</v>
      </c>
      <c r="J38" s="130">
        <f>ROUND(((SUM(BF127:BF202))*I38),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ROUND((SUM(BG127:BG202)),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ROUND((SUM(BH127:BH202)),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ROUND((SUM(BI127:BI202)),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2005</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18052020_4.4_K - Podkrovní byty 377/42 - Kanalizace</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J127</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J128</f>
        <v>0</v>
      </c>
      <c r="K100" s="155"/>
      <c r="L100" s="159"/>
    </row>
    <row r="101" spans="1:47" s="10" customFormat="1" ht="19.899999999999999" customHeight="1">
      <c r="B101" s="160"/>
      <c r="C101" s="105"/>
      <c r="D101" s="161" t="s">
        <v>1088</v>
      </c>
      <c r="E101" s="162"/>
      <c r="F101" s="162"/>
      <c r="G101" s="162"/>
      <c r="H101" s="162"/>
      <c r="I101" s="162"/>
      <c r="J101" s="163">
        <f>J129</f>
        <v>0</v>
      </c>
      <c r="K101" s="105"/>
      <c r="L101" s="164"/>
    </row>
    <row r="102" spans="1:47" s="10" customFormat="1" ht="19.899999999999999" customHeight="1">
      <c r="B102" s="160"/>
      <c r="C102" s="105"/>
      <c r="D102" s="161" t="s">
        <v>1089</v>
      </c>
      <c r="E102" s="162"/>
      <c r="F102" s="162"/>
      <c r="G102" s="162"/>
      <c r="H102" s="162"/>
      <c r="I102" s="162"/>
      <c r="J102" s="163">
        <f>J163</f>
        <v>0</v>
      </c>
      <c r="K102" s="105"/>
      <c r="L102" s="164"/>
    </row>
    <row r="103" spans="1:47" s="10" customFormat="1" ht="19.899999999999999" customHeight="1">
      <c r="B103" s="160"/>
      <c r="C103" s="105"/>
      <c r="D103" s="161" t="s">
        <v>1090</v>
      </c>
      <c r="E103" s="162"/>
      <c r="F103" s="162"/>
      <c r="G103" s="162"/>
      <c r="H103" s="162"/>
      <c r="I103" s="162"/>
      <c r="J103" s="163">
        <f>J196</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179</v>
      </c>
      <c r="D114" s="23"/>
      <c r="E114" s="23"/>
      <c r="F114" s="23"/>
      <c r="G114" s="23"/>
      <c r="H114" s="23"/>
      <c r="I114" s="23"/>
      <c r="J114" s="23"/>
      <c r="K114" s="23"/>
      <c r="L114" s="21"/>
    </row>
    <row r="115" spans="1:63" s="1" customFormat="1" ht="16.5" customHeight="1">
      <c r="B115" s="22"/>
      <c r="C115" s="23"/>
      <c r="D115" s="23"/>
      <c r="E115" s="327" t="s">
        <v>2005</v>
      </c>
      <c r="F115" s="278"/>
      <c r="G115" s="278"/>
      <c r="H115" s="278"/>
      <c r="I115" s="23"/>
      <c r="J115" s="23"/>
      <c r="K115" s="23"/>
      <c r="L115" s="21"/>
    </row>
    <row r="116" spans="1:63" s="1" customFormat="1" ht="12" customHeight="1">
      <c r="B116" s="22"/>
      <c r="C116" s="30" t="s">
        <v>181</v>
      </c>
      <c r="D116" s="23"/>
      <c r="E116" s="23"/>
      <c r="F116" s="23"/>
      <c r="G116" s="23"/>
      <c r="H116" s="23"/>
      <c r="I116" s="23"/>
      <c r="J116" s="23"/>
      <c r="K116" s="23"/>
      <c r="L116" s="21"/>
    </row>
    <row r="117" spans="1:63" s="2" customFormat="1" ht="16.5" customHeight="1">
      <c r="A117" s="35"/>
      <c r="B117" s="36"/>
      <c r="C117" s="37"/>
      <c r="D117" s="37"/>
      <c r="E117" s="331" t="s">
        <v>1080</v>
      </c>
      <c r="F117" s="329"/>
      <c r="G117" s="329"/>
      <c r="H117" s="32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1081</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0" t="str">
        <f>E13</f>
        <v>18052020_4.4_K - Podkrovní byty 377/42 - Kanalizace</v>
      </c>
      <c r="F119" s="329"/>
      <c r="G119" s="329"/>
      <c r="H119" s="32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Táborská</v>
      </c>
      <c r="G121" s="37"/>
      <c r="H121" s="37"/>
      <c r="I121" s="30" t="s">
        <v>22</v>
      </c>
      <c r="J121" s="67" t="str">
        <f>IF(J16="","",J16)</f>
        <v>19. 5. 2020</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7" customHeight="1">
      <c r="A123" s="35"/>
      <c r="B123" s="36"/>
      <c r="C123" s="30" t="s">
        <v>24</v>
      </c>
      <c r="D123" s="37"/>
      <c r="E123" s="37"/>
      <c r="F123" s="28" t="str">
        <f>E19</f>
        <v>Městská část Praha 4, Anatala Staška 2059/80b</v>
      </c>
      <c r="G123" s="37"/>
      <c r="H123" s="37"/>
      <c r="I123" s="30" t="s">
        <v>31</v>
      </c>
      <c r="J123" s="33" t="str">
        <f>E25</f>
        <v>SUNCAD, s.r.o., Špotzova 6, Praha 6</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29</v>
      </c>
      <c r="D124" s="37"/>
      <c r="E124" s="37"/>
      <c r="F124" s="28" t="str">
        <f>IF(E22="","",E22)</f>
        <v>Vyplň údaj</v>
      </c>
      <c r="G124" s="37"/>
      <c r="H124" s="37"/>
      <c r="I124" s="30" t="s">
        <v>36</v>
      </c>
      <c r="J124" s="33" t="str">
        <f>E28</f>
        <v>SunCad, s.r.o.</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206</v>
      </c>
      <c r="D126" s="168" t="s">
        <v>65</v>
      </c>
      <c r="E126" s="168" t="s">
        <v>61</v>
      </c>
      <c r="F126" s="168" t="s">
        <v>62</v>
      </c>
      <c r="G126" s="168" t="s">
        <v>207</v>
      </c>
      <c r="H126" s="168" t="s">
        <v>208</v>
      </c>
      <c r="I126" s="168" t="s">
        <v>209</v>
      </c>
      <c r="J126" s="168" t="s">
        <v>185</v>
      </c>
      <c r="K126" s="169" t="s">
        <v>210</v>
      </c>
      <c r="L126" s="170"/>
      <c r="M126" s="76" t="s">
        <v>1</v>
      </c>
      <c r="N126" s="77" t="s">
        <v>44</v>
      </c>
      <c r="O126" s="77" t="s">
        <v>211</v>
      </c>
      <c r="P126" s="77" t="s">
        <v>212</v>
      </c>
      <c r="Q126" s="77" t="s">
        <v>213</v>
      </c>
      <c r="R126" s="77" t="s">
        <v>214</v>
      </c>
      <c r="S126" s="77" t="s">
        <v>215</v>
      </c>
      <c r="T126" s="78" t="s">
        <v>216</v>
      </c>
      <c r="U126" s="165"/>
      <c r="V126" s="165"/>
      <c r="W126" s="165"/>
      <c r="X126" s="165"/>
      <c r="Y126" s="165"/>
      <c r="Z126" s="165"/>
      <c r="AA126" s="165"/>
      <c r="AB126" s="165"/>
      <c r="AC126" s="165"/>
      <c r="AD126" s="165"/>
      <c r="AE126" s="165"/>
    </row>
    <row r="127" spans="1:63" s="2" customFormat="1" ht="22.9" customHeight="1">
      <c r="A127" s="35"/>
      <c r="B127" s="36"/>
      <c r="C127" s="83" t="s">
        <v>217</v>
      </c>
      <c r="D127" s="37"/>
      <c r="E127" s="37"/>
      <c r="F127" s="37"/>
      <c r="G127" s="37"/>
      <c r="H127" s="37"/>
      <c r="I127" s="37"/>
      <c r="J127" s="171">
        <f>BK127</f>
        <v>0</v>
      </c>
      <c r="K127" s="37"/>
      <c r="L127" s="40"/>
      <c r="M127" s="79"/>
      <c r="N127" s="172"/>
      <c r="O127" s="80"/>
      <c r="P127" s="173">
        <f>P128</f>
        <v>0</v>
      </c>
      <c r="Q127" s="80"/>
      <c r="R127" s="173">
        <f>R128</f>
        <v>0.22332500000000002</v>
      </c>
      <c r="S127" s="80"/>
      <c r="T127" s="174">
        <f>T128</f>
        <v>0</v>
      </c>
      <c r="U127" s="35"/>
      <c r="V127" s="35"/>
      <c r="W127" s="35"/>
      <c r="X127" s="35"/>
      <c r="Y127" s="35"/>
      <c r="Z127" s="35"/>
      <c r="AA127" s="35"/>
      <c r="AB127" s="35"/>
      <c r="AC127" s="35"/>
      <c r="AD127" s="35"/>
      <c r="AE127" s="35"/>
      <c r="AT127" s="18" t="s">
        <v>79</v>
      </c>
      <c r="AU127" s="18" t="s">
        <v>187</v>
      </c>
      <c r="BK127" s="175">
        <f>BK128</f>
        <v>0</v>
      </c>
    </row>
    <row r="128" spans="1:63" s="12" customFormat="1" ht="25.9" customHeight="1">
      <c r="B128" s="176"/>
      <c r="C128" s="177"/>
      <c r="D128" s="178" t="s">
        <v>79</v>
      </c>
      <c r="E128" s="179" t="s">
        <v>339</v>
      </c>
      <c r="F128" s="179" t="s">
        <v>340</v>
      </c>
      <c r="G128" s="177"/>
      <c r="H128" s="177"/>
      <c r="I128" s="180"/>
      <c r="J128" s="181">
        <f>BK128</f>
        <v>0</v>
      </c>
      <c r="K128" s="177"/>
      <c r="L128" s="182"/>
      <c r="M128" s="183"/>
      <c r="N128" s="184"/>
      <c r="O128" s="184"/>
      <c r="P128" s="185">
        <f>P129+P163+P196</f>
        <v>0</v>
      </c>
      <c r="Q128" s="184"/>
      <c r="R128" s="185">
        <f>R129+R163+R196</f>
        <v>0.22332500000000002</v>
      </c>
      <c r="S128" s="184"/>
      <c r="T128" s="186">
        <f>T129+T163+T196</f>
        <v>0</v>
      </c>
      <c r="AR128" s="187" t="s">
        <v>93</v>
      </c>
      <c r="AT128" s="188" t="s">
        <v>79</v>
      </c>
      <c r="AU128" s="188" t="s">
        <v>80</v>
      </c>
      <c r="AY128" s="187" t="s">
        <v>220</v>
      </c>
      <c r="BK128" s="189">
        <f>BK129+BK163+BK196</f>
        <v>0</v>
      </c>
    </row>
    <row r="129" spans="1:65" s="12" customFormat="1" ht="22.9" customHeight="1">
      <c r="B129" s="176"/>
      <c r="C129" s="177"/>
      <c r="D129" s="178" t="s">
        <v>79</v>
      </c>
      <c r="E129" s="190" t="s">
        <v>1091</v>
      </c>
      <c r="F129" s="190" t="s">
        <v>1092</v>
      </c>
      <c r="G129" s="177"/>
      <c r="H129" s="177"/>
      <c r="I129" s="180"/>
      <c r="J129" s="191">
        <f>BK129</f>
        <v>0</v>
      </c>
      <c r="K129" s="177"/>
      <c r="L129" s="182"/>
      <c r="M129" s="183"/>
      <c r="N129" s="184"/>
      <c r="O129" s="184"/>
      <c r="P129" s="185">
        <f>SUM(P130:P162)</f>
        <v>0</v>
      </c>
      <c r="Q129" s="184"/>
      <c r="R129" s="185">
        <f>SUM(R130:R162)</f>
        <v>8.0495000000000011E-2</v>
      </c>
      <c r="S129" s="184"/>
      <c r="T129" s="186">
        <f>SUM(T130:T162)</f>
        <v>0</v>
      </c>
      <c r="AR129" s="187" t="s">
        <v>93</v>
      </c>
      <c r="AT129" s="188" t="s">
        <v>79</v>
      </c>
      <c r="AU129" s="188" t="s">
        <v>87</v>
      </c>
      <c r="AY129" s="187" t="s">
        <v>220</v>
      </c>
      <c r="BK129" s="189">
        <f>SUM(BK130:BK162)</f>
        <v>0</v>
      </c>
    </row>
    <row r="130" spans="1:65" s="2" customFormat="1" ht="14.45" customHeight="1">
      <c r="A130" s="35"/>
      <c r="B130" s="36"/>
      <c r="C130" s="192" t="s">
        <v>87</v>
      </c>
      <c r="D130" s="192" t="s">
        <v>223</v>
      </c>
      <c r="E130" s="193" t="s">
        <v>1093</v>
      </c>
      <c r="F130" s="194" t="s">
        <v>1094</v>
      </c>
      <c r="G130" s="195" t="s">
        <v>259</v>
      </c>
      <c r="H130" s="196">
        <v>7</v>
      </c>
      <c r="I130" s="197"/>
      <c r="J130" s="198">
        <f>ROUND(I130*H130,2)</f>
        <v>0</v>
      </c>
      <c r="K130" s="194" t="s">
        <v>1</v>
      </c>
      <c r="L130" s="40"/>
      <c r="M130" s="199" t="s">
        <v>1</v>
      </c>
      <c r="N130" s="200" t="s">
        <v>46</v>
      </c>
      <c r="O130" s="72"/>
      <c r="P130" s="201">
        <f>O130*H130</f>
        <v>0</v>
      </c>
      <c r="Q130" s="201">
        <v>1E-3</v>
      </c>
      <c r="R130" s="201">
        <f>Q130*H130</f>
        <v>7.0000000000000001E-3</v>
      </c>
      <c r="S130" s="201">
        <v>0</v>
      </c>
      <c r="T130" s="202">
        <f>S130*H130</f>
        <v>0</v>
      </c>
      <c r="U130" s="35"/>
      <c r="V130" s="35"/>
      <c r="W130" s="35"/>
      <c r="X130" s="35"/>
      <c r="Y130" s="35"/>
      <c r="Z130" s="35"/>
      <c r="AA130" s="35"/>
      <c r="AB130" s="35"/>
      <c r="AC130" s="35"/>
      <c r="AD130" s="35"/>
      <c r="AE130" s="35"/>
      <c r="AR130" s="203" t="s">
        <v>317</v>
      </c>
      <c r="AT130" s="203" t="s">
        <v>223</v>
      </c>
      <c r="AU130" s="203" t="s">
        <v>93</v>
      </c>
      <c r="AY130" s="18" t="s">
        <v>220</v>
      </c>
      <c r="BE130" s="204">
        <f>IF(N130="základní",J130,0)</f>
        <v>0</v>
      </c>
      <c r="BF130" s="204">
        <f>IF(N130="snížená",J130,0)</f>
        <v>0</v>
      </c>
      <c r="BG130" s="204">
        <f>IF(N130="zákl. přenesená",J130,0)</f>
        <v>0</v>
      </c>
      <c r="BH130" s="204">
        <f>IF(N130="sníž. přenesená",J130,0)</f>
        <v>0</v>
      </c>
      <c r="BI130" s="204">
        <f>IF(N130="nulová",J130,0)</f>
        <v>0</v>
      </c>
      <c r="BJ130" s="18" t="s">
        <v>93</v>
      </c>
      <c r="BK130" s="204">
        <f>ROUND(I130*H130,2)</f>
        <v>0</v>
      </c>
      <c r="BL130" s="18" t="s">
        <v>317</v>
      </c>
      <c r="BM130" s="203" t="s">
        <v>1095</v>
      </c>
    </row>
    <row r="131" spans="1:65" s="2" customFormat="1" ht="11.25">
      <c r="A131" s="35"/>
      <c r="B131" s="36"/>
      <c r="C131" s="37"/>
      <c r="D131" s="205" t="s">
        <v>230</v>
      </c>
      <c r="E131" s="37"/>
      <c r="F131" s="206" t="s">
        <v>1094</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230</v>
      </c>
      <c r="AU131" s="18" t="s">
        <v>93</v>
      </c>
    </row>
    <row r="132" spans="1:65" s="14" customFormat="1" ht="11.25">
      <c r="B132" s="220"/>
      <c r="C132" s="221"/>
      <c r="D132" s="205" t="s">
        <v>232</v>
      </c>
      <c r="E132" s="222" t="s">
        <v>1</v>
      </c>
      <c r="F132" s="223" t="s">
        <v>266</v>
      </c>
      <c r="G132" s="221"/>
      <c r="H132" s="224">
        <v>7</v>
      </c>
      <c r="I132" s="225"/>
      <c r="J132" s="221"/>
      <c r="K132" s="221"/>
      <c r="L132" s="226"/>
      <c r="M132" s="227"/>
      <c r="N132" s="228"/>
      <c r="O132" s="228"/>
      <c r="P132" s="228"/>
      <c r="Q132" s="228"/>
      <c r="R132" s="228"/>
      <c r="S132" s="228"/>
      <c r="T132" s="229"/>
      <c r="AT132" s="230" t="s">
        <v>232</v>
      </c>
      <c r="AU132" s="230" t="s">
        <v>93</v>
      </c>
      <c r="AV132" s="14" t="s">
        <v>93</v>
      </c>
      <c r="AW132" s="14" t="s">
        <v>35</v>
      </c>
      <c r="AX132" s="14" t="s">
        <v>80</v>
      </c>
      <c r="AY132" s="230" t="s">
        <v>220</v>
      </c>
    </row>
    <row r="133" spans="1:65" s="15" customFormat="1" ht="11.25">
      <c r="B133" s="231"/>
      <c r="C133" s="232"/>
      <c r="D133" s="205" t="s">
        <v>232</v>
      </c>
      <c r="E133" s="233" t="s">
        <v>1</v>
      </c>
      <c r="F133" s="234" t="s">
        <v>236</v>
      </c>
      <c r="G133" s="232"/>
      <c r="H133" s="235">
        <v>7</v>
      </c>
      <c r="I133" s="236"/>
      <c r="J133" s="232"/>
      <c r="K133" s="232"/>
      <c r="L133" s="237"/>
      <c r="M133" s="238"/>
      <c r="N133" s="239"/>
      <c r="O133" s="239"/>
      <c r="P133" s="239"/>
      <c r="Q133" s="239"/>
      <c r="R133" s="239"/>
      <c r="S133" s="239"/>
      <c r="T133" s="240"/>
      <c r="AT133" s="241" t="s">
        <v>232</v>
      </c>
      <c r="AU133" s="241" t="s">
        <v>93</v>
      </c>
      <c r="AV133" s="15" t="s">
        <v>228</v>
      </c>
      <c r="AW133" s="15" t="s">
        <v>35</v>
      </c>
      <c r="AX133" s="15" t="s">
        <v>87</v>
      </c>
      <c r="AY133" s="241" t="s">
        <v>220</v>
      </c>
    </row>
    <row r="134" spans="1:65" s="2" customFormat="1" ht="14.45" customHeight="1">
      <c r="A134" s="35"/>
      <c r="B134" s="36"/>
      <c r="C134" s="192" t="s">
        <v>93</v>
      </c>
      <c r="D134" s="192" t="s">
        <v>223</v>
      </c>
      <c r="E134" s="193" t="s">
        <v>1725</v>
      </c>
      <c r="F134" s="194" t="s">
        <v>1726</v>
      </c>
      <c r="G134" s="195" t="s">
        <v>353</v>
      </c>
      <c r="H134" s="196">
        <v>1.5</v>
      </c>
      <c r="I134" s="197"/>
      <c r="J134" s="198">
        <f>ROUND(I134*H134,2)</f>
        <v>0</v>
      </c>
      <c r="K134" s="194" t="s">
        <v>227</v>
      </c>
      <c r="L134" s="40"/>
      <c r="M134" s="199" t="s">
        <v>1</v>
      </c>
      <c r="N134" s="200" t="s">
        <v>46</v>
      </c>
      <c r="O134" s="72"/>
      <c r="P134" s="201">
        <f>O134*H134</f>
        <v>0</v>
      </c>
      <c r="Q134" s="201">
        <v>4.0999999999999999E-4</v>
      </c>
      <c r="R134" s="201">
        <f>Q134*H134</f>
        <v>6.1499999999999999E-4</v>
      </c>
      <c r="S134" s="201">
        <v>0</v>
      </c>
      <c r="T134" s="202">
        <f>S134*H134</f>
        <v>0</v>
      </c>
      <c r="U134" s="35"/>
      <c r="V134" s="35"/>
      <c r="W134" s="35"/>
      <c r="X134" s="35"/>
      <c r="Y134" s="35"/>
      <c r="Z134" s="35"/>
      <c r="AA134" s="35"/>
      <c r="AB134" s="35"/>
      <c r="AC134" s="35"/>
      <c r="AD134" s="35"/>
      <c r="AE134" s="35"/>
      <c r="AR134" s="203" t="s">
        <v>317</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93</v>
      </c>
      <c r="BK134" s="204">
        <f>ROUND(I134*H134,2)</f>
        <v>0</v>
      </c>
      <c r="BL134" s="18" t="s">
        <v>317</v>
      </c>
      <c r="BM134" s="203" t="s">
        <v>2128</v>
      </c>
    </row>
    <row r="135" spans="1:65" s="2" customFormat="1" ht="11.25">
      <c r="A135" s="35"/>
      <c r="B135" s="36"/>
      <c r="C135" s="37"/>
      <c r="D135" s="205" t="s">
        <v>230</v>
      </c>
      <c r="E135" s="37"/>
      <c r="F135" s="206" t="s">
        <v>1728</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230</v>
      </c>
      <c r="AU135" s="18" t="s">
        <v>93</v>
      </c>
    </row>
    <row r="136" spans="1:65" s="14" customFormat="1" ht="11.25">
      <c r="B136" s="220"/>
      <c r="C136" s="221"/>
      <c r="D136" s="205" t="s">
        <v>232</v>
      </c>
      <c r="E136" s="222" t="s">
        <v>1</v>
      </c>
      <c r="F136" s="223" t="s">
        <v>2129</v>
      </c>
      <c r="G136" s="221"/>
      <c r="H136" s="224">
        <v>1.5</v>
      </c>
      <c r="I136" s="225"/>
      <c r="J136" s="221"/>
      <c r="K136" s="221"/>
      <c r="L136" s="226"/>
      <c r="M136" s="227"/>
      <c r="N136" s="228"/>
      <c r="O136" s="228"/>
      <c r="P136" s="228"/>
      <c r="Q136" s="228"/>
      <c r="R136" s="228"/>
      <c r="S136" s="228"/>
      <c r="T136" s="229"/>
      <c r="AT136" s="230" t="s">
        <v>232</v>
      </c>
      <c r="AU136" s="230" t="s">
        <v>93</v>
      </c>
      <c r="AV136" s="14" t="s">
        <v>93</v>
      </c>
      <c r="AW136" s="14" t="s">
        <v>35</v>
      </c>
      <c r="AX136" s="14" t="s">
        <v>80</v>
      </c>
      <c r="AY136" s="230" t="s">
        <v>220</v>
      </c>
    </row>
    <row r="137" spans="1:65" s="15" customFormat="1" ht="11.25">
      <c r="B137" s="231"/>
      <c r="C137" s="232"/>
      <c r="D137" s="205" t="s">
        <v>232</v>
      </c>
      <c r="E137" s="233" t="s">
        <v>1</v>
      </c>
      <c r="F137" s="234" t="s">
        <v>236</v>
      </c>
      <c r="G137" s="232"/>
      <c r="H137" s="235">
        <v>1.5</v>
      </c>
      <c r="I137" s="236"/>
      <c r="J137" s="232"/>
      <c r="K137" s="232"/>
      <c r="L137" s="237"/>
      <c r="M137" s="238"/>
      <c r="N137" s="239"/>
      <c r="O137" s="239"/>
      <c r="P137" s="239"/>
      <c r="Q137" s="239"/>
      <c r="R137" s="239"/>
      <c r="S137" s="239"/>
      <c r="T137" s="240"/>
      <c r="AT137" s="241" t="s">
        <v>232</v>
      </c>
      <c r="AU137" s="241" t="s">
        <v>93</v>
      </c>
      <c r="AV137" s="15" t="s">
        <v>228</v>
      </c>
      <c r="AW137" s="15" t="s">
        <v>35</v>
      </c>
      <c r="AX137" s="15" t="s">
        <v>87</v>
      </c>
      <c r="AY137" s="241" t="s">
        <v>220</v>
      </c>
    </row>
    <row r="138" spans="1:65" s="2" customFormat="1" ht="14.45" customHeight="1">
      <c r="A138" s="35"/>
      <c r="B138" s="36"/>
      <c r="C138" s="192" t="s">
        <v>106</v>
      </c>
      <c r="D138" s="192" t="s">
        <v>223</v>
      </c>
      <c r="E138" s="193" t="s">
        <v>1730</v>
      </c>
      <c r="F138" s="194" t="s">
        <v>1731</v>
      </c>
      <c r="G138" s="195" t="s">
        <v>353</v>
      </c>
      <c r="H138" s="196">
        <v>17.5</v>
      </c>
      <c r="I138" s="197"/>
      <c r="J138" s="198">
        <f>ROUND(I138*H138,2)</f>
        <v>0</v>
      </c>
      <c r="K138" s="194" t="s">
        <v>227</v>
      </c>
      <c r="L138" s="40"/>
      <c r="M138" s="199" t="s">
        <v>1</v>
      </c>
      <c r="N138" s="200" t="s">
        <v>46</v>
      </c>
      <c r="O138" s="72"/>
      <c r="P138" s="201">
        <f>O138*H138</f>
        <v>0</v>
      </c>
      <c r="Q138" s="201">
        <v>4.8000000000000001E-4</v>
      </c>
      <c r="R138" s="201">
        <f>Q138*H138</f>
        <v>8.3999999999999995E-3</v>
      </c>
      <c r="S138" s="201">
        <v>0</v>
      </c>
      <c r="T138" s="202">
        <f>S138*H138</f>
        <v>0</v>
      </c>
      <c r="U138" s="35"/>
      <c r="V138" s="35"/>
      <c r="W138" s="35"/>
      <c r="X138" s="35"/>
      <c r="Y138" s="35"/>
      <c r="Z138" s="35"/>
      <c r="AA138" s="35"/>
      <c r="AB138" s="35"/>
      <c r="AC138" s="35"/>
      <c r="AD138" s="35"/>
      <c r="AE138" s="35"/>
      <c r="AR138" s="203" t="s">
        <v>317</v>
      </c>
      <c r="AT138" s="203" t="s">
        <v>223</v>
      </c>
      <c r="AU138" s="203" t="s">
        <v>93</v>
      </c>
      <c r="AY138" s="18" t="s">
        <v>220</v>
      </c>
      <c r="BE138" s="204">
        <f>IF(N138="základní",J138,0)</f>
        <v>0</v>
      </c>
      <c r="BF138" s="204">
        <f>IF(N138="snížená",J138,0)</f>
        <v>0</v>
      </c>
      <c r="BG138" s="204">
        <f>IF(N138="zákl. přenesená",J138,0)</f>
        <v>0</v>
      </c>
      <c r="BH138" s="204">
        <f>IF(N138="sníž. přenesená",J138,0)</f>
        <v>0</v>
      </c>
      <c r="BI138" s="204">
        <f>IF(N138="nulová",J138,0)</f>
        <v>0</v>
      </c>
      <c r="BJ138" s="18" t="s">
        <v>93</v>
      </c>
      <c r="BK138" s="204">
        <f>ROUND(I138*H138,2)</f>
        <v>0</v>
      </c>
      <c r="BL138" s="18" t="s">
        <v>317</v>
      </c>
      <c r="BM138" s="203" t="s">
        <v>2130</v>
      </c>
    </row>
    <row r="139" spans="1:65" s="2" customFormat="1" ht="11.25">
      <c r="A139" s="35"/>
      <c r="B139" s="36"/>
      <c r="C139" s="37"/>
      <c r="D139" s="205" t="s">
        <v>230</v>
      </c>
      <c r="E139" s="37"/>
      <c r="F139" s="206" t="s">
        <v>1733</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93</v>
      </c>
    </row>
    <row r="140" spans="1:65" s="14" customFormat="1" ht="11.25">
      <c r="B140" s="220"/>
      <c r="C140" s="221"/>
      <c r="D140" s="205" t="s">
        <v>232</v>
      </c>
      <c r="E140" s="222" t="s">
        <v>1</v>
      </c>
      <c r="F140" s="223" t="s">
        <v>2131</v>
      </c>
      <c r="G140" s="221"/>
      <c r="H140" s="224">
        <v>17.5</v>
      </c>
      <c r="I140" s="225"/>
      <c r="J140" s="221"/>
      <c r="K140" s="221"/>
      <c r="L140" s="226"/>
      <c r="M140" s="227"/>
      <c r="N140" s="228"/>
      <c r="O140" s="228"/>
      <c r="P140" s="228"/>
      <c r="Q140" s="228"/>
      <c r="R140" s="228"/>
      <c r="S140" s="228"/>
      <c r="T140" s="229"/>
      <c r="AT140" s="230" t="s">
        <v>232</v>
      </c>
      <c r="AU140" s="230" t="s">
        <v>93</v>
      </c>
      <c r="AV140" s="14" t="s">
        <v>93</v>
      </c>
      <c r="AW140" s="14" t="s">
        <v>35</v>
      </c>
      <c r="AX140" s="14" t="s">
        <v>80</v>
      </c>
      <c r="AY140" s="230" t="s">
        <v>220</v>
      </c>
    </row>
    <row r="141" spans="1:65" s="15" customFormat="1" ht="11.25">
      <c r="B141" s="231"/>
      <c r="C141" s="232"/>
      <c r="D141" s="205" t="s">
        <v>232</v>
      </c>
      <c r="E141" s="233" t="s">
        <v>1</v>
      </c>
      <c r="F141" s="234" t="s">
        <v>236</v>
      </c>
      <c r="G141" s="232"/>
      <c r="H141" s="235">
        <v>17.5</v>
      </c>
      <c r="I141" s="236"/>
      <c r="J141" s="232"/>
      <c r="K141" s="232"/>
      <c r="L141" s="237"/>
      <c r="M141" s="238"/>
      <c r="N141" s="239"/>
      <c r="O141" s="239"/>
      <c r="P141" s="239"/>
      <c r="Q141" s="239"/>
      <c r="R141" s="239"/>
      <c r="S141" s="239"/>
      <c r="T141" s="240"/>
      <c r="AT141" s="241" t="s">
        <v>232</v>
      </c>
      <c r="AU141" s="241" t="s">
        <v>93</v>
      </c>
      <c r="AV141" s="15" t="s">
        <v>228</v>
      </c>
      <c r="AW141" s="15" t="s">
        <v>35</v>
      </c>
      <c r="AX141" s="15" t="s">
        <v>87</v>
      </c>
      <c r="AY141" s="241" t="s">
        <v>220</v>
      </c>
    </row>
    <row r="142" spans="1:65" s="2" customFormat="1" ht="14.45" customHeight="1">
      <c r="A142" s="35"/>
      <c r="B142" s="36"/>
      <c r="C142" s="192" t="s">
        <v>228</v>
      </c>
      <c r="D142" s="192" t="s">
        <v>223</v>
      </c>
      <c r="E142" s="193" t="s">
        <v>1738</v>
      </c>
      <c r="F142" s="194" t="s">
        <v>1739</v>
      </c>
      <c r="G142" s="195" t="s">
        <v>353</v>
      </c>
      <c r="H142" s="196">
        <v>2</v>
      </c>
      <c r="I142" s="197"/>
      <c r="J142" s="198">
        <f>ROUND(I142*H142,2)</f>
        <v>0</v>
      </c>
      <c r="K142" s="194" t="s">
        <v>227</v>
      </c>
      <c r="L142" s="40"/>
      <c r="M142" s="199" t="s">
        <v>1</v>
      </c>
      <c r="N142" s="200" t="s">
        <v>46</v>
      </c>
      <c r="O142" s="72"/>
      <c r="P142" s="201">
        <f>O142*H142</f>
        <v>0</v>
      </c>
      <c r="Q142" s="201">
        <v>2.2399999999999998E-3</v>
      </c>
      <c r="R142" s="201">
        <f>Q142*H142</f>
        <v>4.4799999999999996E-3</v>
      </c>
      <c r="S142" s="201">
        <v>0</v>
      </c>
      <c r="T142" s="202">
        <f>S142*H142</f>
        <v>0</v>
      </c>
      <c r="U142" s="35"/>
      <c r="V142" s="35"/>
      <c r="W142" s="35"/>
      <c r="X142" s="35"/>
      <c r="Y142" s="35"/>
      <c r="Z142" s="35"/>
      <c r="AA142" s="35"/>
      <c r="AB142" s="35"/>
      <c r="AC142" s="35"/>
      <c r="AD142" s="35"/>
      <c r="AE142" s="35"/>
      <c r="AR142" s="203" t="s">
        <v>317</v>
      </c>
      <c r="AT142" s="203" t="s">
        <v>223</v>
      </c>
      <c r="AU142" s="203" t="s">
        <v>93</v>
      </c>
      <c r="AY142" s="18" t="s">
        <v>220</v>
      </c>
      <c r="BE142" s="204">
        <f>IF(N142="základní",J142,0)</f>
        <v>0</v>
      </c>
      <c r="BF142" s="204">
        <f>IF(N142="snížená",J142,0)</f>
        <v>0</v>
      </c>
      <c r="BG142" s="204">
        <f>IF(N142="zákl. přenesená",J142,0)</f>
        <v>0</v>
      </c>
      <c r="BH142" s="204">
        <f>IF(N142="sníž. přenesená",J142,0)</f>
        <v>0</v>
      </c>
      <c r="BI142" s="204">
        <f>IF(N142="nulová",J142,0)</f>
        <v>0</v>
      </c>
      <c r="BJ142" s="18" t="s">
        <v>93</v>
      </c>
      <c r="BK142" s="204">
        <f>ROUND(I142*H142,2)</f>
        <v>0</v>
      </c>
      <c r="BL142" s="18" t="s">
        <v>317</v>
      </c>
      <c r="BM142" s="203" t="s">
        <v>2132</v>
      </c>
    </row>
    <row r="143" spans="1:65" s="2" customFormat="1" ht="11.25">
      <c r="A143" s="35"/>
      <c r="B143" s="36"/>
      <c r="C143" s="37"/>
      <c r="D143" s="205" t="s">
        <v>230</v>
      </c>
      <c r="E143" s="37"/>
      <c r="F143" s="206" t="s">
        <v>1741</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93</v>
      </c>
    </row>
    <row r="144" spans="1:65" s="14" customFormat="1" ht="11.25">
      <c r="B144" s="220"/>
      <c r="C144" s="221"/>
      <c r="D144" s="205" t="s">
        <v>232</v>
      </c>
      <c r="E144" s="222" t="s">
        <v>1</v>
      </c>
      <c r="F144" s="223" t="s">
        <v>93</v>
      </c>
      <c r="G144" s="221"/>
      <c r="H144" s="224">
        <v>2</v>
      </c>
      <c r="I144" s="225"/>
      <c r="J144" s="221"/>
      <c r="K144" s="221"/>
      <c r="L144" s="226"/>
      <c r="M144" s="227"/>
      <c r="N144" s="228"/>
      <c r="O144" s="228"/>
      <c r="P144" s="228"/>
      <c r="Q144" s="228"/>
      <c r="R144" s="228"/>
      <c r="S144" s="228"/>
      <c r="T144" s="229"/>
      <c r="AT144" s="230" t="s">
        <v>232</v>
      </c>
      <c r="AU144" s="230" t="s">
        <v>93</v>
      </c>
      <c r="AV144" s="14" t="s">
        <v>93</v>
      </c>
      <c r="AW144" s="14" t="s">
        <v>35</v>
      </c>
      <c r="AX144" s="14" t="s">
        <v>80</v>
      </c>
      <c r="AY144" s="230" t="s">
        <v>220</v>
      </c>
    </row>
    <row r="145" spans="1:65" s="15" customFormat="1" ht="11.25">
      <c r="B145" s="231"/>
      <c r="C145" s="232"/>
      <c r="D145" s="205" t="s">
        <v>232</v>
      </c>
      <c r="E145" s="233" t="s">
        <v>1</v>
      </c>
      <c r="F145" s="234" t="s">
        <v>236</v>
      </c>
      <c r="G145" s="232"/>
      <c r="H145" s="235">
        <v>2</v>
      </c>
      <c r="I145" s="236"/>
      <c r="J145" s="232"/>
      <c r="K145" s="232"/>
      <c r="L145" s="237"/>
      <c r="M145" s="238"/>
      <c r="N145" s="239"/>
      <c r="O145" s="239"/>
      <c r="P145" s="239"/>
      <c r="Q145" s="239"/>
      <c r="R145" s="239"/>
      <c r="S145" s="239"/>
      <c r="T145" s="240"/>
      <c r="AT145" s="241" t="s">
        <v>232</v>
      </c>
      <c r="AU145" s="241" t="s">
        <v>93</v>
      </c>
      <c r="AV145" s="15" t="s">
        <v>228</v>
      </c>
      <c r="AW145" s="15" t="s">
        <v>35</v>
      </c>
      <c r="AX145" s="15" t="s">
        <v>87</v>
      </c>
      <c r="AY145" s="241" t="s">
        <v>220</v>
      </c>
    </row>
    <row r="146" spans="1:65" s="2" customFormat="1" ht="14.45" customHeight="1">
      <c r="A146" s="35"/>
      <c r="B146" s="36"/>
      <c r="C146" s="192" t="s">
        <v>256</v>
      </c>
      <c r="D146" s="192" t="s">
        <v>223</v>
      </c>
      <c r="E146" s="193" t="s">
        <v>1113</v>
      </c>
      <c r="F146" s="194" t="s">
        <v>1114</v>
      </c>
      <c r="G146" s="195" t="s">
        <v>1115</v>
      </c>
      <c r="H146" s="196">
        <v>1</v>
      </c>
      <c r="I146" s="197"/>
      <c r="J146" s="198">
        <f>ROUND(I146*H146,2)</f>
        <v>0</v>
      </c>
      <c r="K146" s="194" t="s">
        <v>1</v>
      </c>
      <c r="L146" s="40"/>
      <c r="M146" s="199" t="s">
        <v>1</v>
      </c>
      <c r="N146" s="200" t="s">
        <v>46</v>
      </c>
      <c r="O146" s="72"/>
      <c r="P146" s="201">
        <f>O146*H146</f>
        <v>0</v>
      </c>
      <c r="Q146" s="201">
        <v>0.01</v>
      </c>
      <c r="R146" s="201">
        <f>Q146*H146</f>
        <v>0.01</v>
      </c>
      <c r="S146" s="201">
        <v>0</v>
      </c>
      <c r="T146" s="202">
        <f>S146*H146</f>
        <v>0</v>
      </c>
      <c r="U146" s="35"/>
      <c r="V146" s="35"/>
      <c r="W146" s="35"/>
      <c r="X146" s="35"/>
      <c r="Y146" s="35"/>
      <c r="Z146" s="35"/>
      <c r="AA146" s="35"/>
      <c r="AB146" s="35"/>
      <c r="AC146" s="35"/>
      <c r="AD146" s="35"/>
      <c r="AE146" s="35"/>
      <c r="AR146" s="203" t="s">
        <v>317</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93</v>
      </c>
      <c r="BK146" s="204">
        <f>ROUND(I146*H146,2)</f>
        <v>0</v>
      </c>
      <c r="BL146" s="18" t="s">
        <v>317</v>
      </c>
      <c r="BM146" s="203" t="s">
        <v>1116</v>
      </c>
    </row>
    <row r="147" spans="1:65" s="2" customFormat="1" ht="11.25">
      <c r="A147" s="35"/>
      <c r="B147" s="36"/>
      <c r="C147" s="37"/>
      <c r="D147" s="205" t="s">
        <v>230</v>
      </c>
      <c r="E147" s="37"/>
      <c r="F147" s="206" t="s">
        <v>1114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93</v>
      </c>
    </row>
    <row r="148" spans="1:65" s="13" customFormat="1" ht="11.25">
      <c r="B148" s="210"/>
      <c r="C148" s="211"/>
      <c r="D148" s="205" t="s">
        <v>232</v>
      </c>
      <c r="E148" s="212" t="s">
        <v>1</v>
      </c>
      <c r="F148" s="213" t="s">
        <v>1117</v>
      </c>
      <c r="G148" s="211"/>
      <c r="H148" s="212" t="s">
        <v>1</v>
      </c>
      <c r="I148" s="214"/>
      <c r="J148" s="211"/>
      <c r="K148" s="211"/>
      <c r="L148" s="215"/>
      <c r="M148" s="216"/>
      <c r="N148" s="217"/>
      <c r="O148" s="217"/>
      <c r="P148" s="217"/>
      <c r="Q148" s="217"/>
      <c r="R148" s="217"/>
      <c r="S148" s="217"/>
      <c r="T148" s="218"/>
      <c r="AT148" s="219" t="s">
        <v>232</v>
      </c>
      <c r="AU148" s="219" t="s">
        <v>93</v>
      </c>
      <c r="AV148" s="13" t="s">
        <v>87</v>
      </c>
      <c r="AW148" s="13" t="s">
        <v>35</v>
      </c>
      <c r="AX148" s="13" t="s">
        <v>80</v>
      </c>
      <c r="AY148" s="219" t="s">
        <v>220</v>
      </c>
    </row>
    <row r="149" spans="1:65" s="14" customFormat="1" ht="11.25">
      <c r="B149" s="220"/>
      <c r="C149" s="221"/>
      <c r="D149" s="205" t="s">
        <v>232</v>
      </c>
      <c r="E149" s="222" t="s">
        <v>1</v>
      </c>
      <c r="F149" s="223" t="s">
        <v>87</v>
      </c>
      <c r="G149" s="221"/>
      <c r="H149" s="224">
        <v>1</v>
      </c>
      <c r="I149" s="225"/>
      <c r="J149" s="221"/>
      <c r="K149" s="221"/>
      <c r="L149" s="226"/>
      <c r="M149" s="227"/>
      <c r="N149" s="228"/>
      <c r="O149" s="228"/>
      <c r="P149" s="228"/>
      <c r="Q149" s="228"/>
      <c r="R149" s="228"/>
      <c r="S149" s="228"/>
      <c r="T149" s="229"/>
      <c r="AT149" s="230" t="s">
        <v>232</v>
      </c>
      <c r="AU149" s="230" t="s">
        <v>93</v>
      </c>
      <c r="AV149" s="14" t="s">
        <v>93</v>
      </c>
      <c r="AW149" s="14" t="s">
        <v>35</v>
      </c>
      <c r="AX149" s="14" t="s">
        <v>80</v>
      </c>
      <c r="AY149" s="230" t="s">
        <v>220</v>
      </c>
    </row>
    <row r="150" spans="1:65" s="15" customFormat="1" ht="11.25">
      <c r="B150" s="231"/>
      <c r="C150" s="232"/>
      <c r="D150" s="205" t="s">
        <v>232</v>
      </c>
      <c r="E150" s="233" t="s">
        <v>1</v>
      </c>
      <c r="F150" s="234" t="s">
        <v>236</v>
      </c>
      <c r="G150" s="232"/>
      <c r="H150" s="235">
        <v>1</v>
      </c>
      <c r="I150" s="236"/>
      <c r="J150" s="232"/>
      <c r="K150" s="232"/>
      <c r="L150" s="237"/>
      <c r="M150" s="238"/>
      <c r="N150" s="239"/>
      <c r="O150" s="239"/>
      <c r="P150" s="239"/>
      <c r="Q150" s="239"/>
      <c r="R150" s="239"/>
      <c r="S150" s="239"/>
      <c r="T150" s="240"/>
      <c r="AT150" s="241" t="s">
        <v>232</v>
      </c>
      <c r="AU150" s="241" t="s">
        <v>93</v>
      </c>
      <c r="AV150" s="15" t="s">
        <v>228</v>
      </c>
      <c r="AW150" s="15" t="s">
        <v>35</v>
      </c>
      <c r="AX150" s="15" t="s">
        <v>87</v>
      </c>
      <c r="AY150" s="241" t="s">
        <v>220</v>
      </c>
    </row>
    <row r="151" spans="1:65" s="2" customFormat="1" ht="14.45" customHeight="1">
      <c r="A151" s="35"/>
      <c r="B151" s="36"/>
      <c r="C151" s="192" t="s">
        <v>221</v>
      </c>
      <c r="D151" s="192" t="s">
        <v>223</v>
      </c>
      <c r="E151" s="193" t="s">
        <v>1118</v>
      </c>
      <c r="F151" s="194" t="s">
        <v>1119</v>
      </c>
      <c r="G151" s="195" t="s">
        <v>353</v>
      </c>
      <c r="H151" s="196">
        <v>5</v>
      </c>
      <c r="I151" s="197"/>
      <c r="J151" s="198">
        <f>ROUND(I151*H151,2)</f>
        <v>0</v>
      </c>
      <c r="K151" s="194" t="s">
        <v>1</v>
      </c>
      <c r="L151" s="40"/>
      <c r="M151" s="199" t="s">
        <v>1</v>
      </c>
      <c r="N151" s="200" t="s">
        <v>46</v>
      </c>
      <c r="O151" s="72"/>
      <c r="P151" s="201">
        <f>O151*H151</f>
        <v>0</v>
      </c>
      <c r="Q151" s="201">
        <v>0.01</v>
      </c>
      <c r="R151" s="201">
        <f>Q151*H151</f>
        <v>0.05</v>
      </c>
      <c r="S151" s="201">
        <v>0</v>
      </c>
      <c r="T151" s="202">
        <f>S151*H151</f>
        <v>0</v>
      </c>
      <c r="U151" s="35"/>
      <c r="V151" s="35"/>
      <c r="W151" s="35"/>
      <c r="X151" s="35"/>
      <c r="Y151" s="35"/>
      <c r="Z151" s="35"/>
      <c r="AA151" s="35"/>
      <c r="AB151" s="35"/>
      <c r="AC151" s="35"/>
      <c r="AD151" s="35"/>
      <c r="AE151" s="35"/>
      <c r="AR151" s="203" t="s">
        <v>317</v>
      </c>
      <c r="AT151" s="203" t="s">
        <v>223</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2133</v>
      </c>
    </row>
    <row r="152" spans="1:65" s="2" customFormat="1" ht="11.25">
      <c r="A152" s="35"/>
      <c r="B152" s="36"/>
      <c r="C152" s="37"/>
      <c r="D152" s="205" t="s">
        <v>230</v>
      </c>
      <c r="E152" s="37"/>
      <c r="F152" s="206" t="s">
        <v>1119</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13" customFormat="1" ht="11.25">
      <c r="B153" s="210"/>
      <c r="C153" s="211"/>
      <c r="D153" s="205" t="s">
        <v>232</v>
      </c>
      <c r="E153" s="212" t="s">
        <v>1</v>
      </c>
      <c r="F153" s="213" t="s">
        <v>1121</v>
      </c>
      <c r="G153" s="211"/>
      <c r="H153" s="212" t="s">
        <v>1</v>
      </c>
      <c r="I153" s="214"/>
      <c r="J153" s="211"/>
      <c r="K153" s="211"/>
      <c r="L153" s="215"/>
      <c r="M153" s="216"/>
      <c r="N153" s="217"/>
      <c r="O153" s="217"/>
      <c r="P153" s="217"/>
      <c r="Q153" s="217"/>
      <c r="R153" s="217"/>
      <c r="S153" s="217"/>
      <c r="T153" s="218"/>
      <c r="AT153" s="219" t="s">
        <v>232</v>
      </c>
      <c r="AU153" s="219" t="s">
        <v>93</v>
      </c>
      <c r="AV153" s="13" t="s">
        <v>87</v>
      </c>
      <c r="AW153" s="13" t="s">
        <v>35</v>
      </c>
      <c r="AX153" s="13" t="s">
        <v>80</v>
      </c>
      <c r="AY153" s="219" t="s">
        <v>220</v>
      </c>
    </row>
    <row r="154" spans="1:65" s="14" customFormat="1" ht="11.25">
      <c r="B154" s="220"/>
      <c r="C154" s="221"/>
      <c r="D154" s="205" t="s">
        <v>232</v>
      </c>
      <c r="E154" s="222" t="s">
        <v>1</v>
      </c>
      <c r="F154" s="223" t="s">
        <v>1122</v>
      </c>
      <c r="G154" s="221"/>
      <c r="H154" s="224">
        <v>5</v>
      </c>
      <c r="I154" s="225"/>
      <c r="J154" s="221"/>
      <c r="K154" s="221"/>
      <c r="L154" s="226"/>
      <c r="M154" s="227"/>
      <c r="N154" s="228"/>
      <c r="O154" s="228"/>
      <c r="P154" s="228"/>
      <c r="Q154" s="228"/>
      <c r="R154" s="228"/>
      <c r="S154" s="228"/>
      <c r="T154" s="229"/>
      <c r="AT154" s="230" t="s">
        <v>232</v>
      </c>
      <c r="AU154" s="230" t="s">
        <v>93</v>
      </c>
      <c r="AV154" s="14" t="s">
        <v>93</v>
      </c>
      <c r="AW154" s="14" t="s">
        <v>35</v>
      </c>
      <c r="AX154" s="14" t="s">
        <v>87</v>
      </c>
      <c r="AY154" s="230" t="s">
        <v>220</v>
      </c>
    </row>
    <row r="155" spans="1:65" s="2" customFormat="1" ht="14.45" customHeight="1">
      <c r="A155" s="35"/>
      <c r="B155" s="36"/>
      <c r="C155" s="192" t="s">
        <v>266</v>
      </c>
      <c r="D155" s="192" t="s">
        <v>223</v>
      </c>
      <c r="E155" s="193" t="s">
        <v>1123</v>
      </c>
      <c r="F155" s="194" t="s">
        <v>1124</v>
      </c>
      <c r="G155" s="195" t="s">
        <v>353</v>
      </c>
      <c r="H155" s="196">
        <v>21</v>
      </c>
      <c r="I155" s="197"/>
      <c r="J155" s="198">
        <f>ROUND(I155*H155,2)</f>
        <v>0</v>
      </c>
      <c r="K155" s="194" t="s">
        <v>227</v>
      </c>
      <c r="L155" s="40"/>
      <c r="M155" s="199" t="s">
        <v>1</v>
      </c>
      <c r="N155" s="200"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317</v>
      </c>
      <c r="AT155" s="203" t="s">
        <v>223</v>
      </c>
      <c r="AU155" s="203" t="s">
        <v>93</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1125</v>
      </c>
    </row>
    <row r="156" spans="1:65" s="2" customFormat="1" ht="11.25">
      <c r="A156" s="35"/>
      <c r="B156" s="36"/>
      <c r="C156" s="37"/>
      <c r="D156" s="205" t="s">
        <v>230</v>
      </c>
      <c r="E156" s="37"/>
      <c r="F156" s="206" t="s">
        <v>1126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93</v>
      </c>
    </row>
    <row r="157" spans="1:65" s="14" customFormat="1" ht="11.25">
      <c r="B157" s="220"/>
      <c r="C157" s="221"/>
      <c r="D157" s="205" t="s">
        <v>232</v>
      </c>
      <c r="E157" s="222" t="s">
        <v>1</v>
      </c>
      <c r="F157" s="223" t="s">
        <v>7</v>
      </c>
      <c r="G157" s="221"/>
      <c r="H157" s="224">
        <v>21</v>
      </c>
      <c r="I157" s="225"/>
      <c r="J157" s="221"/>
      <c r="K157" s="221"/>
      <c r="L157" s="226"/>
      <c r="M157" s="227"/>
      <c r="N157" s="228"/>
      <c r="O157" s="228"/>
      <c r="P157" s="228"/>
      <c r="Q157" s="228"/>
      <c r="R157" s="228"/>
      <c r="S157" s="228"/>
      <c r="T157" s="229"/>
      <c r="AT157" s="230" t="s">
        <v>232</v>
      </c>
      <c r="AU157" s="230" t="s">
        <v>93</v>
      </c>
      <c r="AV157" s="14" t="s">
        <v>93</v>
      </c>
      <c r="AW157" s="14" t="s">
        <v>35</v>
      </c>
      <c r="AX157" s="14" t="s">
        <v>80</v>
      </c>
      <c r="AY157" s="230" t="s">
        <v>220</v>
      </c>
    </row>
    <row r="158" spans="1:65" s="15" customFormat="1" ht="11.25">
      <c r="B158" s="231"/>
      <c r="C158" s="232"/>
      <c r="D158" s="205" t="s">
        <v>232</v>
      </c>
      <c r="E158" s="233" t="s">
        <v>1</v>
      </c>
      <c r="F158" s="234" t="s">
        <v>236</v>
      </c>
      <c r="G158" s="232"/>
      <c r="H158" s="235">
        <v>21</v>
      </c>
      <c r="I158" s="236"/>
      <c r="J158" s="232"/>
      <c r="K158" s="232"/>
      <c r="L158" s="237"/>
      <c r="M158" s="238"/>
      <c r="N158" s="239"/>
      <c r="O158" s="239"/>
      <c r="P158" s="239"/>
      <c r="Q158" s="239"/>
      <c r="R158" s="239"/>
      <c r="S158" s="239"/>
      <c r="T158" s="240"/>
      <c r="AT158" s="241" t="s">
        <v>232</v>
      </c>
      <c r="AU158" s="241" t="s">
        <v>93</v>
      </c>
      <c r="AV158" s="15" t="s">
        <v>228</v>
      </c>
      <c r="AW158" s="15" t="s">
        <v>35</v>
      </c>
      <c r="AX158" s="15" t="s">
        <v>87</v>
      </c>
      <c r="AY158" s="241" t="s">
        <v>220</v>
      </c>
    </row>
    <row r="159" spans="1:65" s="2" customFormat="1" ht="14.45" customHeight="1">
      <c r="A159" s="35"/>
      <c r="B159" s="36"/>
      <c r="C159" s="192" t="s">
        <v>276</v>
      </c>
      <c r="D159" s="192" t="s">
        <v>223</v>
      </c>
      <c r="E159" s="193" t="s">
        <v>1127</v>
      </c>
      <c r="F159" s="194" t="s">
        <v>1128</v>
      </c>
      <c r="G159" s="195" t="s">
        <v>320</v>
      </c>
      <c r="H159" s="196">
        <v>0.08</v>
      </c>
      <c r="I159" s="197"/>
      <c r="J159" s="198">
        <f>ROUND(I159*H159,2)</f>
        <v>0</v>
      </c>
      <c r="K159" s="194" t="s">
        <v>227</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1129</v>
      </c>
    </row>
    <row r="160" spans="1:65" s="2" customFormat="1" ht="19.5">
      <c r="A160" s="35"/>
      <c r="B160" s="36"/>
      <c r="C160" s="37"/>
      <c r="D160" s="205" t="s">
        <v>230</v>
      </c>
      <c r="E160" s="37"/>
      <c r="F160" s="206" t="s">
        <v>1130</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192" t="s">
        <v>274</v>
      </c>
      <c r="D161" s="192" t="s">
        <v>223</v>
      </c>
      <c r="E161" s="193" t="s">
        <v>1131</v>
      </c>
      <c r="F161" s="194" t="s">
        <v>1132</v>
      </c>
      <c r="G161" s="195" t="s">
        <v>320</v>
      </c>
      <c r="H161" s="196">
        <v>0.08</v>
      </c>
      <c r="I161" s="197"/>
      <c r="J161" s="198">
        <f>ROUND(I161*H161,2)</f>
        <v>0</v>
      </c>
      <c r="K161" s="194" t="s">
        <v>227</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1133</v>
      </c>
    </row>
    <row r="162" spans="1:65" s="2" customFormat="1" ht="19.5">
      <c r="A162" s="35"/>
      <c r="B162" s="36"/>
      <c r="C162" s="37"/>
      <c r="D162" s="205" t="s">
        <v>230</v>
      </c>
      <c r="E162" s="37"/>
      <c r="F162" s="206" t="s">
        <v>1134</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12" customFormat="1" ht="22.9" customHeight="1">
      <c r="B163" s="176"/>
      <c r="C163" s="177"/>
      <c r="D163" s="178" t="s">
        <v>79</v>
      </c>
      <c r="E163" s="190" t="s">
        <v>1135</v>
      </c>
      <c r="F163" s="190" t="s">
        <v>1136</v>
      </c>
      <c r="G163" s="177"/>
      <c r="H163" s="177"/>
      <c r="I163" s="180"/>
      <c r="J163" s="191">
        <f>BK163</f>
        <v>0</v>
      </c>
      <c r="K163" s="177"/>
      <c r="L163" s="182"/>
      <c r="M163" s="183"/>
      <c r="N163" s="184"/>
      <c r="O163" s="184"/>
      <c r="P163" s="185">
        <f>SUM(P164:P195)</f>
        <v>0</v>
      </c>
      <c r="Q163" s="184"/>
      <c r="R163" s="185">
        <f>SUM(R164:R195)</f>
        <v>0.13975000000000001</v>
      </c>
      <c r="S163" s="184"/>
      <c r="T163" s="186">
        <f>SUM(T164:T195)</f>
        <v>0</v>
      </c>
      <c r="AR163" s="187" t="s">
        <v>93</v>
      </c>
      <c r="AT163" s="188" t="s">
        <v>79</v>
      </c>
      <c r="AU163" s="188" t="s">
        <v>87</v>
      </c>
      <c r="AY163" s="187" t="s">
        <v>220</v>
      </c>
      <c r="BK163" s="189">
        <f>SUM(BK164:BK195)</f>
        <v>0</v>
      </c>
    </row>
    <row r="164" spans="1:65" s="2" customFormat="1" ht="14.45" customHeight="1">
      <c r="A164" s="35"/>
      <c r="B164" s="36"/>
      <c r="C164" s="192" t="s">
        <v>286</v>
      </c>
      <c r="D164" s="192" t="s">
        <v>223</v>
      </c>
      <c r="E164" s="193" t="s">
        <v>1137</v>
      </c>
      <c r="F164" s="194" t="s">
        <v>1138</v>
      </c>
      <c r="G164" s="195" t="s">
        <v>259</v>
      </c>
      <c r="H164" s="196">
        <v>2</v>
      </c>
      <c r="I164" s="197"/>
      <c r="J164" s="198">
        <f>ROUND(I164*H164,2)</f>
        <v>0</v>
      </c>
      <c r="K164" s="194" t="s">
        <v>1</v>
      </c>
      <c r="L164" s="40"/>
      <c r="M164" s="199" t="s">
        <v>1</v>
      </c>
      <c r="N164" s="200" t="s">
        <v>46</v>
      </c>
      <c r="O164" s="72"/>
      <c r="P164" s="201">
        <f>O164*H164</f>
        <v>0</v>
      </c>
      <c r="Q164" s="201">
        <v>0.02</v>
      </c>
      <c r="R164" s="201">
        <f>Q164*H164</f>
        <v>0.04</v>
      </c>
      <c r="S164" s="201">
        <v>0</v>
      </c>
      <c r="T164" s="202">
        <f>S164*H164</f>
        <v>0</v>
      </c>
      <c r="U164" s="35"/>
      <c r="V164" s="35"/>
      <c r="W164" s="35"/>
      <c r="X164" s="35"/>
      <c r="Y164" s="35"/>
      <c r="Z164" s="35"/>
      <c r="AA164" s="35"/>
      <c r="AB164" s="35"/>
      <c r="AC164" s="35"/>
      <c r="AD164" s="35"/>
      <c r="AE164" s="35"/>
      <c r="AR164" s="203" t="s">
        <v>317</v>
      </c>
      <c r="AT164" s="203" t="s">
        <v>223</v>
      </c>
      <c r="AU164" s="203" t="s">
        <v>93</v>
      </c>
      <c r="AY164" s="18" t="s">
        <v>220</v>
      </c>
      <c r="BE164" s="204">
        <f>IF(N164="základní",J164,0)</f>
        <v>0</v>
      </c>
      <c r="BF164" s="204">
        <f>IF(N164="snížená",J164,0)</f>
        <v>0</v>
      </c>
      <c r="BG164" s="204">
        <f>IF(N164="zákl. přenesená",J164,0)</f>
        <v>0</v>
      </c>
      <c r="BH164" s="204">
        <f>IF(N164="sníž. přenesená",J164,0)</f>
        <v>0</v>
      </c>
      <c r="BI164" s="204">
        <f>IF(N164="nulová",J164,0)</f>
        <v>0</v>
      </c>
      <c r="BJ164" s="18" t="s">
        <v>93</v>
      </c>
      <c r="BK164" s="204">
        <f>ROUND(I164*H164,2)</f>
        <v>0</v>
      </c>
      <c r="BL164" s="18" t="s">
        <v>317</v>
      </c>
      <c r="BM164" s="203" t="s">
        <v>1139</v>
      </c>
    </row>
    <row r="165" spans="1:65" s="2" customFormat="1" ht="11.25">
      <c r="A165" s="35"/>
      <c r="B165" s="36"/>
      <c r="C165" s="37"/>
      <c r="D165" s="205" t="s">
        <v>230</v>
      </c>
      <c r="E165" s="37"/>
      <c r="F165" s="206" t="s">
        <v>1138</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93</v>
      </c>
    </row>
    <row r="166" spans="1:65" s="14" customFormat="1" ht="11.25">
      <c r="B166" s="220"/>
      <c r="C166" s="221"/>
      <c r="D166" s="205" t="s">
        <v>232</v>
      </c>
      <c r="E166" s="222" t="s">
        <v>1</v>
      </c>
      <c r="F166" s="223" t="s">
        <v>93</v>
      </c>
      <c r="G166" s="221"/>
      <c r="H166" s="224">
        <v>2</v>
      </c>
      <c r="I166" s="225"/>
      <c r="J166" s="221"/>
      <c r="K166" s="221"/>
      <c r="L166" s="226"/>
      <c r="M166" s="227"/>
      <c r="N166" s="228"/>
      <c r="O166" s="228"/>
      <c r="P166" s="228"/>
      <c r="Q166" s="228"/>
      <c r="R166" s="228"/>
      <c r="S166" s="228"/>
      <c r="T166" s="229"/>
      <c r="AT166" s="230" t="s">
        <v>232</v>
      </c>
      <c r="AU166" s="230" t="s">
        <v>93</v>
      </c>
      <c r="AV166" s="14" t="s">
        <v>93</v>
      </c>
      <c r="AW166" s="14" t="s">
        <v>35</v>
      </c>
      <c r="AX166" s="14" t="s">
        <v>80</v>
      </c>
      <c r="AY166" s="230" t="s">
        <v>220</v>
      </c>
    </row>
    <row r="167" spans="1:65" s="15" customFormat="1" ht="11.25">
      <c r="B167" s="231"/>
      <c r="C167" s="232"/>
      <c r="D167" s="205" t="s">
        <v>232</v>
      </c>
      <c r="E167" s="233" t="s">
        <v>1</v>
      </c>
      <c r="F167" s="234" t="s">
        <v>236</v>
      </c>
      <c r="G167" s="232"/>
      <c r="H167" s="235">
        <v>2</v>
      </c>
      <c r="I167" s="236"/>
      <c r="J167" s="232"/>
      <c r="K167" s="232"/>
      <c r="L167" s="237"/>
      <c r="M167" s="238"/>
      <c r="N167" s="239"/>
      <c r="O167" s="239"/>
      <c r="P167" s="239"/>
      <c r="Q167" s="239"/>
      <c r="R167" s="239"/>
      <c r="S167" s="239"/>
      <c r="T167" s="240"/>
      <c r="AT167" s="241" t="s">
        <v>232</v>
      </c>
      <c r="AU167" s="241" t="s">
        <v>93</v>
      </c>
      <c r="AV167" s="15" t="s">
        <v>228</v>
      </c>
      <c r="AW167" s="15" t="s">
        <v>35</v>
      </c>
      <c r="AX167" s="15" t="s">
        <v>87</v>
      </c>
      <c r="AY167" s="241" t="s">
        <v>220</v>
      </c>
    </row>
    <row r="168" spans="1:65" s="2" customFormat="1" ht="14.45" customHeight="1">
      <c r="A168" s="35"/>
      <c r="B168" s="36"/>
      <c r="C168" s="192" t="s">
        <v>293</v>
      </c>
      <c r="D168" s="192" t="s">
        <v>223</v>
      </c>
      <c r="E168" s="193" t="s">
        <v>1140</v>
      </c>
      <c r="F168" s="194" t="s">
        <v>1141</v>
      </c>
      <c r="G168" s="195" t="s">
        <v>1142</v>
      </c>
      <c r="H168" s="196">
        <v>2</v>
      </c>
      <c r="I168" s="197"/>
      <c r="J168" s="198">
        <f>ROUND(I168*H168,2)</f>
        <v>0</v>
      </c>
      <c r="K168" s="194" t="s">
        <v>227</v>
      </c>
      <c r="L168" s="40"/>
      <c r="M168" s="199" t="s">
        <v>1</v>
      </c>
      <c r="N168" s="200" t="s">
        <v>46</v>
      </c>
      <c r="O168" s="72"/>
      <c r="P168" s="201">
        <f>O168*H168</f>
        <v>0</v>
      </c>
      <c r="Q168" s="201">
        <v>1.6469999999999999E-2</v>
      </c>
      <c r="R168" s="201">
        <f>Q168*H168</f>
        <v>3.2939999999999997E-2</v>
      </c>
      <c r="S168" s="201">
        <v>0</v>
      </c>
      <c r="T168" s="202">
        <f>S168*H168</f>
        <v>0</v>
      </c>
      <c r="U168" s="35"/>
      <c r="V168" s="35"/>
      <c r="W168" s="35"/>
      <c r="X168" s="35"/>
      <c r="Y168" s="35"/>
      <c r="Z168" s="35"/>
      <c r="AA168" s="35"/>
      <c r="AB168" s="35"/>
      <c r="AC168" s="35"/>
      <c r="AD168" s="35"/>
      <c r="AE168" s="35"/>
      <c r="AR168" s="203" t="s">
        <v>317</v>
      </c>
      <c r="AT168" s="203" t="s">
        <v>223</v>
      </c>
      <c r="AU168" s="203" t="s">
        <v>93</v>
      </c>
      <c r="AY168" s="18" t="s">
        <v>220</v>
      </c>
      <c r="BE168" s="204">
        <f>IF(N168="základní",J168,0)</f>
        <v>0</v>
      </c>
      <c r="BF168" s="204">
        <f>IF(N168="snížená",J168,0)</f>
        <v>0</v>
      </c>
      <c r="BG168" s="204">
        <f>IF(N168="zákl. přenesená",J168,0)</f>
        <v>0</v>
      </c>
      <c r="BH168" s="204">
        <f>IF(N168="sníž. přenesená",J168,0)</f>
        <v>0</v>
      </c>
      <c r="BI168" s="204">
        <f>IF(N168="nulová",J168,0)</f>
        <v>0</v>
      </c>
      <c r="BJ168" s="18" t="s">
        <v>93</v>
      </c>
      <c r="BK168" s="204">
        <f>ROUND(I168*H168,2)</f>
        <v>0</v>
      </c>
      <c r="BL168" s="18" t="s">
        <v>317</v>
      </c>
      <c r="BM168" s="203" t="s">
        <v>1143</v>
      </c>
    </row>
    <row r="169" spans="1:65" s="2" customFormat="1" ht="11.25">
      <c r="A169" s="35"/>
      <c r="B169" s="36"/>
      <c r="C169" s="37"/>
      <c r="D169" s="205" t="s">
        <v>230</v>
      </c>
      <c r="E169" s="37"/>
      <c r="F169" s="206" t="s">
        <v>1144</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93</v>
      </c>
    </row>
    <row r="170" spans="1:65" s="14" customFormat="1" ht="11.25">
      <c r="B170" s="220"/>
      <c r="C170" s="221"/>
      <c r="D170" s="205" t="s">
        <v>232</v>
      </c>
      <c r="E170" s="222" t="s">
        <v>1</v>
      </c>
      <c r="F170" s="223" t="s">
        <v>93</v>
      </c>
      <c r="G170" s="221"/>
      <c r="H170" s="224">
        <v>2</v>
      </c>
      <c r="I170" s="225"/>
      <c r="J170" s="221"/>
      <c r="K170" s="221"/>
      <c r="L170" s="226"/>
      <c r="M170" s="227"/>
      <c r="N170" s="228"/>
      <c r="O170" s="228"/>
      <c r="P170" s="228"/>
      <c r="Q170" s="228"/>
      <c r="R170" s="228"/>
      <c r="S170" s="228"/>
      <c r="T170" s="229"/>
      <c r="AT170" s="230" t="s">
        <v>232</v>
      </c>
      <c r="AU170" s="230" t="s">
        <v>93</v>
      </c>
      <c r="AV170" s="14" t="s">
        <v>93</v>
      </c>
      <c r="AW170" s="14" t="s">
        <v>35</v>
      </c>
      <c r="AX170" s="14" t="s">
        <v>80</v>
      </c>
      <c r="AY170" s="230" t="s">
        <v>220</v>
      </c>
    </row>
    <row r="171" spans="1:65" s="15" customFormat="1" ht="11.25">
      <c r="B171" s="231"/>
      <c r="C171" s="232"/>
      <c r="D171" s="205" t="s">
        <v>232</v>
      </c>
      <c r="E171" s="233" t="s">
        <v>1</v>
      </c>
      <c r="F171" s="234" t="s">
        <v>236</v>
      </c>
      <c r="G171" s="232"/>
      <c r="H171" s="235">
        <v>2</v>
      </c>
      <c r="I171" s="236"/>
      <c r="J171" s="232"/>
      <c r="K171" s="232"/>
      <c r="L171" s="237"/>
      <c r="M171" s="238"/>
      <c r="N171" s="239"/>
      <c r="O171" s="239"/>
      <c r="P171" s="239"/>
      <c r="Q171" s="239"/>
      <c r="R171" s="239"/>
      <c r="S171" s="239"/>
      <c r="T171" s="240"/>
      <c r="AT171" s="241" t="s">
        <v>232</v>
      </c>
      <c r="AU171" s="241" t="s">
        <v>93</v>
      </c>
      <c r="AV171" s="15" t="s">
        <v>228</v>
      </c>
      <c r="AW171" s="15" t="s">
        <v>35</v>
      </c>
      <c r="AX171" s="15" t="s">
        <v>87</v>
      </c>
      <c r="AY171" s="241" t="s">
        <v>220</v>
      </c>
    </row>
    <row r="172" spans="1:65" s="2" customFormat="1" ht="14.45" customHeight="1">
      <c r="A172" s="35"/>
      <c r="B172" s="36"/>
      <c r="C172" s="192" t="s">
        <v>298</v>
      </c>
      <c r="D172" s="192" t="s">
        <v>223</v>
      </c>
      <c r="E172" s="193" t="s">
        <v>1145</v>
      </c>
      <c r="F172" s="194" t="s">
        <v>1146</v>
      </c>
      <c r="G172" s="195" t="s">
        <v>1142</v>
      </c>
      <c r="H172" s="196">
        <v>2</v>
      </c>
      <c r="I172" s="197"/>
      <c r="J172" s="198">
        <f>ROUND(I172*H172,2)</f>
        <v>0</v>
      </c>
      <c r="K172" s="194" t="s">
        <v>227</v>
      </c>
      <c r="L172" s="40"/>
      <c r="M172" s="199" t="s">
        <v>1</v>
      </c>
      <c r="N172" s="200" t="s">
        <v>46</v>
      </c>
      <c r="O172" s="72"/>
      <c r="P172" s="201">
        <f>O172*H172</f>
        <v>0</v>
      </c>
      <c r="Q172" s="201">
        <v>2.5999999999999999E-2</v>
      </c>
      <c r="R172" s="201">
        <f>Q172*H172</f>
        <v>5.1999999999999998E-2</v>
      </c>
      <c r="S172" s="201">
        <v>0</v>
      </c>
      <c r="T172" s="202">
        <f>S172*H172</f>
        <v>0</v>
      </c>
      <c r="U172" s="35"/>
      <c r="V172" s="35"/>
      <c r="W172" s="35"/>
      <c r="X172" s="35"/>
      <c r="Y172" s="35"/>
      <c r="Z172" s="35"/>
      <c r="AA172" s="35"/>
      <c r="AB172" s="35"/>
      <c r="AC172" s="35"/>
      <c r="AD172" s="35"/>
      <c r="AE172" s="35"/>
      <c r="AR172" s="203" t="s">
        <v>317</v>
      </c>
      <c r="AT172" s="203" t="s">
        <v>223</v>
      </c>
      <c r="AU172" s="203" t="s">
        <v>93</v>
      </c>
      <c r="AY172" s="18" t="s">
        <v>220</v>
      </c>
      <c r="BE172" s="204">
        <f>IF(N172="základní",J172,0)</f>
        <v>0</v>
      </c>
      <c r="BF172" s="204">
        <f>IF(N172="snížená",J172,0)</f>
        <v>0</v>
      </c>
      <c r="BG172" s="204">
        <f>IF(N172="zákl. přenesená",J172,0)</f>
        <v>0</v>
      </c>
      <c r="BH172" s="204">
        <f>IF(N172="sníž. přenesená",J172,0)</f>
        <v>0</v>
      </c>
      <c r="BI172" s="204">
        <f>IF(N172="nulová",J172,0)</f>
        <v>0</v>
      </c>
      <c r="BJ172" s="18" t="s">
        <v>93</v>
      </c>
      <c r="BK172" s="204">
        <f>ROUND(I172*H172,2)</f>
        <v>0</v>
      </c>
      <c r="BL172" s="18" t="s">
        <v>317</v>
      </c>
      <c r="BM172" s="203" t="s">
        <v>1147</v>
      </c>
    </row>
    <row r="173" spans="1:65" s="2" customFormat="1" ht="11.25">
      <c r="A173" s="35"/>
      <c r="B173" s="36"/>
      <c r="C173" s="37"/>
      <c r="D173" s="205" t="s">
        <v>230</v>
      </c>
      <c r="E173" s="37"/>
      <c r="F173" s="206" t="s">
        <v>1148</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93</v>
      </c>
    </row>
    <row r="174" spans="1:65" s="2" customFormat="1" ht="14.45" customHeight="1">
      <c r="A174" s="35"/>
      <c r="B174" s="36"/>
      <c r="C174" s="192" t="s">
        <v>304</v>
      </c>
      <c r="D174" s="192" t="s">
        <v>223</v>
      </c>
      <c r="E174" s="193" t="s">
        <v>1149</v>
      </c>
      <c r="F174" s="194" t="s">
        <v>1150</v>
      </c>
      <c r="G174" s="195" t="s">
        <v>1142</v>
      </c>
      <c r="H174" s="196">
        <v>2</v>
      </c>
      <c r="I174" s="197"/>
      <c r="J174" s="198">
        <f>ROUND(I174*H174,2)</f>
        <v>0</v>
      </c>
      <c r="K174" s="194" t="s">
        <v>227</v>
      </c>
      <c r="L174" s="40"/>
      <c r="M174" s="199" t="s">
        <v>1</v>
      </c>
      <c r="N174" s="200" t="s">
        <v>46</v>
      </c>
      <c r="O174" s="72"/>
      <c r="P174" s="201">
        <f>O174*H174</f>
        <v>0</v>
      </c>
      <c r="Q174" s="201">
        <v>4.9300000000000004E-3</v>
      </c>
      <c r="R174" s="201">
        <f>Q174*H174</f>
        <v>9.8600000000000007E-3</v>
      </c>
      <c r="S174" s="201">
        <v>0</v>
      </c>
      <c r="T174" s="202">
        <f>S174*H174</f>
        <v>0</v>
      </c>
      <c r="U174" s="35"/>
      <c r="V174" s="35"/>
      <c r="W174" s="35"/>
      <c r="X174" s="35"/>
      <c r="Y174" s="35"/>
      <c r="Z174" s="35"/>
      <c r="AA174" s="35"/>
      <c r="AB174" s="35"/>
      <c r="AC174" s="35"/>
      <c r="AD174" s="35"/>
      <c r="AE174" s="35"/>
      <c r="AR174" s="203" t="s">
        <v>317</v>
      </c>
      <c r="AT174" s="203" t="s">
        <v>223</v>
      </c>
      <c r="AU174" s="203" t="s">
        <v>93</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1151</v>
      </c>
    </row>
    <row r="175" spans="1:65" s="2" customFormat="1" ht="11.25">
      <c r="A175" s="35"/>
      <c r="B175" s="36"/>
      <c r="C175" s="37"/>
      <c r="D175" s="205" t="s">
        <v>230</v>
      </c>
      <c r="E175" s="37"/>
      <c r="F175" s="206" t="s">
        <v>1152</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93</v>
      </c>
    </row>
    <row r="176" spans="1:65" s="2" customFormat="1" ht="14.45" customHeight="1">
      <c r="A176" s="35"/>
      <c r="B176" s="36"/>
      <c r="C176" s="192" t="s">
        <v>308</v>
      </c>
      <c r="D176" s="192" t="s">
        <v>223</v>
      </c>
      <c r="E176" s="193" t="s">
        <v>1153</v>
      </c>
      <c r="F176" s="194" t="s">
        <v>1154</v>
      </c>
      <c r="G176" s="195" t="s">
        <v>259</v>
      </c>
      <c r="H176" s="196">
        <v>2</v>
      </c>
      <c r="I176" s="197"/>
      <c r="J176" s="198">
        <f>ROUND(I176*H176,2)</f>
        <v>0</v>
      </c>
      <c r="K176" s="194" t="s">
        <v>227</v>
      </c>
      <c r="L176" s="40"/>
      <c r="M176" s="199" t="s">
        <v>1</v>
      </c>
      <c r="N176" s="200" t="s">
        <v>46</v>
      </c>
      <c r="O176" s="72"/>
      <c r="P176" s="201">
        <f>O176*H176</f>
        <v>0</v>
      </c>
      <c r="Q176" s="201">
        <v>2.4000000000000001E-4</v>
      </c>
      <c r="R176" s="201">
        <f>Q176*H176</f>
        <v>4.8000000000000001E-4</v>
      </c>
      <c r="S176" s="201">
        <v>0</v>
      </c>
      <c r="T176" s="202">
        <f>S176*H176</f>
        <v>0</v>
      </c>
      <c r="U176" s="35"/>
      <c r="V176" s="35"/>
      <c r="W176" s="35"/>
      <c r="X176" s="35"/>
      <c r="Y176" s="35"/>
      <c r="Z176" s="35"/>
      <c r="AA176" s="35"/>
      <c r="AB176" s="35"/>
      <c r="AC176" s="35"/>
      <c r="AD176" s="35"/>
      <c r="AE176" s="35"/>
      <c r="AR176" s="203" t="s">
        <v>317</v>
      </c>
      <c r="AT176" s="203" t="s">
        <v>223</v>
      </c>
      <c r="AU176" s="203" t="s">
        <v>93</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317</v>
      </c>
      <c r="BM176" s="203" t="s">
        <v>1155</v>
      </c>
    </row>
    <row r="177" spans="1:65" s="2" customFormat="1" ht="11.25">
      <c r="A177" s="35"/>
      <c r="B177" s="36"/>
      <c r="C177" s="37"/>
      <c r="D177" s="205" t="s">
        <v>230</v>
      </c>
      <c r="E177" s="37"/>
      <c r="F177" s="206" t="s">
        <v>1156</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93</v>
      </c>
    </row>
    <row r="178" spans="1:65" s="14" customFormat="1" ht="11.25">
      <c r="B178" s="220"/>
      <c r="C178" s="221"/>
      <c r="D178" s="205" t="s">
        <v>232</v>
      </c>
      <c r="E178" s="222" t="s">
        <v>1</v>
      </c>
      <c r="F178" s="223" t="s">
        <v>93</v>
      </c>
      <c r="G178" s="221"/>
      <c r="H178" s="224">
        <v>2</v>
      </c>
      <c r="I178" s="225"/>
      <c r="J178" s="221"/>
      <c r="K178" s="221"/>
      <c r="L178" s="226"/>
      <c r="M178" s="227"/>
      <c r="N178" s="228"/>
      <c r="O178" s="228"/>
      <c r="P178" s="228"/>
      <c r="Q178" s="228"/>
      <c r="R178" s="228"/>
      <c r="S178" s="228"/>
      <c r="T178" s="229"/>
      <c r="AT178" s="230" t="s">
        <v>232</v>
      </c>
      <c r="AU178" s="230" t="s">
        <v>93</v>
      </c>
      <c r="AV178" s="14" t="s">
        <v>93</v>
      </c>
      <c r="AW178" s="14" t="s">
        <v>35</v>
      </c>
      <c r="AX178" s="14" t="s">
        <v>80</v>
      </c>
      <c r="AY178" s="230" t="s">
        <v>220</v>
      </c>
    </row>
    <row r="179" spans="1:65" s="15" customFormat="1" ht="11.25">
      <c r="B179" s="231"/>
      <c r="C179" s="232"/>
      <c r="D179" s="205" t="s">
        <v>232</v>
      </c>
      <c r="E179" s="233" t="s">
        <v>1</v>
      </c>
      <c r="F179" s="234" t="s">
        <v>236</v>
      </c>
      <c r="G179" s="232"/>
      <c r="H179" s="235">
        <v>2</v>
      </c>
      <c r="I179" s="236"/>
      <c r="J179" s="232"/>
      <c r="K179" s="232"/>
      <c r="L179" s="237"/>
      <c r="M179" s="238"/>
      <c r="N179" s="239"/>
      <c r="O179" s="239"/>
      <c r="P179" s="239"/>
      <c r="Q179" s="239"/>
      <c r="R179" s="239"/>
      <c r="S179" s="239"/>
      <c r="T179" s="240"/>
      <c r="AT179" s="241" t="s">
        <v>232</v>
      </c>
      <c r="AU179" s="241" t="s">
        <v>93</v>
      </c>
      <c r="AV179" s="15" t="s">
        <v>228</v>
      </c>
      <c r="AW179" s="15" t="s">
        <v>35</v>
      </c>
      <c r="AX179" s="15" t="s">
        <v>87</v>
      </c>
      <c r="AY179" s="241" t="s">
        <v>220</v>
      </c>
    </row>
    <row r="180" spans="1:65" s="2" customFormat="1" ht="14.45" customHeight="1">
      <c r="A180" s="35"/>
      <c r="B180" s="36"/>
      <c r="C180" s="192" t="s">
        <v>8</v>
      </c>
      <c r="D180" s="192" t="s">
        <v>223</v>
      </c>
      <c r="E180" s="193" t="s">
        <v>1157</v>
      </c>
      <c r="F180" s="194" t="s">
        <v>1158</v>
      </c>
      <c r="G180" s="195" t="s">
        <v>259</v>
      </c>
      <c r="H180" s="196">
        <v>4</v>
      </c>
      <c r="I180" s="197"/>
      <c r="J180" s="198">
        <f>ROUND(I180*H180,2)</f>
        <v>0</v>
      </c>
      <c r="K180" s="194" t="s">
        <v>227</v>
      </c>
      <c r="L180" s="40"/>
      <c r="M180" s="199" t="s">
        <v>1</v>
      </c>
      <c r="N180" s="200" t="s">
        <v>46</v>
      </c>
      <c r="O180" s="72"/>
      <c r="P180" s="201">
        <f>O180*H180</f>
        <v>0</v>
      </c>
      <c r="Q180" s="201">
        <v>5.4000000000000001E-4</v>
      </c>
      <c r="R180" s="201">
        <f>Q180*H180</f>
        <v>2.16E-3</v>
      </c>
      <c r="S180" s="201">
        <v>0</v>
      </c>
      <c r="T180" s="202">
        <f>S180*H180</f>
        <v>0</v>
      </c>
      <c r="U180" s="35"/>
      <c r="V180" s="35"/>
      <c r="W180" s="35"/>
      <c r="X180" s="35"/>
      <c r="Y180" s="35"/>
      <c r="Z180" s="35"/>
      <c r="AA180" s="35"/>
      <c r="AB180" s="35"/>
      <c r="AC180" s="35"/>
      <c r="AD180" s="35"/>
      <c r="AE180" s="35"/>
      <c r="AR180" s="203" t="s">
        <v>317</v>
      </c>
      <c r="AT180" s="203" t="s">
        <v>223</v>
      </c>
      <c r="AU180" s="203" t="s">
        <v>93</v>
      </c>
      <c r="AY180" s="18" t="s">
        <v>220</v>
      </c>
      <c r="BE180" s="204">
        <f>IF(N180="základní",J180,0)</f>
        <v>0</v>
      </c>
      <c r="BF180" s="204">
        <f>IF(N180="snížená",J180,0)</f>
        <v>0</v>
      </c>
      <c r="BG180" s="204">
        <f>IF(N180="zákl. přenesená",J180,0)</f>
        <v>0</v>
      </c>
      <c r="BH180" s="204">
        <f>IF(N180="sníž. přenesená",J180,0)</f>
        <v>0</v>
      </c>
      <c r="BI180" s="204">
        <f>IF(N180="nulová",J180,0)</f>
        <v>0</v>
      </c>
      <c r="BJ180" s="18" t="s">
        <v>93</v>
      </c>
      <c r="BK180" s="204">
        <f>ROUND(I180*H180,2)</f>
        <v>0</v>
      </c>
      <c r="BL180" s="18" t="s">
        <v>317</v>
      </c>
      <c r="BM180" s="203" t="s">
        <v>2134</v>
      </c>
    </row>
    <row r="181" spans="1:65" s="2" customFormat="1" ht="11.25">
      <c r="A181" s="35"/>
      <c r="B181" s="36"/>
      <c r="C181" s="37"/>
      <c r="D181" s="205" t="s">
        <v>230</v>
      </c>
      <c r="E181" s="37"/>
      <c r="F181" s="206" t="s">
        <v>1160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230</v>
      </c>
      <c r="AU181" s="18" t="s">
        <v>93</v>
      </c>
    </row>
    <row r="182" spans="1:65" s="14" customFormat="1" ht="11.25">
      <c r="B182" s="220"/>
      <c r="C182" s="221"/>
      <c r="D182" s="205" t="s">
        <v>232</v>
      </c>
      <c r="E182" s="222" t="s">
        <v>1</v>
      </c>
      <c r="F182" s="223" t="s">
        <v>228</v>
      </c>
      <c r="G182" s="221"/>
      <c r="H182" s="224">
        <v>4</v>
      </c>
      <c r="I182" s="225"/>
      <c r="J182" s="221"/>
      <c r="K182" s="221"/>
      <c r="L182" s="226"/>
      <c r="M182" s="227"/>
      <c r="N182" s="228"/>
      <c r="O182" s="228"/>
      <c r="P182" s="228"/>
      <c r="Q182" s="228"/>
      <c r="R182" s="228"/>
      <c r="S182" s="228"/>
      <c r="T182" s="229"/>
      <c r="AT182" s="230" t="s">
        <v>232</v>
      </c>
      <c r="AU182" s="230" t="s">
        <v>93</v>
      </c>
      <c r="AV182" s="14" t="s">
        <v>93</v>
      </c>
      <c r="AW182" s="14" t="s">
        <v>35</v>
      </c>
      <c r="AX182" s="14" t="s">
        <v>80</v>
      </c>
      <c r="AY182" s="230" t="s">
        <v>220</v>
      </c>
    </row>
    <row r="183" spans="1:65" s="15" customFormat="1" ht="11.25">
      <c r="B183" s="231"/>
      <c r="C183" s="232"/>
      <c r="D183" s="205" t="s">
        <v>232</v>
      </c>
      <c r="E183" s="233" t="s">
        <v>1</v>
      </c>
      <c r="F183" s="234" t="s">
        <v>236</v>
      </c>
      <c r="G183" s="232"/>
      <c r="H183" s="235">
        <v>4</v>
      </c>
      <c r="I183" s="236"/>
      <c r="J183" s="232"/>
      <c r="K183" s="232"/>
      <c r="L183" s="237"/>
      <c r="M183" s="238"/>
      <c r="N183" s="239"/>
      <c r="O183" s="239"/>
      <c r="P183" s="239"/>
      <c r="Q183" s="239"/>
      <c r="R183" s="239"/>
      <c r="S183" s="239"/>
      <c r="T183" s="240"/>
      <c r="AT183" s="241" t="s">
        <v>232</v>
      </c>
      <c r="AU183" s="241" t="s">
        <v>93</v>
      </c>
      <c r="AV183" s="15" t="s">
        <v>228</v>
      </c>
      <c r="AW183" s="15" t="s">
        <v>35</v>
      </c>
      <c r="AX183" s="15" t="s">
        <v>87</v>
      </c>
      <c r="AY183" s="241" t="s">
        <v>220</v>
      </c>
    </row>
    <row r="184" spans="1:65" s="2" customFormat="1" ht="14.45" customHeight="1">
      <c r="A184" s="35"/>
      <c r="B184" s="36"/>
      <c r="C184" s="192" t="s">
        <v>317</v>
      </c>
      <c r="D184" s="192" t="s">
        <v>223</v>
      </c>
      <c r="E184" s="193" t="s">
        <v>1161</v>
      </c>
      <c r="F184" s="194" t="s">
        <v>1162</v>
      </c>
      <c r="G184" s="195" t="s">
        <v>259</v>
      </c>
      <c r="H184" s="196">
        <v>2</v>
      </c>
      <c r="I184" s="197"/>
      <c r="J184" s="198">
        <f>ROUND(I184*H184,2)</f>
        <v>0</v>
      </c>
      <c r="K184" s="194" t="s">
        <v>227</v>
      </c>
      <c r="L184" s="40"/>
      <c r="M184" s="199" t="s">
        <v>1</v>
      </c>
      <c r="N184" s="200" t="s">
        <v>46</v>
      </c>
      <c r="O184" s="72"/>
      <c r="P184" s="201">
        <f>O184*H184</f>
        <v>0</v>
      </c>
      <c r="Q184" s="201">
        <v>2.7999999999999998E-4</v>
      </c>
      <c r="R184" s="201">
        <f>Q184*H184</f>
        <v>5.5999999999999995E-4</v>
      </c>
      <c r="S184" s="201">
        <v>0</v>
      </c>
      <c r="T184" s="202">
        <f>S184*H184</f>
        <v>0</v>
      </c>
      <c r="U184" s="35"/>
      <c r="V184" s="35"/>
      <c r="W184" s="35"/>
      <c r="X184" s="35"/>
      <c r="Y184" s="35"/>
      <c r="Z184" s="35"/>
      <c r="AA184" s="35"/>
      <c r="AB184" s="35"/>
      <c r="AC184" s="35"/>
      <c r="AD184" s="35"/>
      <c r="AE184" s="35"/>
      <c r="AR184" s="203" t="s">
        <v>317</v>
      </c>
      <c r="AT184" s="203" t="s">
        <v>223</v>
      </c>
      <c r="AU184" s="203" t="s">
        <v>93</v>
      </c>
      <c r="AY184" s="18" t="s">
        <v>220</v>
      </c>
      <c r="BE184" s="204">
        <f>IF(N184="základní",J184,0)</f>
        <v>0</v>
      </c>
      <c r="BF184" s="204">
        <f>IF(N184="snížená",J184,0)</f>
        <v>0</v>
      </c>
      <c r="BG184" s="204">
        <f>IF(N184="zákl. přenesená",J184,0)</f>
        <v>0</v>
      </c>
      <c r="BH184" s="204">
        <f>IF(N184="sníž. přenesená",J184,0)</f>
        <v>0</v>
      </c>
      <c r="BI184" s="204">
        <f>IF(N184="nulová",J184,0)</f>
        <v>0</v>
      </c>
      <c r="BJ184" s="18" t="s">
        <v>93</v>
      </c>
      <c r="BK184" s="204">
        <f>ROUND(I184*H184,2)</f>
        <v>0</v>
      </c>
      <c r="BL184" s="18" t="s">
        <v>317</v>
      </c>
      <c r="BM184" s="203" t="s">
        <v>1163</v>
      </c>
    </row>
    <row r="185" spans="1:65" s="2" customFormat="1" ht="11.25">
      <c r="A185" s="35"/>
      <c r="B185" s="36"/>
      <c r="C185" s="37"/>
      <c r="D185" s="205" t="s">
        <v>230</v>
      </c>
      <c r="E185" s="37"/>
      <c r="F185" s="206" t="s">
        <v>1164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230</v>
      </c>
      <c r="AU185" s="18" t="s">
        <v>93</v>
      </c>
    </row>
    <row r="186" spans="1:65" s="2" customFormat="1" ht="14.45" customHeight="1">
      <c r="A186" s="35"/>
      <c r="B186" s="36"/>
      <c r="C186" s="192" t="s">
        <v>323</v>
      </c>
      <c r="D186" s="192" t="s">
        <v>223</v>
      </c>
      <c r="E186" s="193" t="s">
        <v>1165</v>
      </c>
      <c r="F186" s="194" t="s">
        <v>1166</v>
      </c>
      <c r="G186" s="195" t="s">
        <v>259</v>
      </c>
      <c r="H186" s="196">
        <v>2</v>
      </c>
      <c r="I186" s="197"/>
      <c r="J186" s="198">
        <f>ROUND(I186*H186,2)</f>
        <v>0</v>
      </c>
      <c r="K186" s="194" t="s">
        <v>227</v>
      </c>
      <c r="L186" s="40"/>
      <c r="M186" s="199" t="s">
        <v>1</v>
      </c>
      <c r="N186" s="200" t="s">
        <v>46</v>
      </c>
      <c r="O186" s="72"/>
      <c r="P186" s="201">
        <f>O186*H186</f>
        <v>0</v>
      </c>
      <c r="Q186" s="201">
        <v>7.3999999999999999E-4</v>
      </c>
      <c r="R186" s="201">
        <f>Q186*H186</f>
        <v>1.48E-3</v>
      </c>
      <c r="S186" s="201">
        <v>0</v>
      </c>
      <c r="T186" s="202">
        <f>S186*H186</f>
        <v>0</v>
      </c>
      <c r="U186" s="35"/>
      <c r="V186" s="35"/>
      <c r="W186" s="35"/>
      <c r="X186" s="35"/>
      <c r="Y186" s="35"/>
      <c r="Z186" s="35"/>
      <c r="AA186" s="35"/>
      <c r="AB186" s="35"/>
      <c r="AC186" s="35"/>
      <c r="AD186" s="35"/>
      <c r="AE186" s="35"/>
      <c r="AR186" s="203" t="s">
        <v>317</v>
      </c>
      <c r="AT186" s="203" t="s">
        <v>223</v>
      </c>
      <c r="AU186" s="203" t="s">
        <v>93</v>
      </c>
      <c r="AY186" s="18" t="s">
        <v>220</v>
      </c>
      <c r="BE186" s="204">
        <f>IF(N186="základní",J186,0)</f>
        <v>0</v>
      </c>
      <c r="BF186" s="204">
        <f>IF(N186="snížená",J186,0)</f>
        <v>0</v>
      </c>
      <c r="BG186" s="204">
        <f>IF(N186="zákl. přenesená",J186,0)</f>
        <v>0</v>
      </c>
      <c r="BH186" s="204">
        <f>IF(N186="sníž. přenesená",J186,0)</f>
        <v>0</v>
      </c>
      <c r="BI186" s="204">
        <f>IF(N186="nulová",J186,0)</f>
        <v>0</v>
      </c>
      <c r="BJ186" s="18" t="s">
        <v>93</v>
      </c>
      <c r="BK186" s="204">
        <f>ROUND(I186*H186,2)</f>
        <v>0</v>
      </c>
      <c r="BL186" s="18" t="s">
        <v>317</v>
      </c>
      <c r="BM186" s="203" t="s">
        <v>1167</v>
      </c>
    </row>
    <row r="187" spans="1:65" s="2" customFormat="1" ht="11.25">
      <c r="A187" s="35"/>
      <c r="B187" s="36"/>
      <c r="C187" s="37"/>
      <c r="D187" s="205" t="s">
        <v>230</v>
      </c>
      <c r="E187" s="37"/>
      <c r="F187" s="206" t="s">
        <v>1168</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230</v>
      </c>
      <c r="AU187" s="18" t="s">
        <v>93</v>
      </c>
    </row>
    <row r="188" spans="1:65" s="2" customFormat="1" ht="14.45" customHeight="1">
      <c r="A188" s="35"/>
      <c r="B188" s="36"/>
      <c r="C188" s="192" t="s">
        <v>327</v>
      </c>
      <c r="D188" s="192" t="s">
        <v>223</v>
      </c>
      <c r="E188" s="193" t="s">
        <v>1169</v>
      </c>
      <c r="F188" s="194" t="s">
        <v>1170</v>
      </c>
      <c r="G188" s="195" t="s">
        <v>259</v>
      </c>
      <c r="H188" s="196">
        <v>3</v>
      </c>
      <c r="I188" s="197"/>
      <c r="J188" s="198">
        <f>ROUND(I188*H188,2)</f>
        <v>0</v>
      </c>
      <c r="K188" s="194" t="s">
        <v>227</v>
      </c>
      <c r="L188" s="40"/>
      <c r="M188" s="199" t="s">
        <v>1</v>
      </c>
      <c r="N188" s="200" t="s">
        <v>46</v>
      </c>
      <c r="O188" s="72"/>
      <c r="P188" s="201">
        <f>O188*H188</f>
        <v>0</v>
      </c>
      <c r="Q188" s="201">
        <v>9.0000000000000006E-5</v>
      </c>
      <c r="R188" s="201">
        <f>Q188*H188</f>
        <v>2.7E-4</v>
      </c>
      <c r="S188" s="201">
        <v>0</v>
      </c>
      <c r="T188" s="202">
        <f>S188*H188</f>
        <v>0</v>
      </c>
      <c r="U188" s="35"/>
      <c r="V188" s="35"/>
      <c r="W188" s="35"/>
      <c r="X188" s="35"/>
      <c r="Y188" s="35"/>
      <c r="Z188" s="35"/>
      <c r="AA188" s="35"/>
      <c r="AB188" s="35"/>
      <c r="AC188" s="35"/>
      <c r="AD188" s="35"/>
      <c r="AE188" s="35"/>
      <c r="AR188" s="203" t="s">
        <v>317</v>
      </c>
      <c r="AT188" s="203" t="s">
        <v>223</v>
      </c>
      <c r="AU188" s="203" t="s">
        <v>93</v>
      </c>
      <c r="AY188" s="18" t="s">
        <v>220</v>
      </c>
      <c r="BE188" s="204">
        <f>IF(N188="základní",J188,0)</f>
        <v>0</v>
      </c>
      <c r="BF188" s="204">
        <f>IF(N188="snížená",J188,0)</f>
        <v>0</v>
      </c>
      <c r="BG188" s="204">
        <f>IF(N188="zákl. přenesená",J188,0)</f>
        <v>0</v>
      </c>
      <c r="BH188" s="204">
        <f>IF(N188="sníž. přenesená",J188,0)</f>
        <v>0</v>
      </c>
      <c r="BI188" s="204">
        <f>IF(N188="nulová",J188,0)</f>
        <v>0</v>
      </c>
      <c r="BJ188" s="18" t="s">
        <v>93</v>
      </c>
      <c r="BK188" s="204">
        <f>ROUND(I188*H188,2)</f>
        <v>0</v>
      </c>
      <c r="BL188" s="18" t="s">
        <v>317</v>
      </c>
      <c r="BM188" s="203" t="s">
        <v>1171</v>
      </c>
    </row>
    <row r="189" spans="1:65" s="2" customFormat="1" ht="11.25">
      <c r="A189" s="35"/>
      <c r="B189" s="36"/>
      <c r="C189" s="37"/>
      <c r="D189" s="205" t="s">
        <v>230</v>
      </c>
      <c r="E189" s="37"/>
      <c r="F189" s="206" t="s">
        <v>1172</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230</v>
      </c>
      <c r="AU189" s="18" t="s">
        <v>93</v>
      </c>
    </row>
    <row r="190" spans="1:65" s="14" customFormat="1" ht="11.25">
      <c r="B190" s="220"/>
      <c r="C190" s="221"/>
      <c r="D190" s="205" t="s">
        <v>232</v>
      </c>
      <c r="E190" s="222" t="s">
        <v>1</v>
      </c>
      <c r="F190" s="223" t="s">
        <v>106</v>
      </c>
      <c r="G190" s="221"/>
      <c r="H190" s="224">
        <v>3</v>
      </c>
      <c r="I190" s="225"/>
      <c r="J190" s="221"/>
      <c r="K190" s="221"/>
      <c r="L190" s="226"/>
      <c r="M190" s="227"/>
      <c r="N190" s="228"/>
      <c r="O190" s="228"/>
      <c r="P190" s="228"/>
      <c r="Q190" s="228"/>
      <c r="R190" s="228"/>
      <c r="S190" s="228"/>
      <c r="T190" s="229"/>
      <c r="AT190" s="230" t="s">
        <v>232</v>
      </c>
      <c r="AU190" s="230" t="s">
        <v>93</v>
      </c>
      <c r="AV190" s="14" t="s">
        <v>93</v>
      </c>
      <c r="AW190" s="14" t="s">
        <v>35</v>
      </c>
      <c r="AX190" s="14" t="s">
        <v>80</v>
      </c>
      <c r="AY190" s="230" t="s">
        <v>220</v>
      </c>
    </row>
    <row r="191" spans="1:65" s="15" customFormat="1" ht="11.25">
      <c r="B191" s="231"/>
      <c r="C191" s="232"/>
      <c r="D191" s="205" t="s">
        <v>232</v>
      </c>
      <c r="E191" s="233" t="s">
        <v>1</v>
      </c>
      <c r="F191" s="234" t="s">
        <v>236</v>
      </c>
      <c r="G191" s="232"/>
      <c r="H191" s="235">
        <v>3</v>
      </c>
      <c r="I191" s="236"/>
      <c r="J191" s="232"/>
      <c r="K191" s="232"/>
      <c r="L191" s="237"/>
      <c r="M191" s="238"/>
      <c r="N191" s="239"/>
      <c r="O191" s="239"/>
      <c r="P191" s="239"/>
      <c r="Q191" s="239"/>
      <c r="R191" s="239"/>
      <c r="S191" s="239"/>
      <c r="T191" s="240"/>
      <c r="AT191" s="241" t="s">
        <v>232</v>
      </c>
      <c r="AU191" s="241" t="s">
        <v>93</v>
      </c>
      <c r="AV191" s="15" t="s">
        <v>228</v>
      </c>
      <c r="AW191" s="15" t="s">
        <v>35</v>
      </c>
      <c r="AX191" s="15" t="s">
        <v>87</v>
      </c>
      <c r="AY191" s="241" t="s">
        <v>220</v>
      </c>
    </row>
    <row r="192" spans="1:65" s="2" customFormat="1" ht="14.45" customHeight="1">
      <c r="A192" s="35"/>
      <c r="B192" s="36"/>
      <c r="C192" s="192" t="s">
        <v>334</v>
      </c>
      <c r="D192" s="192" t="s">
        <v>223</v>
      </c>
      <c r="E192" s="193" t="s">
        <v>1173</v>
      </c>
      <c r="F192" s="194" t="s">
        <v>1174</v>
      </c>
      <c r="G192" s="195" t="s">
        <v>320</v>
      </c>
      <c r="H192" s="196">
        <v>0.14000000000000001</v>
      </c>
      <c r="I192" s="197"/>
      <c r="J192" s="198">
        <f>ROUND(I192*H192,2)</f>
        <v>0</v>
      </c>
      <c r="K192" s="194" t="s">
        <v>227</v>
      </c>
      <c r="L192" s="40"/>
      <c r="M192" s="199" t="s">
        <v>1</v>
      </c>
      <c r="N192" s="200" t="s">
        <v>46</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317</v>
      </c>
      <c r="AT192" s="203" t="s">
        <v>223</v>
      </c>
      <c r="AU192" s="203" t="s">
        <v>93</v>
      </c>
      <c r="AY192" s="18" t="s">
        <v>220</v>
      </c>
      <c r="BE192" s="204">
        <f>IF(N192="základní",J192,0)</f>
        <v>0</v>
      </c>
      <c r="BF192" s="204">
        <f>IF(N192="snížená",J192,0)</f>
        <v>0</v>
      </c>
      <c r="BG192" s="204">
        <f>IF(N192="zákl. přenesená",J192,0)</f>
        <v>0</v>
      </c>
      <c r="BH192" s="204">
        <f>IF(N192="sníž. přenesená",J192,0)</f>
        <v>0</v>
      </c>
      <c r="BI192" s="204">
        <f>IF(N192="nulová",J192,0)</f>
        <v>0</v>
      </c>
      <c r="BJ192" s="18" t="s">
        <v>93</v>
      </c>
      <c r="BK192" s="204">
        <f>ROUND(I192*H192,2)</f>
        <v>0</v>
      </c>
      <c r="BL192" s="18" t="s">
        <v>317</v>
      </c>
      <c r="BM192" s="203" t="s">
        <v>1175</v>
      </c>
    </row>
    <row r="193" spans="1:65" s="2" customFormat="1" ht="19.5">
      <c r="A193" s="35"/>
      <c r="B193" s="36"/>
      <c r="C193" s="37"/>
      <c r="D193" s="205" t="s">
        <v>230</v>
      </c>
      <c r="E193" s="37"/>
      <c r="F193" s="206" t="s">
        <v>1176</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230</v>
      </c>
      <c r="AU193" s="18" t="s">
        <v>93</v>
      </c>
    </row>
    <row r="194" spans="1:65" s="2" customFormat="1" ht="14.45" customHeight="1">
      <c r="A194" s="35"/>
      <c r="B194" s="36"/>
      <c r="C194" s="192" t="s">
        <v>343</v>
      </c>
      <c r="D194" s="192" t="s">
        <v>223</v>
      </c>
      <c r="E194" s="193" t="s">
        <v>1177</v>
      </c>
      <c r="F194" s="194" t="s">
        <v>1178</v>
      </c>
      <c r="G194" s="195" t="s">
        <v>320</v>
      </c>
      <c r="H194" s="196">
        <v>0.14000000000000001</v>
      </c>
      <c r="I194" s="197"/>
      <c r="J194" s="198">
        <f>ROUND(I194*H194,2)</f>
        <v>0</v>
      </c>
      <c r="K194" s="194" t="s">
        <v>227</v>
      </c>
      <c r="L194" s="40"/>
      <c r="M194" s="199" t="s">
        <v>1</v>
      </c>
      <c r="N194" s="200" t="s">
        <v>46</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317</v>
      </c>
      <c r="AT194" s="203" t="s">
        <v>223</v>
      </c>
      <c r="AU194" s="203" t="s">
        <v>93</v>
      </c>
      <c r="AY194" s="18" t="s">
        <v>220</v>
      </c>
      <c r="BE194" s="204">
        <f>IF(N194="základní",J194,0)</f>
        <v>0</v>
      </c>
      <c r="BF194" s="204">
        <f>IF(N194="snížená",J194,0)</f>
        <v>0</v>
      </c>
      <c r="BG194" s="204">
        <f>IF(N194="zákl. přenesená",J194,0)</f>
        <v>0</v>
      </c>
      <c r="BH194" s="204">
        <f>IF(N194="sníž. přenesená",J194,0)</f>
        <v>0</v>
      </c>
      <c r="BI194" s="204">
        <f>IF(N194="nulová",J194,0)</f>
        <v>0</v>
      </c>
      <c r="BJ194" s="18" t="s">
        <v>93</v>
      </c>
      <c r="BK194" s="204">
        <f>ROUND(I194*H194,2)</f>
        <v>0</v>
      </c>
      <c r="BL194" s="18" t="s">
        <v>317</v>
      </c>
      <c r="BM194" s="203" t="s">
        <v>1179</v>
      </c>
    </row>
    <row r="195" spans="1:65" s="2" customFormat="1" ht="19.5">
      <c r="A195" s="35"/>
      <c r="B195" s="36"/>
      <c r="C195" s="37"/>
      <c r="D195" s="205" t="s">
        <v>230</v>
      </c>
      <c r="E195" s="37"/>
      <c r="F195" s="206" t="s">
        <v>1180</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230</v>
      </c>
      <c r="AU195" s="18" t="s">
        <v>93</v>
      </c>
    </row>
    <row r="196" spans="1:65" s="12" customFormat="1" ht="22.9" customHeight="1">
      <c r="B196" s="176"/>
      <c r="C196" s="177"/>
      <c r="D196" s="178" t="s">
        <v>79</v>
      </c>
      <c r="E196" s="190" t="s">
        <v>1181</v>
      </c>
      <c r="F196" s="190" t="s">
        <v>1182</v>
      </c>
      <c r="G196" s="177"/>
      <c r="H196" s="177"/>
      <c r="I196" s="180"/>
      <c r="J196" s="191">
        <f>BK196</f>
        <v>0</v>
      </c>
      <c r="K196" s="177"/>
      <c r="L196" s="182"/>
      <c r="M196" s="183"/>
      <c r="N196" s="184"/>
      <c r="O196" s="184"/>
      <c r="P196" s="185">
        <f>SUM(P197:P202)</f>
        <v>0</v>
      </c>
      <c r="Q196" s="184"/>
      <c r="R196" s="185">
        <f>SUM(R197:R202)</f>
        <v>3.0800000000000003E-3</v>
      </c>
      <c r="S196" s="184"/>
      <c r="T196" s="186">
        <f>SUM(T197:T202)</f>
        <v>0</v>
      </c>
      <c r="AR196" s="187" t="s">
        <v>93</v>
      </c>
      <c r="AT196" s="188" t="s">
        <v>79</v>
      </c>
      <c r="AU196" s="188" t="s">
        <v>87</v>
      </c>
      <c r="AY196" s="187" t="s">
        <v>220</v>
      </c>
      <c r="BK196" s="189">
        <f>SUM(BK197:BK202)</f>
        <v>0</v>
      </c>
    </row>
    <row r="197" spans="1:65" s="2" customFormat="1" ht="14.45" customHeight="1">
      <c r="A197" s="35"/>
      <c r="B197" s="36"/>
      <c r="C197" s="192" t="s">
        <v>7</v>
      </c>
      <c r="D197" s="192" t="s">
        <v>223</v>
      </c>
      <c r="E197" s="193" t="s">
        <v>1183</v>
      </c>
      <c r="F197" s="194" t="s">
        <v>1184</v>
      </c>
      <c r="G197" s="195" t="s">
        <v>259</v>
      </c>
      <c r="H197" s="196">
        <v>4</v>
      </c>
      <c r="I197" s="197"/>
      <c r="J197" s="198">
        <f>ROUND(I197*H197,2)</f>
        <v>0</v>
      </c>
      <c r="K197" s="194" t="s">
        <v>227</v>
      </c>
      <c r="L197" s="40"/>
      <c r="M197" s="199" t="s">
        <v>1</v>
      </c>
      <c r="N197" s="200" t="s">
        <v>46</v>
      </c>
      <c r="O197" s="72"/>
      <c r="P197" s="201">
        <f>O197*H197</f>
        <v>0</v>
      </c>
      <c r="Q197" s="201">
        <v>4.8000000000000001E-4</v>
      </c>
      <c r="R197" s="201">
        <f>Q197*H197</f>
        <v>1.92E-3</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317</v>
      </c>
      <c r="BM197" s="203" t="s">
        <v>1185</v>
      </c>
    </row>
    <row r="198" spans="1:65" s="2" customFormat="1" ht="11.25">
      <c r="A198" s="35"/>
      <c r="B198" s="36"/>
      <c r="C198" s="37"/>
      <c r="D198" s="205" t="s">
        <v>230</v>
      </c>
      <c r="E198" s="37"/>
      <c r="F198" s="206" t="s">
        <v>1186</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14" customFormat="1" ht="11.25">
      <c r="B199" s="220"/>
      <c r="C199" s="221"/>
      <c r="D199" s="205" t="s">
        <v>232</v>
      </c>
      <c r="E199" s="222" t="s">
        <v>1</v>
      </c>
      <c r="F199" s="223" t="s">
        <v>228</v>
      </c>
      <c r="G199" s="221"/>
      <c r="H199" s="224">
        <v>4</v>
      </c>
      <c r="I199" s="225"/>
      <c r="J199" s="221"/>
      <c r="K199" s="221"/>
      <c r="L199" s="226"/>
      <c r="M199" s="227"/>
      <c r="N199" s="228"/>
      <c r="O199" s="228"/>
      <c r="P199" s="228"/>
      <c r="Q199" s="228"/>
      <c r="R199" s="228"/>
      <c r="S199" s="228"/>
      <c r="T199" s="229"/>
      <c r="AT199" s="230" t="s">
        <v>232</v>
      </c>
      <c r="AU199" s="230" t="s">
        <v>93</v>
      </c>
      <c r="AV199" s="14" t="s">
        <v>93</v>
      </c>
      <c r="AW199" s="14" t="s">
        <v>35</v>
      </c>
      <c r="AX199" s="14" t="s">
        <v>80</v>
      </c>
      <c r="AY199" s="230" t="s">
        <v>220</v>
      </c>
    </row>
    <row r="200" spans="1:65" s="15" customFormat="1" ht="11.25">
      <c r="B200" s="231"/>
      <c r="C200" s="232"/>
      <c r="D200" s="205" t="s">
        <v>232</v>
      </c>
      <c r="E200" s="233" t="s">
        <v>1</v>
      </c>
      <c r="F200" s="234" t="s">
        <v>236</v>
      </c>
      <c r="G200" s="232"/>
      <c r="H200" s="235">
        <v>4</v>
      </c>
      <c r="I200" s="236"/>
      <c r="J200" s="232"/>
      <c r="K200" s="232"/>
      <c r="L200" s="237"/>
      <c r="M200" s="238"/>
      <c r="N200" s="239"/>
      <c r="O200" s="239"/>
      <c r="P200" s="239"/>
      <c r="Q200" s="239"/>
      <c r="R200" s="239"/>
      <c r="S200" s="239"/>
      <c r="T200" s="240"/>
      <c r="AT200" s="241" t="s">
        <v>232</v>
      </c>
      <c r="AU200" s="241" t="s">
        <v>93</v>
      </c>
      <c r="AV200" s="15" t="s">
        <v>228</v>
      </c>
      <c r="AW200" s="15" t="s">
        <v>35</v>
      </c>
      <c r="AX200" s="15" t="s">
        <v>87</v>
      </c>
      <c r="AY200" s="241" t="s">
        <v>220</v>
      </c>
    </row>
    <row r="201" spans="1:65" s="2" customFormat="1" ht="14.45" customHeight="1">
      <c r="A201" s="35"/>
      <c r="B201" s="36"/>
      <c r="C201" s="192" t="s">
        <v>358</v>
      </c>
      <c r="D201" s="192" t="s">
        <v>223</v>
      </c>
      <c r="E201" s="193" t="s">
        <v>1187</v>
      </c>
      <c r="F201" s="194" t="s">
        <v>1188</v>
      </c>
      <c r="G201" s="195" t="s">
        <v>259</v>
      </c>
      <c r="H201" s="196">
        <v>2</v>
      </c>
      <c r="I201" s="197"/>
      <c r="J201" s="198">
        <f>ROUND(I201*H201,2)</f>
        <v>0</v>
      </c>
      <c r="K201" s="194" t="s">
        <v>227</v>
      </c>
      <c r="L201" s="40"/>
      <c r="M201" s="199" t="s">
        <v>1</v>
      </c>
      <c r="N201" s="200" t="s">
        <v>46</v>
      </c>
      <c r="O201" s="72"/>
      <c r="P201" s="201">
        <f>O201*H201</f>
        <v>0</v>
      </c>
      <c r="Q201" s="201">
        <v>5.8E-4</v>
      </c>
      <c r="R201" s="201">
        <f>Q201*H201</f>
        <v>1.16E-3</v>
      </c>
      <c r="S201" s="201">
        <v>0</v>
      </c>
      <c r="T201" s="202">
        <f>S201*H201</f>
        <v>0</v>
      </c>
      <c r="U201" s="35"/>
      <c r="V201" s="35"/>
      <c r="W201" s="35"/>
      <c r="X201" s="35"/>
      <c r="Y201" s="35"/>
      <c r="Z201" s="35"/>
      <c r="AA201" s="35"/>
      <c r="AB201" s="35"/>
      <c r="AC201" s="35"/>
      <c r="AD201" s="35"/>
      <c r="AE201" s="35"/>
      <c r="AR201" s="203" t="s">
        <v>317</v>
      </c>
      <c r="AT201" s="203" t="s">
        <v>223</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1189</v>
      </c>
    </row>
    <row r="202" spans="1:65" s="2" customFormat="1" ht="11.25">
      <c r="A202" s="35"/>
      <c r="B202" s="36"/>
      <c r="C202" s="37"/>
      <c r="D202" s="205" t="s">
        <v>230</v>
      </c>
      <c r="E202" s="37"/>
      <c r="F202" s="206" t="s">
        <v>1190</v>
      </c>
      <c r="G202" s="37"/>
      <c r="H202" s="37"/>
      <c r="I202" s="207"/>
      <c r="J202" s="37"/>
      <c r="K202" s="37"/>
      <c r="L202" s="40"/>
      <c r="M202" s="257"/>
      <c r="N202" s="258"/>
      <c r="O202" s="259"/>
      <c r="P202" s="259"/>
      <c r="Q202" s="259"/>
      <c r="R202" s="259"/>
      <c r="S202" s="259"/>
      <c r="T202" s="260"/>
      <c r="U202" s="35"/>
      <c r="V202" s="35"/>
      <c r="W202" s="35"/>
      <c r="X202" s="35"/>
      <c r="Y202" s="35"/>
      <c r="Z202" s="35"/>
      <c r="AA202" s="35"/>
      <c r="AB202" s="35"/>
      <c r="AC202" s="35"/>
      <c r="AD202" s="35"/>
      <c r="AE202" s="35"/>
      <c r="AT202" s="18" t="s">
        <v>230</v>
      </c>
      <c r="AU202" s="18" t="s">
        <v>93</v>
      </c>
    </row>
    <row r="203" spans="1:65" s="2" customFormat="1" ht="6.95" customHeight="1">
      <c r="A203" s="35"/>
      <c r="B203" s="55"/>
      <c r="C203" s="56"/>
      <c r="D203" s="56"/>
      <c r="E203" s="56"/>
      <c r="F203" s="56"/>
      <c r="G203" s="56"/>
      <c r="H203" s="56"/>
      <c r="I203" s="56"/>
      <c r="J203" s="56"/>
      <c r="K203" s="56"/>
      <c r="L203" s="40"/>
      <c r="M203" s="35"/>
      <c r="O203" s="35"/>
      <c r="P203" s="35"/>
      <c r="Q203" s="35"/>
      <c r="R203" s="35"/>
      <c r="S203" s="35"/>
      <c r="T203" s="35"/>
      <c r="U203" s="35"/>
      <c r="V203" s="35"/>
      <c r="W203" s="35"/>
      <c r="X203" s="35"/>
      <c r="Y203" s="35"/>
      <c r="Z203" s="35"/>
      <c r="AA203" s="35"/>
      <c r="AB203" s="35"/>
      <c r="AC203" s="35"/>
      <c r="AD203" s="35"/>
      <c r="AE203" s="35"/>
    </row>
  </sheetData>
  <sheetProtection algorithmName="SHA-512" hashValue="fnOr1PR2dX63FWJ0DRTlY8jhnW6wGBNn0HLijLV1tiElKI2BrLszi460Be4C/HcA0ucu99YzYyDK0d/oRUT1pg==" saltValue="+ks59R8C+VFmVzUcfrakh0irCBvBBqqL6I/g7K9yUrFutbmyQT0SV2+7FIirHV9NUkXpsm0dtR4tf42bSLCJtA==" spinCount="100000" sheet="1" objects="1" scenarios="1" formatColumns="0" formatRows="0" autoFilter="0"/>
  <autoFilter ref="C126:K202" xr:uid="{00000000-0009-0000-0000-000019000000}"/>
  <mergeCells count="15">
    <mergeCell ref="E113:H113"/>
    <mergeCell ref="E117:H117"/>
    <mergeCell ref="E115:H115"/>
    <mergeCell ref="E119:H119"/>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160</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2005</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2135</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ROUND((SUM(BE126:BE219)),  2)</f>
        <v>0</v>
      </c>
      <c r="G37" s="35"/>
      <c r="H37" s="35"/>
      <c r="I37" s="131">
        <v>0.21</v>
      </c>
      <c r="J37" s="130">
        <f>ROUND(((SUM(BE126:BE219))*I37),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ROUND((SUM(BF126:BF219)),  2)</f>
        <v>0</v>
      </c>
      <c r="G38" s="35"/>
      <c r="H38" s="35"/>
      <c r="I38" s="131">
        <v>0.15</v>
      </c>
      <c r="J38" s="130">
        <f>ROUND(((SUM(BF126:BF219))*I38),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ROUND((SUM(BG126:BG219)),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ROUND((SUM(BH126:BH219)),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ROUND((SUM(BI126:BI219)),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2005</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18052020_4.4_V - Podkrovní byty 377/42 - Vodovod</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J126</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J127</f>
        <v>0</v>
      </c>
      <c r="K100" s="155"/>
      <c r="L100" s="159"/>
    </row>
    <row r="101" spans="1:47" s="10" customFormat="1" ht="19.899999999999999" customHeight="1">
      <c r="B101" s="160"/>
      <c r="C101" s="105"/>
      <c r="D101" s="161" t="s">
        <v>1192</v>
      </c>
      <c r="E101" s="162"/>
      <c r="F101" s="162"/>
      <c r="G101" s="162"/>
      <c r="H101" s="162"/>
      <c r="I101" s="162"/>
      <c r="J101" s="163">
        <f>J128</f>
        <v>0</v>
      </c>
      <c r="K101" s="105"/>
      <c r="L101" s="164"/>
    </row>
    <row r="102" spans="1:47" s="10" customFormat="1" ht="19.899999999999999" customHeight="1">
      <c r="B102" s="160"/>
      <c r="C102" s="105"/>
      <c r="D102" s="161" t="s">
        <v>1089</v>
      </c>
      <c r="E102" s="162"/>
      <c r="F102" s="162"/>
      <c r="G102" s="162"/>
      <c r="H102" s="162"/>
      <c r="I102" s="162"/>
      <c r="J102" s="163">
        <f>J203</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205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7" t="str">
        <f>E7</f>
        <v>Podkrovní byty Táborská 378/44, 372/36, 375/38, 377/42, 376/40 Praha 4, k.ú. Nusle</v>
      </c>
      <c r="F112" s="328"/>
      <c r="G112" s="328"/>
      <c r="H112" s="328"/>
      <c r="I112" s="37"/>
      <c r="J112" s="37"/>
      <c r="K112" s="37"/>
      <c r="L112" s="52"/>
      <c r="S112" s="35"/>
      <c r="T112" s="35"/>
      <c r="U112" s="35"/>
      <c r="V112" s="35"/>
      <c r="W112" s="35"/>
      <c r="X112" s="35"/>
      <c r="Y112" s="35"/>
      <c r="Z112" s="35"/>
      <c r="AA112" s="35"/>
      <c r="AB112" s="35"/>
      <c r="AC112" s="35"/>
      <c r="AD112" s="35"/>
      <c r="AE112" s="35"/>
    </row>
    <row r="113" spans="1:63" s="1" customFormat="1" ht="12" customHeight="1">
      <c r="B113" s="22"/>
      <c r="C113" s="30" t="s">
        <v>179</v>
      </c>
      <c r="D113" s="23"/>
      <c r="E113" s="23"/>
      <c r="F113" s="23"/>
      <c r="G113" s="23"/>
      <c r="H113" s="23"/>
      <c r="I113" s="23"/>
      <c r="J113" s="23"/>
      <c r="K113" s="23"/>
      <c r="L113" s="21"/>
    </row>
    <row r="114" spans="1:63" s="1" customFormat="1" ht="16.5" customHeight="1">
      <c r="B114" s="22"/>
      <c r="C114" s="23"/>
      <c r="D114" s="23"/>
      <c r="E114" s="327" t="s">
        <v>2005</v>
      </c>
      <c r="F114" s="278"/>
      <c r="G114" s="278"/>
      <c r="H114" s="278"/>
      <c r="I114" s="23"/>
      <c r="J114" s="23"/>
      <c r="K114" s="23"/>
      <c r="L114" s="21"/>
    </row>
    <row r="115" spans="1:63" s="1" customFormat="1" ht="12" customHeight="1">
      <c r="B115" s="22"/>
      <c r="C115" s="30" t="s">
        <v>181</v>
      </c>
      <c r="D115" s="23"/>
      <c r="E115" s="23"/>
      <c r="F115" s="23"/>
      <c r="G115" s="23"/>
      <c r="H115" s="23"/>
      <c r="I115" s="23"/>
      <c r="J115" s="23"/>
      <c r="K115" s="23"/>
      <c r="L115" s="21"/>
    </row>
    <row r="116" spans="1:63" s="2" customFormat="1" ht="16.5" customHeight="1">
      <c r="A116" s="35"/>
      <c r="B116" s="36"/>
      <c r="C116" s="37"/>
      <c r="D116" s="37"/>
      <c r="E116" s="331" t="s">
        <v>1080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E13</f>
        <v>18052020_4.4_V - Podkrovní byty 377/42 - Vodovod</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F16</f>
        <v>Táborská</v>
      </c>
      <c r="G120" s="37"/>
      <c r="H120" s="37"/>
      <c r="I120" s="30" t="s">
        <v>22</v>
      </c>
      <c r="J120" s="67" t="str">
        <f>IF(J16="","",J16)</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E19</f>
        <v>Městská část Praha 4, Anatala Staška 2059/80b</v>
      </c>
      <c r="G122" s="37"/>
      <c r="H122" s="37"/>
      <c r="I122" s="30" t="s">
        <v>31</v>
      </c>
      <c r="J122" s="33" t="str">
        <f>E25</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IF(E22="","",E22)</f>
        <v>Vyplň údaj</v>
      </c>
      <c r="G123" s="37"/>
      <c r="H123" s="37"/>
      <c r="I123" s="30" t="s">
        <v>36</v>
      </c>
      <c r="J123" s="33" t="str">
        <f>E28</f>
        <v>SunCad,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9.926500000000002E-2</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339</v>
      </c>
      <c r="F127" s="179" t="s">
        <v>340</v>
      </c>
      <c r="G127" s="177"/>
      <c r="H127" s="177"/>
      <c r="I127" s="180"/>
      <c r="J127" s="181">
        <f>BK127</f>
        <v>0</v>
      </c>
      <c r="K127" s="177"/>
      <c r="L127" s="182"/>
      <c r="M127" s="183"/>
      <c r="N127" s="184"/>
      <c r="O127" s="184"/>
      <c r="P127" s="185">
        <f>P128+P203</f>
        <v>0</v>
      </c>
      <c r="Q127" s="184"/>
      <c r="R127" s="185">
        <f>R128+R203</f>
        <v>9.926500000000002E-2</v>
      </c>
      <c r="S127" s="184"/>
      <c r="T127" s="186">
        <f>T128+T203</f>
        <v>0</v>
      </c>
      <c r="AR127" s="187" t="s">
        <v>93</v>
      </c>
      <c r="AT127" s="188" t="s">
        <v>79</v>
      </c>
      <c r="AU127" s="188" t="s">
        <v>80</v>
      </c>
      <c r="AY127" s="187" t="s">
        <v>220</v>
      </c>
      <c r="BK127" s="189">
        <f>BK128+BK203</f>
        <v>0</v>
      </c>
    </row>
    <row r="128" spans="1:63" s="12" customFormat="1" ht="22.9" customHeight="1">
      <c r="B128" s="176"/>
      <c r="C128" s="177"/>
      <c r="D128" s="178" t="s">
        <v>79</v>
      </c>
      <c r="E128" s="190" t="s">
        <v>1193</v>
      </c>
      <c r="F128" s="190" t="s">
        <v>1194</v>
      </c>
      <c r="G128" s="177"/>
      <c r="H128" s="177"/>
      <c r="I128" s="180"/>
      <c r="J128" s="191">
        <f>BK128</f>
        <v>0</v>
      </c>
      <c r="K128" s="177"/>
      <c r="L128" s="182"/>
      <c r="M128" s="183"/>
      <c r="N128" s="184"/>
      <c r="O128" s="184"/>
      <c r="P128" s="185">
        <f>SUM(P129:P202)</f>
        <v>0</v>
      </c>
      <c r="Q128" s="184"/>
      <c r="R128" s="185">
        <f>SUM(R129:R202)</f>
        <v>8.8505000000000014E-2</v>
      </c>
      <c r="S128" s="184"/>
      <c r="T128" s="186">
        <f>SUM(T129:T202)</f>
        <v>0</v>
      </c>
      <c r="AR128" s="187" t="s">
        <v>93</v>
      </c>
      <c r="AT128" s="188" t="s">
        <v>79</v>
      </c>
      <c r="AU128" s="188" t="s">
        <v>87</v>
      </c>
      <c r="AY128" s="187" t="s">
        <v>220</v>
      </c>
      <c r="BK128" s="189">
        <f>SUM(BK129:BK202)</f>
        <v>0</v>
      </c>
    </row>
    <row r="129" spans="1:65" s="2" customFormat="1" ht="14.45" customHeight="1">
      <c r="A129" s="35"/>
      <c r="B129" s="36"/>
      <c r="C129" s="192" t="s">
        <v>87</v>
      </c>
      <c r="D129" s="192" t="s">
        <v>223</v>
      </c>
      <c r="E129" s="193" t="s">
        <v>1195</v>
      </c>
      <c r="F129" s="194" t="s">
        <v>1196</v>
      </c>
      <c r="G129" s="195" t="s">
        <v>259</v>
      </c>
      <c r="H129" s="196">
        <v>8</v>
      </c>
      <c r="I129" s="197"/>
      <c r="J129" s="198">
        <f>ROUND(I129*H129,2)</f>
        <v>0</v>
      </c>
      <c r="K129" s="194" t="s">
        <v>227</v>
      </c>
      <c r="L129" s="40"/>
      <c r="M129" s="199" t="s">
        <v>1</v>
      </c>
      <c r="N129" s="200" t="s">
        <v>46</v>
      </c>
      <c r="O129" s="72"/>
      <c r="P129" s="201">
        <f>O129*H129</f>
        <v>0</v>
      </c>
      <c r="Q129" s="201">
        <v>2.9999999999999997E-4</v>
      </c>
      <c r="R129" s="201">
        <f>Q129*H129</f>
        <v>2.3999999999999998E-3</v>
      </c>
      <c r="S129" s="201">
        <v>0</v>
      </c>
      <c r="T129" s="202">
        <f>S129*H129</f>
        <v>0</v>
      </c>
      <c r="U129" s="35"/>
      <c r="V129" s="35"/>
      <c r="W129" s="35"/>
      <c r="X129" s="35"/>
      <c r="Y129" s="35"/>
      <c r="Z129" s="35"/>
      <c r="AA129" s="35"/>
      <c r="AB129" s="35"/>
      <c r="AC129" s="35"/>
      <c r="AD129" s="35"/>
      <c r="AE129" s="35"/>
      <c r="AR129" s="203" t="s">
        <v>317</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1197</v>
      </c>
    </row>
    <row r="130" spans="1:65" s="2" customFormat="1" ht="11.25">
      <c r="A130" s="35"/>
      <c r="B130" s="36"/>
      <c r="C130" s="37"/>
      <c r="D130" s="205" t="s">
        <v>230</v>
      </c>
      <c r="E130" s="37"/>
      <c r="F130" s="206" t="s">
        <v>1198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276</v>
      </c>
      <c r="G131" s="221"/>
      <c r="H131" s="224">
        <v>8</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8</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2" customFormat="1" ht="14.45" customHeight="1">
      <c r="A133" s="35"/>
      <c r="B133" s="36"/>
      <c r="C133" s="192" t="s">
        <v>93</v>
      </c>
      <c r="D133" s="192" t="s">
        <v>223</v>
      </c>
      <c r="E133" s="193" t="s">
        <v>1199</v>
      </c>
      <c r="F133" s="194" t="s">
        <v>1200</v>
      </c>
      <c r="G133" s="195" t="s">
        <v>259</v>
      </c>
      <c r="H133" s="196">
        <v>8</v>
      </c>
      <c r="I133" s="197"/>
      <c r="J133" s="198">
        <f>ROUND(I133*H133,2)</f>
        <v>0</v>
      </c>
      <c r="K133" s="194" t="s">
        <v>227</v>
      </c>
      <c r="L133" s="40"/>
      <c r="M133" s="199" t="s">
        <v>1</v>
      </c>
      <c r="N133" s="200" t="s">
        <v>46</v>
      </c>
      <c r="O133" s="72"/>
      <c r="P133" s="201">
        <f>O133*H133</f>
        <v>0</v>
      </c>
      <c r="Q133" s="201">
        <v>4.0000000000000003E-5</v>
      </c>
      <c r="R133" s="201">
        <f>Q133*H133</f>
        <v>3.2000000000000003E-4</v>
      </c>
      <c r="S133" s="201">
        <v>0</v>
      </c>
      <c r="T133" s="202">
        <f>S133*H133</f>
        <v>0</v>
      </c>
      <c r="U133" s="35"/>
      <c r="V133" s="35"/>
      <c r="W133" s="35"/>
      <c r="X133" s="35"/>
      <c r="Y133" s="35"/>
      <c r="Z133" s="35"/>
      <c r="AA133" s="35"/>
      <c r="AB133" s="35"/>
      <c r="AC133" s="35"/>
      <c r="AD133" s="35"/>
      <c r="AE133" s="35"/>
      <c r="AR133" s="203" t="s">
        <v>317</v>
      </c>
      <c r="AT133" s="203" t="s">
        <v>223</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1201</v>
      </c>
    </row>
    <row r="134" spans="1:65" s="2" customFormat="1" ht="11.25">
      <c r="A134" s="35"/>
      <c r="B134" s="36"/>
      <c r="C134" s="37"/>
      <c r="D134" s="205" t="s">
        <v>230</v>
      </c>
      <c r="E134" s="37"/>
      <c r="F134" s="206" t="s">
        <v>1202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14" customFormat="1" ht="11.25">
      <c r="B135" s="220"/>
      <c r="C135" s="221"/>
      <c r="D135" s="205" t="s">
        <v>232</v>
      </c>
      <c r="E135" s="222" t="s">
        <v>1</v>
      </c>
      <c r="F135" s="223" t="s">
        <v>276</v>
      </c>
      <c r="G135" s="221"/>
      <c r="H135" s="224">
        <v>8</v>
      </c>
      <c r="I135" s="225"/>
      <c r="J135" s="221"/>
      <c r="K135" s="221"/>
      <c r="L135" s="226"/>
      <c r="M135" s="227"/>
      <c r="N135" s="228"/>
      <c r="O135" s="228"/>
      <c r="P135" s="228"/>
      <c r="Q135" s="228"/>
      <c r="R135" s="228"/>
      <c r="S135" s="228"/>
      <c r="T135" s="229"/>
      <c r="AT135" s="230" t="s">
        <v>232</v>
      </c>
      <c r="AU135" s="230" t="s">
        <v>93</v>
      </c>
      <c r="AV135" s="14" t="s">
        <v>93</v>
      </c>
      <c r="AW135" s="14" t="s">
        <v>35</v>
      </c>
      <c r="AX135" s="14" t="s">
        <v>80</v>
      </c>
      <c r="AY135" s="230" t="s">
        <v>220</v>
      </c>
    </row>
    <row r="136" spans="1:65" s="15" customFormat="1" ht="11.25">
      <c r="B136" s="231"/>
      <c r="C136" s="232"/>
      <c r="D136" s="205" t="s">
        <v>232</v>
      </c>
      <c r="E136" s="233" t="s">
        <v>1</v>
      </c>
      <c r="F136" s="234" t="s">
        <v>236</v>
      </c>
      <c r="G136" s="232"/>
      <c r="H136" s="235">
        <v>8</v>
      </c>
      <c r="I136" s="236"/>
      <c r="J136" s="232"/>
      <c r="K136" s="232"/>
      <c r="L136" s="237"/>
      <c r="M136" s="238"/>
      <c r="N136" s="239"/>
      <c r="O136" s="239"/>
      <c r="P136" s="239"/>
      <c r="Q136" s="239"/>
      <c r="R136" s="239"/>
      <c r="S136" s="239"/>
      <c r="T136" s="240"/>
      <c r="AT136" s="241" t="s">
        <v>232</v>
      </c>
      <c r="AU136" s="241" t="s">
        <v>93</v>
      </c>
      <c r="AV136" s="15" t="s">
        <v>228</v>
      </c>
      <c r="AW136" s="15" t="s">
        <v>35</v>
      </c>
      <c r="AX136" s="15" t="s">
        <v>87</v>
      </c>
      <c r="AY136" s="241" t="s">
        <v>220</v>
      </c>
    </row>
    <row r="137" spans="1:65" s="2" customFormat="1" ht="14.45" customHeight="1">
      <c r="A137" s="35"/>
      <c r="B137" s="36"/>
      <c r="C137" s="243" t="s">
        <v>106</v>
      </c>
      <c r="D137" s="243" t="s">
        <v>359</v>
      </c>
      <c r="E137" s="244" t="s">
        <v>1203</v>
      </c>
      <c r="F137" s="245" t="s">
        <v>1204</v>
      </c>
      <c r="G137" s="246" t="s">
        <v>353</v>
      </c>
      <c r="H137" s="247">
        <v>2</v>
      </c>
      <c r="I137" s="248"/>
      <c r="J137" s="249">
        <f>ROUND(I137*H137,2)</f>
        <v>0</v>
      </c>
      <c r="K137" s="245" t="s">
        <v>227</v>
      </c>
      <c r="L137" s="250"/>
      <c r="M137" s="251" t="s">
        <v>1</v>
      </c>
      <c r="N137" s="252" t="s">
        <v>46</v>
      </c>
      <c r="O137" s="72"/>
      <c r="P137" s="201">
        <f>O137*H137</f>
        <v>0</v>
      </c>
      <c r="Q137" s="201">
        <v>3.2000000000000003E-4</v>
      </c>
      <c r="R137" s="201">
        <f>Q137*H137</f>
        <v>6.4000000000000005E-4</v>
      </c>
      <c r="S137" s="201">
        <v>0</v>
      </c>
      <c r="T137" s="202">
        <f>S137*H137</f>
        <v>0</v>
      </c>
      <c r="U137" s="35"/>
      <c r="V137" s="35"/>
      <c r="W137" s="35"/>
      <c r="X137" s="35"/>
      <c r="Y137" s="35"/>
      <c r="Z137" s="35"/>
      <c r="AA137" s="35"/>
      <c r="AB137" s="35"/>
      <c r="AC137" s="35"/>
      <c r="AD137" s="35"/>
      <c r="AE137" s="35"/>
      <c r="AR137" s="203" t="s">
        <v>362</v>
      </c>
      <c r="AT137" s="203" t="s">
        <v>359</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1205</v>
      </c>
    </row>
    <row r="138" spans="1:65" s="2" customFormat="1" ht="11.25">
      <c r="A138" s="35"/>
      <c r="B138" s="36"/>
      <c r="C138" s="37"/>
      <c r="D138" s="205" t="s">
        <v>230</v>
      </c>
      <c r="E138" s="37"/>
      <c r="F138" s="206" t="s">
        <v>1204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14" customFormat="1" ht="11.25">
      <c r="B139" s="220"/>
      <c r="C139" s="221"/>
      <c r="D139" s="205" t="s">
        <v>232</v>
      </c>
      <c r="E139" s="222" t="s">
        <v>1</v>
      </c>
      <c r="F139" s="223" t="s">
        <v>93</v>
      </c>
      <c r="G139" s="221"/>
      <c r="H139" s="224">
        <v>2</v>
      </c>
      <c r="I139" s="225"/>
      <c r="J139" s="221"/>
      <c r="K139" s="221"/>
      <c r="L139" s="226"/>
      <c r="M139" s="227"/>
      <c r="N139" s="228"/>
      <c r="O139" s="228"/>
      <c r="P139" s="228"/>
      <c r="Q139" s="228"/>
      <c r="R139" s="228"/>
      <c r="S139" s="228"/>
      <c r="T139" s="229"/>
      <c r="AT139" s="230" t="s">
        <v>232</v>
      </c>
      <c r="AU139" s="230" t="s">
        <v>93</v>
      </c>
      <c r="AV139" s="14" t="s">
        <v>93</v>
      </c>
      <c r="AW139" s="14" t="s">
        <v>35</v>
      </c>
      <c r="AX139" s="14" t="s">
        <v>80</v>
      </c>
      <c r="AY139" s="230" t="s">
        <v>220</v>
      </c>
    </row>
    <row r="140" spans="1:65" s="15" customFormat="1" ht="11.25">
      <c r="B140" s="231"/>
      <c r="C140" s="232"/>
      <c r="D140" s="205" t="s">
        <v>232</v>
      </c>
      <c r="E140" s="233" t="s">
        <v>1</v>
      </c>
      <c r="F140" s="234" t="s">
        <v>236</v>
      </c>
      <c r="G140" s="232"/>
      <c r="H140" s="235">
        <v>2</v>
      </c>
      <c r="I140" s="236"/>
      <c r="J140" s="232"/>
      <c r="K140" s="232"/>
      <c r="L140" s="237"/>
      <c r="M140" s="238"/>
      <c r="N140" s="239"/>
      <c r="O140" s="239"/>
      <c r="P140" s="239"/>
      <c r="Q140" s="239"/>
      <c r="R140" s="239"/>
      <c r="S140" s="239"/>
      <c r="T140" s="240"/>
      <c r="AT140" s="241" t="s">
        <v>232</v>
      </c>
      <c r="AU140" s="241" t="s">
        <v>93</v>
      </c>
      <c r="AV140" s="15" t="s">
        <v>228</v>
      </c>
      <c r="AW140" s="15" t="s">
        <v>35</v>
      </c>
      <c r="AX140" s="15" t="s">
        <v>87</v>
      </c>
      <c r="AY140" s="241" t="s">
        <v>220</v>
      </c>
    </row>
    <row r="141" spans="1:65" s="2" customFormat="1" ht="14.45" customHeight="1">
      <c r="A141" s="35"/>
      <c r="B141" s="36"/>
      <c r="C141" s="192" t="s">
        <v>228</v>
      </c>
      <c r="D141" s="192" t="s">
        <v>223</v>
      </c>
      <c r="E141" s="193" t="s">
        <v>1206</v>
      </c>
      <c r="F141" s="194" t="s">
        <v>1207</v>
      </c>
      <c r="G141" s="195" t="s">
        <v>259</v>
      </c>
      <c r="H141" s="196">
        <v>8</v>
      </c>
      <c r="I141" s="197"/>
      <c r="J141" s="198">
        <f>ROUND(I141*H141,2)</f>
        <v>0</v>
      </c>
      <c r="K141" s="194" t="s">
        <v>227</v>
      </c>
      <c r="L141" s="40"/>
      <c r="M141" s="199" t="s">
        <v>1</v>
      </c>
      <c r="N141" s="200"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317</v>
      </c>
      <c r="AT141" s="203" t="s">
        <v>223</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1208</v>
      </c>
    </row>
    <row r="142" spans="1:65" s="2" customFormat="1" ht="11.25">
      <c r="A142" s="35"/>
      <c r="B142" s="36"/>
      <c r="C142" s="37"/>
      <c r="D142" s="205" t="s">
        <v>230</v>
      </c>
      <c r="E142" s="37"/>
      <c r="F142" s="206" t="s">
        <v>1209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14" customFormat="1" ht="11.25">
      <c r="B143" s="220"/>
      <c r="C143" s="221"/>
      <c r="D143" s="205" t="s">
        <v>232</v>
      </c>
      <c r="E143" s="222" t="s">
        <v>1</v>
      </c>
      <c r="F143" s="223" t="s">
        <v>276</v>
      </c>
      <c r="G143" s="221"/>
      <c r="H143" s="224">
        <v>8</v>
      </c>
      <c r="I143" s="225"/>
      <c r="J143" s="221"/>
      <c r="K143" s="221"/>
      <c r="L143" s="226"/>
      <c r="M143" s="227"/>
      <c r="N143" s="228"/>
      <c r="O143" s="228"/>
      <c r="P143" s="228"/>
      <c r="Q143" s="228"/>
      <c r="R143" s="228"/>
      <c r="S143" s="228"/>
      <c r="T143" s="229"/>
      <c r="AT143" s="230" t="s">
        <v>232</v>
      </c>
      <c r="AU143" s="230" t="s">
        <v>93</v>
      </c>
      <c r="AV143" s="14" t="s">
        <v>93</v>
      </c>
      <c r="AW143" s="14" t="s">
        <v>35</v>
      </c>
      <c r="AX143" s="14" t="s">
        <v>80</v>
      </c>
      <c r="AY143" s="230" t="s">
        <v>220</v>
      </c>
    </row>
    <row r="144" spans="1:65" s="15" customFormat="1" ht="11.25">
      <c r="B144" s="231"/>
      <c r="C144" s="232"/>
      <c r="D144" s="205" t="s">
        <v>232</v>
      </c>
      <c r="E144" s="233" t="s">
        <v>1</v>
      </c>
      <c r="F144" s="234" t="s">
        <v>236</v>
      </c>
      <c r="G144" s="232"/>
      <c r="H144" s="235">
        <v>8</v>
      </c>
      <c r="I144" s="236"/>
      <c r="J144" s="232"/>
      <c r="K144" s="232"/>
      <c r="L144" s="237"/>
      <c r="M144" s="238"/>
      <c r="N144" s="239"/>
      <c r="O144" s="239"/>
      <c r="P144" s="239"/>
      <c r="Q144" s="239"/>
      <c r="R144" s="239"/>
      <c r="S144" s="239"/>
      <c r="T144" s="240"/>
      <c r="AT144" s="241" t="s">
        <v>232</v>
      </c>
      <c r="AU144" s="241" t="s">
        <v>93</v>
      </c>
      <c r="AV144" s="15" t="s">
        <v>228</v>
      </c>
      <c r="AW144" s="15" t="s">
        <v>35</v>
      </c>
      <c r="AX144" s="15" t="s">
        <v>87</v>
      </c>
      <c r="AY144" s="241" t="s">
        <v>220</v>
      </c>
    </row>
    <row r="145" spans="1:65" s="2" customFormat="1" ht="14.45" customHeight="1">
      <c r="A145" s="35"/>
      <c r="B145" s="36"/>
      <c r="C145" s="192" t="s">
        <v>256</v>
      </c>
      <c r="D145" s="192" t="s">
        <v>223</v>
      </c>
      <c r="E145" s="193" t="s">
        <v>1210</v>
      </c>
      <c r="F145" s="194" t="s">
        <v>1211</v>
      </c>
      <c r="G145" s="195" t="s">
        <v>353</v>
      </c>
      <c r="H145" s="196">
        <v>20.5</v>
      </c>
      <c r="I145" s="197"/>
      <c r="J145" s="198">
        <f>ROUND(I145*H145,2)</f>
        <v>0</v>
      </c>
      <c r="K145" s="194" t="s">
        <v>227</v>
      </c>
      <c r="L145" s="40"/>
      <c r="M145" s="199" t="s">
        <v>1</v>
      </c>
      <c r="N145" s="200" t="s">
        <v>46</v>
      </c>
      <c r="O145" s="72"/>
      <c r="P145" s="201">
        <f>O145*H145</f>
        <v>0</v>
      </c>
      <c r="Q145" s="201">
        <v>8.4999999999999995E-4</v>
      </c>
      <c r="R145" s="201">
        <f>Q145*H145</f>
        <v>1.7425E-2</v>
      </c>
      <c r="S145" s="201">
        <v>0</v>
      </c>
      <c r="T145" s="202">
        <f>S145*H145</f>
        <v>0</v>
      </c>
      <c r="U145" s="35"/>
      <c r="V145" s="35"/>
      <c r="W145" s="35"/>
      <c r="X145" s="35"/>
      <c r="Y145" s="35"/>
      <c r="Z145" s="35"/>
      <c r="AA145" s="35"/>
      <c r="AB145" s="35"/>
      <c r="AC145" s="35"/>
      <c r="AD145" s="35"/>
      <c r="AE145" s="35"/>
      <c r="AR145" s="203" t="s">
        <v>317</v>
      </c>
      <c r="AT145" s="203" t="s">
        <v>223</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1212</v>
      </c>
    </row>
    <row r="146" spans="1:65" s="2" customFormat="1" ht="11.25">
      <c r="A146" s="35"/>
      <c r="B146" s="36"/>
      <c r="C146" s="37"/>
      <c r="D146" s="205" t="s">
        <v>230</v>
      </c>
      <c r="E146" s="37"/>
      <c r="F146" s="206" t="s">
        <v>1213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14" customFormat="1" ht="11.25">
      <c r="B147" s="220"/>
      <c r="C147" s="221"/>
      <c r="D147" s="205" t="s">
        <v>232</v>
      </c>
      <c r="E147" s="222" t="s">
        <v>1</v>
      </c>
      <c r="F147" s="223" t="s">
        <v>1223</v>
      </c>
      <c r="G147" s="221"/>
      <c r="H147" s="224">
        <v>20.5</v>
      </c>
      <c r="I147" s="225"/>
      <c r="J147" s="221"/>
      <c r="K147" s="221"/>
      <c r="L147" s="226"/>
      <c r="M147" s="227"/>
      <c r="N147" s="228"/>
      <c r="O147" s="228"/>
      <c r="P147" s="228"/>
      <c r="Q147" s="228"/>
      <c r="R147" s="228"/>
      <c r="S147" s="228"/>
      <c r="T147" s="229"/>
      <c r="AT147" s="230" t="s">
        <v>232</v>
      </c>
      <c r="AU147" s="230" t="s">
        <v>93</v>
      </c>
      <c r="AV147" s="14" t="s">
        <v>93</v>
      </c>
      <c r="AW147" s="14" t="s">
        <v>35</v>
      </c>
      <c r="AX147" s="14" t="s">
        <v>80</v>
      </c>
      <c r="AY147" s="230" t="s">
        <v>220</v>
      </c>
    </row>
    <row r="148" spans="1:65" s="15" customFormat="1" ht="11.25">
      <c r="B148" s="231"/>
      <c r="C148" s="232"/>
      <c r="D148" s="205" t="s">
        <v>232</v>
      </c>
      <c r="E148" s="233" t="s">
        <v>1</v>
      </c>
      <c r="F148" s="234" t="s">
        <v>236</v>
      </c>
      <c r="G148" s="232"/>
      <c r="H148" s="235">
        <v>20.5</v>
      </c>
      <c r="I148" s="236"/>
      <c r="J148" s="232"/>
      <c r="K148" s="232"/>
      <c r="L148" s="237"/>
      <c r="M148" s="238"/>
      <c r="N148" s="239"/>
      <c r="O148" s="239"/>
      <c r="P148" s="239"/>
      <c r="Q148" s="239"/>
      <c r="R148" s="239"/>
      <c r="S148" s="239"/>
      <c r="T148" s="240"/>
      <c r="AT148" s="241" t="s">
        <v>232</v>
      </c>
      <c r="AU148" s="241" t="s">
        <v>93</v>
      </c>
      <c r="AV148" s="15" t="s">
        <v>228</v>
      </c>
      <c r="AW148" s="15" t="s">
        <v>35</v>
      </c>
      <c r="AX148" s="15" t="s">
        <v>87</v>
      </c>
      <c r="AY148" s="241" t="s">
        <v>220</v>
      </c>
    </row>
    <row r="149" spans="1:65" s="2" customFormat="1" ht="14.45" customHeight="1">
      <c r="A149" s="35"/>
      <c r="B149" s="36"/>
      <c r="C149" s="192" t="s">
        <v>221</v>
      </c>
      <c r="D149" s="192" t="s">
        <v>223</v>
      </c>
      <c r="E149" s="193" t="s">
        <v>1214</v>
      </c>
      <c r="F149" s="194" t="s">
        <v>1215</v>
      </c>
      <c r="G149" s="195" t="s">
        <v>353</v>
      </c>
      <c r="H149" s="196">
        <v>7</v>
      </c>
      <c r="I149" s="197"/>
      <c r="J149" s="198">
        <f>ROUND(I149*H149,2)</f>
        <v>0</v>
      </c>
      <c r="K149" s="194" t="s">
        <v>227</v>
      </c>
      <c r="L149" s="40"/>
      <c r="M149" s="199" t="s">
        <v>1</v>
      </c>
      <c r="N149" s="200" t="s">
        <v>46</v>
      </c>
      <c r="O149" s="72"/>
      <c r="P149" s="201">
        <f>O149*H149</f>
        <v>0</v>
      </c>
      <c r="Q149" s="201">
        <v>1.16E-3</v>
      </c>
      <c r="R149" s="201">
        <f>Q149*H149</f>
        <v>8.1200000000000005E-3</v>
      </c>
      <c r="S149" s="201">
        <v>0</v>
      </c>
      <c r="T149" s="202">
        <f>S149*H149</f>
        <v>0</v>
      </c>
      <c r="U149" s="35"/>
      <c r="V149" s="35"/>
      <c r="W149" s="35"/>
      <c r="X149" s="35"/>
      <c r="Y149" s="35"/>
      <c r="Z149" s="35"/>
      <c r="AA149" s="35"/>
      <c r="AB149" s="35"/>
      <c r="AC149" s="35"/>
      <c r="AD149" s="35"/>
      <c r="AE149" s="35"/>
      <c r="AR149" s="203" t="s">
        <v>317</v>
      </c>
      <c r="AT149" s="203" t="s">
        <v>223</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1216</v>
      </c>
    </row>
    <row r="150" spans="1:65" s="2" customFormat="1" ht="11.25">
      <c r="A150" s="35"/>
      <c r="B150" s="36"/>
      <c r="C150" s="37"/>
      <c r="D150" s="205" t="s">
        <v>230</v>
      </c>
      <c r="E150" s="37"/>
      <c r="F150" s="206" t="s">
        <v>1217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14" customFormat="1" ht="11.25">
      <c r="B151" s="220"/>
      <c r="C151" s="221"/>
      <c r="D151" s="205" t="s">
        <v>232</v>
      </c>
      <c r="E151" s="222" t="s">
        <v>1</v>
      </c>
      <c r="F151" s="223" t="s">
        <v>266</v>
      </c>
      <c r="G151" s="221"/>
      <c r="H151" s="224">
        <v>7</v>
      </c>
      <c r="I151" s="225"/>
      <c r="J151" s="221"/>
      <c r="K151" s="221"/>
      <c r="L151" s="226"/>
      <c r="M151" s="227"/>
      <c r="N151" s="228"/>
      <c r="O151" s="228"/>
      <c r="P151" s="228"/>
      <c r="Q151" s="228"/>
      <c r="R151" s="228"/>
      <c r="S151" s="228"/>
      <c r="T151" s="229"/>
      <c r="AT151" s="230" t="s">
        <v>232</v>
      </c>
      <c r="AU151" s="230" t="s">
        <v>93</v>
      </c>
      <c r="AV151" s="14" t="s">
        <v>93</v>
      </c>
      <c r="AW151" s="14" t="s">
        <v>35</v>
      </c>
      <c r="AX151" s="14" t="s">
        <v>80</v>
      </c>
      <c r="AY151" s="230" t="s">
        <v>220</v>
      </c>
    </row>
    <row r="152" spans="1:65" s="15" customFormat="1" ht="11.25">
      <c r="B152" s="231"/>
      <c r="C152" s="232"/>
      <c r="D152" s="205" t="s">
        <v>232</v>
      </c>
      <c r="E152" s="233" t="s">
        <v>1</v>
      </c>
      <c r="F152" s="234" t="s">
        <v>236</v>
      </c>
      <c r="G152" s="232"/>
      <c r="H152" s="235">
        <v>7</v>
      </c>
      <c r="I152" s="236"/>
      <c r="J152" s="232"/>
      <c r="K152" s="232"/>
      <c r="L152" s="237"/>
      <c r="M152" s="238"/>
      <c r="N152" s="239"/>
      <c r="O152" s="239"/>
      <c r="P152" s="239"/>
      <c r="Q152" s="239"/>
      <c r="R152" s="239"/>
      <c r="S152" s="239"/>
      <c r="T152" s="240"/>
      <c r="AT152" s="241" t="s">
        <v>232</v>
      </c>
      <c r="AU152" s="241" t="s">
        <v>93</v>
      </c>
      <c r="AV152" s="15" t="s">
        <v>228</v>
      </c>
      <c r="AW152" s="15" t="s">
        <v>35</v>
      </c>
      <c r="AX152" s="15" t="s">
        <v>87</v>
      </c>
      <c r="AY152" s="241" t="s">
        <v>220</v>
      </c>
    </row>
    <row r="153" spans="1:65" s="2" customFormat="1" ht="14.45" customHeight="1">
      <c r="A153" s="35"/>
      <c r="B153" s="36"/>
      <c r="C153" s="192" t="s">
        <v>266</v>
      </c>
      <c r="D153" s="192" t="s">
        <v>223</v>
      </c>
      <c r="E153" s="193" t="s">
        <v>1219</v>
      </c>
      <c r="F153" s="194" t="s">
        <v>1220</v>
      </c>
      <c r="G153" s="195" t="s">
        <v>353</v>
      </c>
      <c r="H153" s="196">
        <v>10</v>
      </c>
      <c r="I153" s="197"/>
      <c r="J153" s="198">
        <f>ROUND(I153*H153,2)</f>
        <v>0</v>
      </c>
      <c r="K153" s="194" t="s">
        <v>227</v>
      </c>
      <c r="L153" s="40"/>
      <c r="M153" s="199" t="s">
        <v>1</v>
      </c>
      <c r="N153" s="200" t="s">
        <v>46</v>
      </c>
      <c r="O153" s="72"/>
      <c r="P153" s="201">
        <f>O153*H153</f>
        <v>0</v>
      </c>
      <c r="Q153" s="201">
        <v>9.7999999999999997E-4</v>
      </c>
      <c r="R153" s="201">
        <f>Q153*H153</f>
        <v>9.7999999999999997E-3</v>
      </c>
      <c r="S153" s="201">
        <v>0</v>
      </c>
      <c r="T153" s="202">
        <f>S153*H153</f>
        <v>0</v>
      </c>
      <c r="U153" s="35"/>
      <c r="V153" s="35"/>
      <c r="W153" s="35"/>
      <c r="X153" s="35"/>
      <c r="Y153" s="35"/>
      <c r="Z153" s="35"/>
      <c r="AA153" s="35"/>
      <c r="AB153" s="35"/>
      <c r="AC153" s="35"/>
      <c r="AD153" s="35"/>
      <c r="AE153" s="35"/>
      <c r="AR153" s="203" t="s">
        <v>317</v>
      </c>
      <c r="AT153" s="203" t="s">
        <v>223</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1221</v>
      </c>
    </row>
    <row r="154" spans="1:65" s="2" customFormat="1" ht="11.25">
      <c r="A154" s="35"/>
      <c r="B154" s="36"/>
      <c r="C154" s="37"/>
      <c r="D154" s="205" t="s">
        <v>230</v>
      </c>
      <c r="E154" s="37"/>
      <c r="F154" s="206" t="s">
        <v>1222</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14" customFormat="1" ht="11.25">
      <c r="B155" s="220"/>
      <c r="C155" s="221"/>
      <c r="D155" s="205" t="s">
        <v>232</v>
      </c>
      <c r="E155" s="222" t="s">
        <v>1</v>
      </c>
      <c r="F155" s="223" t="s">
        <v>286</v>
      </c>
      <c r="G155" s="221"/>
      <c r="H155" s="224">
        <v>10</v>
      </c>
      <c r="I155" s="225"/>
      <c r="J155" s="221"/>
      <c r="K155" s="221"/>
      <c r="L155" s="226"/>
      <c r="M155" s="227"/>
      <c r="N155" s="228"/>
      <c r="O155" s="228"/>
      <c r="P155" s="228"/>
      <c r="Q155" s="228"/>
      <c r="R155" s="228"/>
      <c r="S155" s="228"/>
      <c r="T155" s="229"/>
      <c r="AT155" s="230" t="s">
        <v>232</v>
      </c>
      <c r="AU155" s="230" t="s">
        <v>93</v>
      </c>
      <c r="AV155" s="14" t="s">
        <v>93</v>
      </c>
      <c r="AW155" s="14" t="s">
        <v>35</v>
      </c>
      <c r="AX155" s="14" t="s">
        <v>80</v>
      </c>
      <c r="AY155" s="230" t="s">
        <v>220</v>
      </c>
    </row>
    <row r="156" spans="1:65" s="15" customFormat="1" ht="11.25">
      <c r="B156" s="231"/>
      <c r="C156" s="232"/>
      <c r="D156" s="205" t="s">
        <v>232</v>
      </c>
      <c r="E156" s="233" t="s">
        <v>1</v>
      </c>
      <c r="F156" s="234" t="s">
        <v>236</v>
      </c>
      <c r="G156" s="232"/>
      <c r="H156" s="235">
        <v>10</v>
      </c>
      <c r="I156" s="236"/>
      <c r="J156" s="232"/>
      <c r="K156" s="232"/>
      <c r="L156" s="237"/>
      <c r="M156" s="238"/>
      <c r="N156" s="239"/>
      <c r="O156" s="239"/>
      <c r="P156" s="239"/>
      <c r="Q156" s="239"/>
      <c r="R156" s="239"/>
      <c r="S156" s="239"/>
      <c r="T156" s="240"/>
      <c r="AT156" s="241" t="s">
        <v>232</v>
      </c>
      <c r="AU156" s="241" t="s">
        <v>93</v>
      </c>
      <c r="AV156" s="15" t="s">
        <v>228</v>
      </c>
      <c r="AW156" s="15" t="s">
        <v>35</v>
      </c>
      <c r="AX156" s="15" t="s">
        <v>87</v>
      </c>
      <c r="AY156" s="241" t="s">
        <v>220</v>
      </c>
    </row>
    <row r="157" spans="1:65" s="2" customFormat="1" ht="14.45" customHeight="1">
      <c r="A157" s="35"/>
      <c r="B157" s="36"/>
      <c r="C157" s="192" t="s">
        <v>276</v>
      </c>
      <c r="D157" s="192" t="s">
        <v>223</v>
      </c>
      <c r="E157" s="193" t="s">
        <v>1224</v>
      </c>
      <c r="F157" s="194" t="s">
        <v>1225</v>
      </c>
      <c r="G157" s="195" t="s">
        <v>353</v>
      </c>
      <c r="H157" s="196">
        <v>4</v>
      </c>
      <c r="I157" s="197"/>
      <c r="J157" s="198">
        <f>ROUND(I157*H157,2)</f>
        <v>0</v>
      </c>
      <c r="K157" s="194" t="s">
        <v>227</v>
      </c>
      <c r="L157" s="40"/>
      <c r="M157" s="199" t="s">
        <v>1</v>
      </c>
      <c r="N157" s="200" t="s">
        <v>46</v>
      </c>
      <c r="O157" s="72"/>
      <c r="P157" s="201">
        <f>O157*H157</f>
        <v>0</v>
      </c>
      <c r="Q157" s="201">
        <v>1.2600000000000001E-3</v>
      </c>
      <c r="R157" s="201">
        <f>Q157*H157</f>
        <v>5.0400000000000002E-3</v>
      </c>
      <c r="S157" s="201">
        <v>0</v>
      </c>
      <c r="T157" s="202">
        <f>S157*H157</f>
        <v>0</v>
      </c>
      <c r="U157" s="35"/>
      <c r="V157" s="35"/>
      <c r="W157" s="35"/>
      <c r="X157" s="35"/>
      <c r="Y157" s="35"/>
      <c r="Z157" s="35"/>
      <c r="AA157" s="35"/>
      <c r="AB157" s="35"/>
      <c r="AC157" s="35"/>
      <c r="AD157" s="35"/>
      <c r="AE157" s="35"/>
      <c r="AR157" s="203" t="s">
        <v>317</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1226</v>
      </c>
    </row>
    <row r="158" spans="1:65" s="2" customFormat="1" ht="11.25">
      <c r="A158" s="35"/>
      <c r="B158" s="36"/>
      <c r="C158" s="37"/>
      <c r="D158" s="205" t="s">
        <v>230</v>
      </c>
      <c r="E158" s="37"/>
      <c r="F158" s="206" t="s">
        <v>1227</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14" customFormat="1" ht="11.25">
      <c r="B159" s="220"/>
      <c r="C159" s="221"/>
      <c r="D159" s="205" t="s">
        <v>232</v>
      </c>
      <c r="E159" s="222" t="s">
        <v>1</v>
      </c>
      <c r="F159" s="223" t="s">
        <v>228</v>
      </c>
      <c r="G159" s="221"/>
      <c r="H159" s="224">
        <v>4</v>
      </c>
      <c r="I159" s="225"/>
      <c r="J159" s="221"/>
      <c r="K159" s="221"/>
      <c r="L159" s="226"/>
      <c r="M159" s="227"/>
      <c r="N159" s="228"/>
      <c r="O159" s="228"/>
      <c r="P159" s="228"/>
      <c r="Q159" s="228"/>
      <c r="R159" s="228"/>
      <c r="S159" s="228"/>
      <c r="T159" s="229"/>
      <c r="AT159" s="230" t="s">
        <v>232</v>
      </c>
      <c r="AU159" s="230" t="s">
        <v>93</v>
      </c>
      <c r="AV159" s="14" t="s">
        <v>93</v>
      </c>
      <c r="AW159" s="14" t="s">
        <v>35</v>
      </c>
      <c r="AX159" s="14" t="s">
        <v>80</v>
      </c>
      <c r="AY159" s="230" t="s">
        <v>220</v>
      </c>
    </row>
    <row r="160" spans="1:65" s="15" customFormat="1" ht="11.25">
      <c r="B160" s="231"/>
      <c r="C160" s="232"/>
      <c r="D160" s="205" t="s">
        <v>232</v>
      </c>
      <c r="E160" s="233" t="s">
        <v>1</v>
      </c>
      <c r="F160" s="234" t="s">
        <v>236</v>
      </c>
      <c r="G160" s="232"/>
      <c r="H160" s="235">
        <v>4</v>
      </c>
      <c r="I160" s="236"/>
      <c r="J160" s="232"/>
      <c r="K160" s="232"/>
      <c r="L160" s="237"/>
      <c r="M160" s="238"/>
      <c r="N160" s="239"/>
      <c r="O160" s="239"/>
      <c r="P160" s="239"/>
      <c r="Q160" s="239"/>
      <c r="R160" s="239"/>
      <c r="S160" s="239"/>
      <c r="T160" s="240"/>
      <c r="AT160" s="241" t="s">
        <v>232</v>
      </c>
      <c r="AU160" s="241" t="s">
        <v>93</v>
      </c>
      <c r="AV160" s="15" t="s">
        <v>228</v>
      </c>
      <c r="AW160" s="15" t="s">
        <v>35</v>
      </c>
      <c r="AX160" s="15" t="s">
        <v>87</v>
      </c>
      <c r="AY160" s="241" t="s">
        <v>220</v>
      </c>
    </row>
    <row r="161" spans="1:65" s="2" customFormat="1" ht="14.45" customHeight="1">
      <c r="A161" s="35"/>
      <c r="B161" s="36"/>
      <c r="C161" s="192" t="s">
        <v>274</v>
      </c>
      <c r="D161" s="192" t="s">
        <v>223</v>
      </c>
      <c r="E161" s="193" t="s">
        <v>1228</v>
      </c>
      <c r="F161" s="194" t="s">
        <v>1229</v>
      </c>
      <c r="G161" s="195" t="s">
        <v>1115</v>
      </c>
      <c r="H161" s="196">
        <v>1</v>
      </c>
      <c r="I161" s="197"/>
      <c r="J161" s="198">
        <f>ROUND(I161*H161,2)</f>
        <v>0</v>
      </c>
      <c r="K161" s="194" t="s">
        <v>1</v>
      </c>
      <c r="L161" s="40"/>
      <c r="M161" s="199" t="s">
        <v>1</v>
      </c>
      <c r="N161" s="200" t="s">
        <v>46</v>
      </c>
      <c r="O161" s="72"/>
      <c r="P161" s="201">
        <f>O161*H161</f>
        <v>0</v>
      </c>
      <c r="Q161" s="201">
        <v>0.01</v>
      </c>
      <c r="R161" s="201">
        <f>Q161*H161</f>
        <v>0.01</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2136</v>
      </c>
    </row>
    <row r="162" spans="1:65" s="2" customFormat="1" ht="11.25">
      <c r="A162" s="35"/>
      <c r="B162" s="36"/>
      <c r="C162" s="37"/>
      <c r="D162" s="205" t="s">
        <v>230</v>
      </c>
      <c r="E162" s="37"/>
      <c r="F162" s="206" t="s">
        <v>1229</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14" customFormat="1" ht="11.25">
      <c r="B163" s="220"/>
      <c r="C163" s="221"/>
      <c r="D163" s="205" t="s">
        <v>232</v>
      </c>
      <c r="E163" s="222" t="s">
        <v>1</v>
      </c>
      <c r="F163" s="223" t="s">
        <v>87</v>
      </c>
      <c r="G163" s="221"/>
      <c r="H163" s="224">
        <v>1</v>
      </c>
      <c r="I163" s="225"/>
      <c r="J163" s="221"/>
      <c r="K163" s="221"/>
      <c r="L163" s="226"/>
      <c r="M163" s="227"/>
      <c r="N163" s="228"/>
      <c r="O163" s="228"/>
      <c r="P163" s="228"/>
      <c r="Q163" s="228"/>
      <c r="R163" s="228"/>
      <c r="S163" s="228"/>
      <c r="T163" s="229"/>
      <c r="AT163" s="230" t="s">
        <v>232</v>
      </c>
      <c r="AU163" s="230" t="s">
        <v>93</v>
      </c>
      <c r="AV163" s="14" t="s">
        <v>93</v>
      </c>
      <c r="AW163" s="14" t="s">
        <v>35</v>
      </c>
      <c r="AX163" s="14" t="s">
        <v>80</v>
      </c>
      <c r="AY163" s="230" t="s">
        <v>220</v>
      </c>
    </row>
    <row r="164" spans="1:65" s="15" customFormat="1" ht="11.25">
      <c r="B164" s="231"/>
      <c r="C164" s="232"/>
      <c r="D164" s="205" t="s">
        <v>232</v>
      </c>
      <c r="E164" s="233" t="s">
        <v>1</v>
      </c>
      <c r="F164" s="234" t="s">
        <v>236</v>
      </c>
      <c r="G164" s="232"/>
      <c r="H164" s="235">
        <v>1</v>
      </c>
      <c r="I164" s="236"/>
      <c r="J164" s="232"/>
      <c r="K164" s="232"/>
      <c r="L164" s="237"/>
      <c r="M164" s="238"/>
      <c r="N164" s="239"/>
      <c r="O164" s="239"/>
      <c r="P164" s="239"/>
      <c r="Q164" s="239"/>
      <c r="R164" s="239"/>
      <c r="S164" s="239"/>
      <c r="T164" s="240"/>
      <c r="AT164" s="241" t="s">
        <v>232</v>
      </c>
      <c r="AU164" s="241" t="s">
        <v>93</v>
      </c>
      <c r="AV164" s="15" t="s">
        <v>228</v>
      </c>
      <c r="AW164" s="15" t="s">
        <v>35</v>
      </c>
      <c r="AX164" s="15" t="s">
        <v>87</v>
      </c>
      <c r="AY164" s="241" t="s">
        <v>220</v>
      </c>
    </row>
    <row r="165" spans="1:65" s="2" customFormat="1" ht="14.45" customHeight="1">
      <c r="A165" s="35"/>
      <c r="B165" s="36"/>
      <c r="C165" s="192" t="s">
        <v>286</v>
      </c>
      <c r="D165" s="192" t="s">
        <v>223</v>
      </c>
      <c r="E165" s="193" t="s">
        <v>1231</v>
      </c>
      <c r="F165" s="194" t="s">
        <v>1232</v>
      </c>
      <c r="G165" s="195" t="s">
        <v>353</v>
      </c>
      <c r="H165" s="196">
        <v>30.5</v>
      </c>
      <c r="I165" s="197"/>
      <c r="J165" s="198">
        <f>ROUND(I165*H165,2)</f>
        <v>0</v>
      </c>
      <c r="K165" s="194" t="s">
        <v>227</v>
      </c>
      <c r="L165" s="40"/>
      <c r="M165" s="199" t="s">
        <v>1</v>
      </c>
      <c r="N165" s="200" t="s">
        <v>46</v>
      </c>
      <c r="O165" s="72"/>
      <c r="P165" s="201">
        <f>O165*H165</f>
        <v>0</v>
      </c>
      <c r="Q165" s="201">
        <v>2.0000000000000001E-4</v>
      </c>
      <c r="R165" s="201">
        <f>Q165*H165</f>
        <v>6.1000000000000004E-3</v>
      </c>
      <c r="S165" s="201">
        <v>0</v>
      </c>
      <c r="T165" s="202">
        <f>S165*H165</f>
        <v>0</v>
      </c>
      <c r="U165" s="35"/>
      <c r="V165" s="35"/>
      <c r="W165" s="35"/>
      <c r="X165" s="35"/>
      <c r="Y165" s="35"/>
      <c r="Z165" s="35"/>
      <c r="AA165" s="35"/>
      <c r="AB165" s="35"/>
      <c r="AC165" s="35"/>
      <c r="AD165" s="35"/>
      <c r="AE165" s="35"/>
      <c r="AR165" s="203" t="s">
        <v>317</v>
      </c>
      <c r="AT165" s="203" t="s">
        <v>223</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1233</v>
      </c>
    </row>
    <row r="166" spans="1:65" s="2" customFormat="1" ht="19.5">
      <c r="A166" s="35"/>
      <c r="B166" s="36"/>
      <c r="C166" s="37"/>
      <c r="D166" s="205" t="s">
        <v>230</v>
      </c>
      <c r="E166" s="37"/>
      <c r="F166" s="206" t="s">
        <v>1234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14" customFormat="1" ht="11.25">
      <c r="B167" s="220"/>
      <c r="C167" s="221"/>
      <c r="D167" s="205" t="s">
        <v>232</v>
      </c>
      <c r="E167" s="222" t="s">
        <v>1</v>
      </c>
      <c r="F167" s="223" t="s">
        <v>2137</v>
      </c>
      <c r="G167" s="221"/>
      <c r="H167" s="224">
        <v>30.5</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5" customFormat="1" ht="11.25">
      <c r="B168" s="231"/>
      <c r="C168" s="232"/>
      <c r="D168" s="205" t="s">
        <v>232</v>
      </c>
      <c r="E168" s="233" t="s">
        <v>1</v>
      </c>
      <c r="F168" s="234" t="s">
        <v>236</v>
      </c>
      <c r="G168" s="232"/>
      <c r="H168" s="235">
        <v>30.5</v>
      </c>
      <c r="I168" s="236"/>
      <c r="J168" s="232"/>
      <c r="K168" s="232"/>
      <c r="L168" s="237"/>
      <c r="M168" s="238"/>
      <c r="N168" s="239"/>
      <c r="O168" s="239"/>
      <c r="P168" s="239"/>
      <c r="Q168" s="239"/>
      <c r="R168" s="239"/>
      <c r="S168" s="239"/>
      <c r="T168" s="240"/>
      <c r="AT168" s="241" t="s">
        <v>232</v>
      </c>
      <c r="AU168" s="241" t="s">
        <v>93</v>
      </c>
      <c r="AV168" s="15" t="s">
        <v>228</v>
      </c>
      <c r="AW168" s="15" t="s">
        <v>35</v>
      </c>
      <c r="AX168" s="15" t="s">
        <v>87</v>
      </c>
      <c r="AY168" s="241" t="s">
        <v>220</v>
      </c>
    </row>
    <row r="169" spans="1:65" s="2" customFormat="1" ht="14.45" customHeight="1">
      <c r="A169" s="35"/>
      <c r="B169" s="36"/>
      <c r="C169" s="192" t="s">
        <v>293</v>
      </c>
      <c r="D169" s="192" t="s">
        <v>223</v>
      </c>
      <c r="E169" s="193" t="s">
        <v>1235</v>
      </c>
      <c r="F169" s="194" t="s">
        <v>1236</v>
      </c>
      <c r="G169" s="195" t="s">
        <v>353</v>
      </c>
      <c r="H169" s="196">
        <v>11</v>
      </c>
      <c r="I169" s="197"/>
      <c r="J169" s="198">
        <f>ROUND(I169*H169,2)</f>
        <v>0</v>
      </c>
      <c r="K169" s="194" t="s">
        <v>227</v>
      </c>
      <c r="L169" s="40"/>
      <c r="M169" s="199" t="s">
        <v>1</v>
      </c>
      <c r="N169" s="200" t="s">
        <v>46</v>
      </c>
      <c r="O169" s="72"/>
      <c r="P169" s="201">
        <f>O169*H169</f>
        <v>0</v>
      </c>
      <c r="Q169" s="201">
        <v>2.4000000000000001E-4</v>
      </c>
      <c r="R169" s="201">
        <f>Q169*H169</f>
        <v>2.64E-3</v>
      </c>
      <c r="S169" s="201">
        <v>0</v>
      </c>
      <c r="T169" s="202">
        <f>S169*H169</f>
        <v>0</v>
      </c>
      <c r="U169" s="35"/>
      <c r="V169" s="35"/>
      <c r="W169" s="35"/>
      <c r="X169" s="35"/>
      <c r="Y169" s="35"/>
      <c r="Z169" s="35"/>
      <c r="AA169" s="35"/>
      <c r="AB169" s="35"/>
      <c r="AC169" s="35"/>
      <c r="AD169" s="35"/>
      <c r="AE169" s="35"/>
      <c r="AR169" s="203" t="s">
        <v>317</v>
      </c>
      <c r="AT169" s="203" t="s">
        <v>223</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1237</v>
      </c>
    </row>
    <row r="170" spans="1:65" s="2" customFormat="1" ht="19.5">
      <c r="A170" s="35"/>
      <c r="B170" s="36"/>
      <c r="C170" s="37"/>
      <c r="D170" s="205" t="s">
        <v>230</v>
      </c>
      <c r="E170" s="37"/>
      <c r="F170" s="206" t="s">
        <v>1238</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14" customFormat="1" ht="11.25">
      <c r="B171" s="220"/>
      <c r="C171" s="221"/>
      <c r="D171" s="205" t="s">
        <v>232</v>
      </c>
      <c r="E171" s="222" t="s">
        <v>1</v>
      </c>
      <c r="F171" s="223" t="s">
        <v>293</v>
      </c>
      <c r="G171" s="221"/>
      <c r="H171" s="224">
        <v>11</v>
      </c>
      <c r="I171" s="225"/>
      <c r="J171" s="221"/>
      <c r="K171" s="221"/>
      <c r="L171" s="226"/>
      <c r="M171" s="227"/>
      <c r="N171" s="228"/>
      <c r="O171" s="228"/>
      <c r="P171" s="228"/>
      <c r="Q171" s="228"/>
      <c r="R171" s="228"/>
      <c r="S171" s="228"/>
      <c r="T171" s="229"/>
      <c r="AT171" s="230" t="s">
        <v>232</v>
      </c>
      <c r="AU171" s="230" t="s">
        <v>93</v>
      </c>
      <c r="AV171" s="14" t="s">
        <v>93</v>
      </c>
      <c r="AW171" s="14" t="s">
        <v>35</v>
      </c>
      <c r="AX171" s="14" t="s">
        <v>80</v>
      </c>
      <c r="AY171" s="230" t="s">
        <v>220</v>
      </c>
    </row>
    <row r="172" spans="1:65" s="15" customFormat="1" ht="11.25">
      <c r="B172" s="231"/>
      <c r="C172" s="232"/>
      <c r="D172" s="205" t="s">
        <v>232</v>
      </c>
      <c r="E172" s="233" t="s">
        <v>1</v>
      </c>
      <c r="F172" s="234" t="s">
        <v>236</v>
      </c>
      <c r="G172" s="232"/>
      <c r="H172" s="235">
        <v>11</v>
      </c>
      <c r="I172" s="236"/>
      <c r="J172" s="232"/>
      <c r="K172" s="232"/>
      <c r="L172" s="237"/>
      <c r="M172" s="238"/>
      <c r="N172" s="239"/>
      <c r="O172" s="239"/>
      <c r="P172" s="239"/>
      <c r="Q172" s="239"/>
      <c r="R172" s="239"/>
      <c r="S172" s="239"/>
      <c r="T172" s="240"/>
      <c r="AT172" s="241" t="s">
        <v>232</v>
      </c>
      <c r="AU172" s="241" t="s">
        <v>93</v>
      </c>
      <c r="AV172" s="15" t="s">
        <v>228</v>
      </c>
      <c r="AW172" s="15" t="s">
        <v>35</v>
      </c>
      <c r="AX172" s="15" t="s">
        <v>87</v>
      </c>
      <c r="AY172" s="241" t="s">
        <v>220</v>
      </c>
    </row>
    <row r="173" spans="1:65" s="2" customFormat="1" ht="14.45" customHeight="1">
      <c r="A173" s="35"/>
      <c r="B173" s="36"/>
      <c r="C173" s="192" t="s">
        <v>298</v>
      </c>
      <c r="D173" s="192" t="s">
        <v>223</v>
      </c>
      <c r="E173" s="193" t="s">
        <v>1239</v>
      </c>
      <c r="F173" s="194" t="s">
        <v>1240</v>
      </c>
      <c r="G173" s="195" t="s">
        <v>259</v>
      </c>
      <c r="H173" s="196">
        <v>7</v>
      </c>
      <c r="I173" s="197"/>
      <c r="J173" s="198">
        <f>ROUND(I173*H173,2)</f>
        <v>0</v>
      </c>
      <c r="K173" s="194" t="s">
        <v>227</v>
      </c>
      <c r="L173" s="40"/>
      <c r="M173" s="199" t="s">
        <v>1</v>
      </c>
      <c r="N173" s="200" t="s">
        <v>46</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317</v>
      </c>
      <c r="AT173" s="203" t="s">
        <v>223</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93</v>
      </c>
      <c r="BK173" s="204">
        <f>ROUND(I173*H173,2)</f>
        <v>0</v>
      </c>
      <c r="BL173" s="18" t="s">
        <v>317</v>
      </c>
      <c r="BM173" s="203" t="s">
        <v>1241</v>
      </c>
    </row>
    <row r="174" spans="1:65" s="2" customFormat="1" ht="11.25">
      <c r="A174" s="35"/>
      <c r="B174" s="36"/>
      <c r="C174" s="37"/>
      <c r="D174" s="205" t="s">
        <v>230</v>
      </c>
      <c r="E174" s="37"/>
      <c r="F174" s="206" t="s">
        <v>1242</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2" customFormat="1" ht="14.45" customHeight="1">
      <c r="A175" s="35"/>
      <c r="B175" s="36"/>
      <c r="C175" s="192" t="s">
        <v>304</v>
      </c>
      <c r="D175" s="192" t="s">
        <v>223</v>
      </c>
      <c r="E175" s="193" t="s">
        <v>1243</v>
      </c>
      <c r="F175" s="194" t="s">
        <v>1244</v>
      </c>
      <c r="G175" s="195" t="s">
        <v>259</v>
      </c>
      <c r="H175" s="196">
        <v>8</v>
      </c>
      <c r="I175" s="197"/>
      <c r="J175" s="198">
        <f>ROUND(I175*H175,2)</f>
        <v>0</v>
      </c>
      <c r="K175" s="194" t="s">
        <v>227</v>
      </c>
      <c r="L175" s="40"/>
      <c r="M175" s="199" t="s">
        <v>1</v>
      </c>
      <c r="N175" s="200" t="s">
        <v>46</v>
      </c>
      <c r="O175" s="72"/>
      <c r="P175" s="201">
        <f>O175*H175</f>
        <v>0</v>
      </c>
      <c r="Q175" s="201">
        <v>2.9E-4</v>
      </c>
      <c r="R175" s="201">
        <f>Q175*H175</f>
        <v>2.32E-3</v>
      </c>
      <c r="S175" s="201">
        <v>0</v>
      </c>
      <c r="T175" s="202">
        <f>S175*H175</f>
        <v>0</v>
      </c>
      <c r="U175" s="35"/>
      <c r="V175" s="35"/>
      <c r="W175" s="35"/>
      <c r="X175" s="35"/>
      <c r="Y175" s="35"/>
      <c r="Z175" s="35"/>
      <c r="AA175" s="35"/>
      <c r="AB175" s="35"/>
      <c r="AC175" s="35"/>
      <c r="AD175" s="35"/>
      <c r="AE175" s="35"/>
      <c r="AR175" s="203" t="s">
        <v>317</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317</v>
      </c>
      <c r="BM175" s="203" t="s">
        <v>1245</v>
      </c>
    </row>
    <row r="176" spans="1:65" s="2" customFormat="1" ht="11.25">
      <c r="A176" s="35"/>
      <c r="B176" s="36"/>
      <c r="C176" s="37"/>
      <c r="D176" s="205" t="s">
        <v>230</v>
      </c>
      <c r="E176" s="37"/>
      <c r="F176" s="206" t="s">
        <v>1246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14" customFormat="1" ht="11.25">
      <c r="B177" s="220"/>
      <c r="C177" s="221"/>
      <c r="D177" s="205" t="s">
        <v>232</v>
      </c>
      <c r="E177" s="222" t="s">
        <v>1</v>
      </c>
      <c r="F177" s="223" t="s">
        <v>276</v>
      </c>
      <c r="G177" s="221"/>
      <c r="H177" s="224">
        <v>8</v>
      </c>
      <c r="I177" s="225"/>
      <c r="J177" s="221"/>
      <c r="K177" s="221"/>
      <c r="L177" s="226"/>
      <c r="M177" s="227"/>
      <c r="N177" s="228"/>
      <c r="O177" s="228"/>
      <c r="P177" s="228"/>
      <c r="Q177" s="228"/>
      <c r="R177" s="228"/>
      <c r="S177" s="228"/>
      <c r="T177" s="229"/>
      <c r="AT177" s="230" t="s">
        <v>232</v>
      </c>
      <c r="AU177" s="230" t="s">
        <v>93</v>
      </c>
      <c r="AV177" s="14" t="s">
        <v>93</v>
      </c>
      <c r="AW177" s="14" t="s">
        <v>35</v>
      </c>
      <c r="AX177" s="14" t="s">
        <v>80</v>
      </c>
      <c r="AY177" s="230" t="s">
        <v>220</v>
      </c>
    </row>
    <row r="178" spans="1:65" s="15" customFormat="1" ht="11.25">
      <c r="B178" s="231"/>
      <c r="C178" s="232"/>
      <c r="D178" s="205" t="s">
        <v>232</v>
      </c>
      <c r="E178" s="233" t="s">
        <v>1</v>
      </c>
      <c r="F178" s="234" t="s">
        <v>236</v>
      </c>
      <c r="G178" s="232"/>
      <c r="H178" s="235">
        <v>8</v>
      </c>
      <c r="I178" s="236"/>
      <c r="J178" s="232"/>
      <c r="K178" s="232"/>
      <c r="L178" s="237"/>
      <c r="M178" s="238"/>
      <c r="N178" s="239"/>
      <c r="O178" s="239"/>
      <c r="P178" s="239"/>
      <c r="Q178" s="239"/>
      <c r="R178" s="239"/>
      <c r="S178" s="239"/>
      <c r="T178" s="240"/>
      <c r="AT178" s="241" t="s">
        <v>232</v>
      </c>
      <c r="AU178" s="241" t="s">
        <v>93</v>
      </c>
      <c r="AV178" s="15" t="s">
        <v>228</v>
      </c>
      <c r="AW178" s="15" t="s">
        <v>35</v>
      </c>
      <c r="AX178" s="15" t="s">
        <v>87</v>
      </c>
      <c r="AY178" s="241" t="s">
        <v>220</v>
      </c>
    </row>
    <row r="179" spans="1:65" s="2" customFormat="1" ht="14.45" customHeight="1">
      <c r="A179" s="35"/>
      <c r="B179" s="36"/>
      <c r="C179" s="192" t="s">
        <v>308</v>
      </c>
      <c r="D179" s="192" t="s">
        <v>223</v>
      </c>
      <c r="E179" s="193" t="s">
        <v>2138</v>
      </c>
      <c r="F179" s="194" t="s">
        <v>2139</v>
      </c>
      <c r="G179" s="195" t="s">
        <v>259</v>
      </c>
      <c r="H179" s="196">
        <v>4</v>
      </c>
      <c r="I179" s="197"/>
      <c r="J179" s="198">
        <f>ROUND(I179*H179,2)</f>
        <v>0</v>
      </c>
      <c r="K179" s="194" t="s">
        <v>227</v>
      </c>
      <c r="L179" s="40"/>
      <c r="M179" s="199" t="s">
        <v>1</v>
      </c>
      <c r="N179" s="200" t="s">
        <v>46</v>
      </c>
      <c r="O179" s="72"/>
      <c r="P179" s="201">
        <f>O179*H179</f>
        <v>0</v>
      </c>
      <c r="Q179" s="201">
        <v>5.9999999999999995E-4</v>
      </c>
      <c r="R179" s="201">
        <f>Q179*H179</f>
        <v>2.3999999999999998E-3</v>
      </c>
      <c r="S179" s="201">
        <v>0</v>
      </c>
      <c r="T179" s="202">
        <f>S179*H179</f>
        <v>0</v>
      </c>
      <c r="U179" s="35"/>
      <c r="V179" s="35"/>
      <c r="W179" s="35"/>
      <c r="X179" s="35"/>
      <c r="Y179" s="35"/>
      <c r="Z179" s="35"/>
      <c r="AA179" s="35"/>
      <c r="AB179" s="35"/>
      <c r="AC179" s="35"/>
      <c r="AD179" s="35"/>
      <c r="AE179" s="35"/>
      <c r="AR179" s="203" t="s">
        <v>317</v>
      </c>
      <c r="AT179" s="203" t="s">
        <v>223</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2140</v>
      </c>
    </row>
    <row r="180" spans="1:65" s="2" customFormat="1" ht="11.25">
      <c r="A180" s="35"/>
      <c r="B180" s="36"/>
      <c r="C180" s="37"/>
      <c r="D180" s="205" t="s">
        <v>230</v>
      </c>
      <c r="E180" s="37"/>
      <c r="F180" s="206" t="s">
        <v>2141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14" customFormat="1" ht="11.25">
      <c r="B181" s="220"/>
      <c r="C181" s="221"/>
      <c r="D181" s="205" t="s">
        <v>232</v>
      </c>
      <c r="E181" s="222" t="s">
        <v>1</v>
      </c>
      <c r="F181" s="223" t="s">
        <v>228</v>
      </c>
      <c r="G181" s="221"/>
      <c r="H181" s="224">
        <v>4</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5" customFormat="1" ht="11.25">
      <c r="B182" s="231"/>
      <c r="C182" s="232"/>
      <c r="D182" s="205" t="s">
        <v>232</v>
      </c>
      <c r="E182" s="233" t="s">
        <v>1</v>
      </c>
      <c r="F182" s="234" t="s">
        <v>236</v>
      </c>
      <c r="G182" s="232"/>
      <c r="H182" s="235">
        <v>4</v>
      </c>
      <c r="I182" s="236"/>
      <c r="J182" s="232"/>
      <c r="K182" s="232"/>
      <c r="L182" s="237"/>
      <c r="M182" s="238"/>
      <c r="N182" s="239"/>
      <c r="O182" s="239"/>
      <c r="P182" s="239"/>
      <c r="Q182" s="239"/>
      <c r="R182" s="239"/>
      <c r="S182" s="239"/>
      <c r="T182" s="240"/>
      <c r="AT182" s="241" t="s">
        <v>232</v>
      </c>
      <c r="AU182" s="241" t="s">
        <v>93</v>
      </c>
      <c r="AV182" s="15" t="s">
        <v>228</v>
      </c>
      <c r="AW182" s="15" t="s">
        <v>35</v>
      </c>
      <c r="AX182" s="15" t="s">
        <v>87</v>
      </c>
      <c r="AY182" s="241" t="s">
        <v>220</v>
      </c>
    </row>
    <row r="183" spans="1:65" s="2" customFormat="1" ht="14.45" customHeight="1">
      <c r="A183" s="35"/>
      <c r="B183" s="36"/>
      <c r="C183" s="192" t="s">
        <v>8</v>
      </c>
      <c r="D183" s="192" t="s">
        <v>223</v>
      </c>
      <c r="E183" s="193" t="s">
        <v>1247</v>
      </c>
      <c r="F183" s="194" t="s">
        <v>1248</v>
      </c>
      <c r="G183" s="195" t="s">
        <v>259</v>
      </c>
      <c r="H183" s="196">
        <v>4</v>
      </c>
      <c r="I183" s="197"/>
      <c r="J183" s="198">
        <f>ROUND(I183*H183,2)</f>
        <v>0</v>
      </c>
      <c r="K183" s="194" t="s">
        <v>227</v>
      </c>
      <c r="L183" s="40"/>
      <c r="M183" s="199" t="s">
        <v>1</v>
      </c>
      <c r="N183" s="200" t="s">
        <v>46</v>
      </c>
      <c r="O183" s="72"/>
      <c r="P183" s="201">
        <f>O183*H183</f>
        <v>0</v>
      </c>
      <c r="Q183" s="201">
        <v>7.5000000000000002E-4</v>
      </c>
      <c r="R183" s="201">
        <f>Q183*H183</f>
        <v>3.0000000000000001E-3</v>
      </c>
      <c r="S183" s="201">
        <v>0</v>
      </c>
      <c r="T183" s="202">
        <f>S183*H183</f>
        <v>0</v>
      </c>
      <c r="U183" s="35"/>
      <c r="V183" s="35"/>
      <c r="W183" s="35"/>
      <c r="X183" s="35"/>
      <c r="Y183" s="35"/>
      <c r="Z183" s="35"/>
      <c r="AA183" s="35"/>
      <c r="AB183" s="35"/>
      <c r="AC183" s="35"/>
      <c r="AD183" s="35"/>
      <c r="AE183" s="35"/>
      <c r="AR183" s="203" t="s">
        <v>317</v>
      </c>
      <c r="AT183" s="203" t="s">
        <v>223</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317</v>
      </c>
      <c r="BM183" s="203" t="s">
        <v>1249</v>
      </c>
    </row>
    <row r="184" spans="1:65" s="2" customFormat="1" ht="11.25">
      <c r="A184" s="35"/>
      <c r="B184" s="36"/>
      <c r="C184" s="37"/>
      <c r="D184" s="205" t="s">
        <v>230</v>
      </c>
      <c r="E184" s="37"/>
      <c r="F184" s="206" t="s">
        <v>1250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14" customFormat="1" ht="11.25">
      <c r="B185" s="220"/>
      <c r="C185" s="221"/>
      <c r="D185" s="205" t="s">
        <v>232</v>
      </c>
      <c r="E185" s="222" t="s">
        <v>1</v>
      </c>
      <c r="F185" s="223" t="s">
        <v>228</v>
      </c>
      <c r="G185" s="221"/>
      <c r="H185" s="224">
        <v>4</v>
      </c>
      <c r="I185" s="225"/>
      <c r="J185" s="221"/>
      <c r="K185" s="221"/>
      <c r="L185" s="226"/>
      <c r="M185" s="227"/>
      <c r="N185" s="228"/>
      <c r="O185" s="228"/>
      <c r="P185" s="228"/>
      <c r="Q185" s="228"/>
      <c r="R185" s="228"/>
      <c r="S185" s="228"/>
      <c r="T185" s="229"/>
      <c r="AT185" s="230" t="s">
        <v>232</v>
      </c>
      <c r="AU185" s="230" t="s">
        <v>93</v>
      </c>
      <c r="AV185" s="14" t="s">
        <v>93</v>
      </c>
      <c r="AW185" s="14" t="s">
        <v>35</v>
      </c>
      <c r="AX185" s="14" t="s">
        <v>80</v>
      </c>
      <c r="AY185" s="230" t="s">
        <v>220</v>
      </c>
    </row>
    <row r="186" spans="1:65" s="15" customFormat="1" ht="11.25">
      <c r="B186" s="231"/>
      <c r="C186" s="232"/>
      <c r="D186" s="205" t="s">
        <v>232</v>
      </c>
      <c r="E186" s="233" t="s">
        <v>1</v>
      </c>
      <c r="F186" s="234" t="s">
        <v>236</v>
      </c>
      <c r="G186" s="232"/>
      <c r="H186" s="235">
        <v>4</v>
      </c>
      <c r="I186" s="236"/>
      <c r="J186" s="232"/>
      <c r="K186" s="232"/>
      <c r="L186" s="237"/>
      <c r="M186" s="238"/>
      <c r="N186" s="239"/>
      <c r="O186" s="239"/>
      <c r="P186" s="239"/>
      <c r="Q186" s="239"/>
      <c r="R186" s="239"/>
      <c r="S186" s="239"/>
      <c r="T186" s="240"/>
      <c r="AT186" s="241" t="s">
        <v>232</v>
      </c>
      <c r="AU186" s="241" t="s">
        <v>93</v>
      </c>
      <c r="AV186" s="15" t="s">
        <v>228</v>
      </c>
      <c r="AW186" s="15" t="s">
        <v>35</v>
      </c>
      <c r="AX186" s="15" t="s">
        <v>87</v>
      </c>
      <c r="AY186" s="241" t="s">
        <v>220</v>
      </c>
    </row>
    <row r="187" spans="1:65" s="2" customFormat="1" ht="14.45" customHeight="1">
      <c r="A187" s="35"/>
      <c r="B187" s="36"/>
      <c r="C187" s="192" t="s">
        <v>317</v>
      </c>
      <c r="D187" s="192" t="s">
        <v>223</v>
      </c>
      <c r="E187" s="193" t="s">
        <v>1251</v>
      </c>
      <c r="F187" s="194" t="s">
        <v>1252</v>
      </c>
      <c r="G187" s="195" t="s">
        <v>259</v>
      </c>
      <c r="H187" s="196">
        <v>8</v>
      </c>
      <c r="I187" s="197"/>
      <c r="J187" s="198">
        <f>ROUND(I187*H187,2)</f>
        <v>0</v>
      </c>
      <c r="K187" s="194" t="s">
        <v>227</v>
      </c>
      <c r="L187" s="40"/>
      <c r="M187" s="199" t="s">
        <v>1</v>
      </c>
      <c r="N187" s="200" t="s">
        <v>46</v>
      </c>
      <c r="O187" s="72"/>
      <c r="P187" s="201">
        <f>O187*H187</f>
        <v>0</v>
      </c>
      <c r="Q187" s="201">
        <v>1.25E-3</v>
      </c>
      <c r="R187" s="201">
        <f>Q187*H187</f>
        <v>0.01</v>
      </c>
      <c r="S187" s="201">
        <v>0</v>
      </c>
      <c r="T187" s="202">
        <f>S187*H187</f>
        <v>0</v>
      </c>
      <c r="U187" s="35"/>
      <c r="V187" s="35"/>
      <c r="W187" s="35"/>
      <c r="X187" s="35"/>
      <c r="Y187" s="35"/>
      <c r="Z187" s="35"/>
      <c r="AA187" s="35"/>
      <c r="AB187" s="35"/>
      <c r="AC187" s="35"/>
      <c r="AD187" s="35"/>
      <c r="AE187" s="35"/>
      <c r="AR187" s="203" t="s">
        <v>317</v>
      </c>
      <c r="AT187" s="203" t="s">
        <v>223</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1253</v>
      </c>
    </row>
    <row r="188" spans="1:65" s="2" customFormat="1" ht="11.25">
      <c r="A188" s="35"/>
      <c r="B188" s="36"/>
      <c r="C188" s="37"/>
      <c r="D188" s="205" t="s">
        <v>230</v>
      </c>
      <c r="E188" s="37"/>
      <c r="F188" s="206" t="s">
        <v>1254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14" customFormat="1" ht="11.25">
      <c r="B189" s="220"/>
      <c r="C189" s="221"/>
      <c r="D189" s="205" t="s">
        <v>232</v>
      </c>
      <c r="E189" s="222" t="s">
        <v>1</v>
      </c>
      <c r="F189" s="223" t="s">
        <v>2142</v>
      </c>
      <c r="G189" s="221"/>
      <c r="H189" s="224">
        <v>8</v>
      </c>
      <c r="I189" s="225"/>
      <c r="J189" s="221"/>
      <c r="K189" s="221"/>
      <c r="L189" s="226"/>
      <c r="M189" s="227"/>
      <c r="N189" s="228"/>
      <c r="O189" s="228"/>
      <c r="P189" s="228"/>
      <c r="Q189" s="228"/>
      <c r="R189" s="228"/>
      <c r="S189" s="228"/>
      <c r="T189" s="229"/>
      <c r="AT189" s="230" t="s">
        <v>232</v>
      </c>
      <c r="AU189" s="230" t="s">
        <v>93</v>
      </c>
      <c r="AV189" s="14" t="s">
        <v>93</v>
      </c>
      <c r="AW189" s="14" t="s">
        <v>35</v>
      </c>
      <c r="AX189" s="14" t="s">
        <v>80</v>
      </c>
      <c r="AY189" s="230" t="s">
        <v>220</v>
      </c>
    </row>
    <row r="190" spans="1:65" s="15" customFormat="1" ht="11.25">
      <c r="B190" s="231"/>
      <c r="C190" s="232"/>
      <c r="D190" s="205" t="s">
        <v>232</v>
      </c>
      <c r="E190" s="233" t="s">
        <v>1</v>
      </c>
      <c r="F190" s="234" t="s">
        <v>236</v>
      </c>
      <c r="G190" s="232"/>
      <c r="H190" s="235">
        <v>8</v>
      </c>
      <c r="I190" s="236"/>
      <c r="J190" s="232"/>
      <c r="K190" s="232"/>
      <c r="L190" s="237"/>
      <c r="M190" s="238"/>
      <c r="N190" s="239"/>
      <c r="O190" s="239"/>
      <c r="P190" s="239"/>
      <c r="Q190" s="239"/>
      <c r="R190" s="239"/>
      <c r="S190" s="239"/>
      <c r="T190" s="240"/>
      <c r="AT190" s="241" t="s">
        <v>232</v>
      </c>
      <c r="AU190" s="241" t="s">
        <v>93</v>
      </c>
      <c r="AV190" s="15" t="s">
        <v>228</v>
      </c>
      <c r="AW190" s="15" t="s">
        <v>35</v>
      </c>
      <c r="AX190" s="15" t="s">
        <v>87</v>
      </c>
      <c r="AY190" s="241" t="s">
        <v>220</v>
      </c>
    </row>
    <row r="191" spans="1:65" s="2" customFormat="1" ht="14.45" customHeight="1">
      <c r="A191" s="35"/>
      <c r="B191" s="36"/>
      <c r="C191" s="192" t="s">
        <v>323</v>
      </c>
      <c r="D191" s="192" t="s">
        <v>223</v>
      </c>
      <c r="E191" s="193" t="s">
        <v>1255</v>
      </c>
      <c r="F191" s="194" t="s">
        <v>1256</v>
      </c>
      <c r="G191" s="195" t="s">
        <v>353</v>
      </c>
      <c r="H191" s="196">
        <v>41.5</v>
      </c>
      <c r="I191" s="197"/>
      <c r="J191" s="198">
        <f>ROUND(I191*H191,2)</f>
        <v>0</v>
      </c>
      <c r="K191" s="194" t="s">
        <v>227</v>
      </c>
      <c r="L191" s="40"/>
      <c r="M191" s="199" t="s">
        <v>1</v>
      </c>
      <c r="N191" s="200" t="s">
        <v>46</v>
      </c>
      <c r="O191" s="72"/>
      <c r="P191" s="201">
        <f>O191*H191</f>
        <v>0</v>
      </c>
      <c r="Q191" s="201">
        <v>1.9000000000000001E-4</v>
      </c>
      <c r="R191" s="201">
        <f>Q191*H191</f>
        <v>7.8849999999999996E-3</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1257</v>
      </c>
    </row>
    <row r="192" spans="1:65" s="2" customFormat="1" ht="11.25">
      <c r="A192" s="35"/>
      <c r="B192" s="36"/>
      <c r="C192" s="37"/>
      <c r="D192" s="205" t="s">
        <v>230</v>
      </c>
      <c r="E192" s="37"/>
      <c r="F192" s="206" t="s">
        <v>1258</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14" customFormat="1" ht="11.25">
      <c r="B193" s="220"/>
      <c r="C193" s="221"/>
      <c r="D193" s="205" t="s">
        <v>232</v>
      </c>
      <c r="E193" s="222" t="s">
        <v>1</v>
      </c>
      <c r="F193" s="223" t="s">
        <v>2143</v>
      </c>
      <c r="G193" s="221"/>
      <c r="H193" s="224">
        <v>41.5</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5" customFormat="1" ht="11.25">
      <c r="B194" s="231"/>
      <c r="C194" s="232"/>
      <c r="D194" s="205" t="s">
        <v>232</v>
      </c>
      <c r="E194" s="233" t="s">
        <v>1</v>
      </c>
      <c r="F194" s="234" t="s">
        <v>236</v>
      </c>
      <c r="G194" s="232"/>
      <c r="H194" s="235">
        <v>41.5</v>
      </c>
      <c r="I194" s="236"/>
      <c r="J194" s="232"/>
      <c r="K194" s="232"/>
      <c r="L194" s="237"/>
      <c r="M194" s="238"/>
      <c r="N194" s="239"/>
      <c r="O194" s="239"/>
      <c r="P194" s="239"/>
      <c r="Q194" s="239"/>
      <c r="R194" s="239"/>
      <c r="S194" s="239"/>
      <c r="T194" s="240"/>
      <c r="AT194" s="241" t="s">
        <v>232</v>
      </c>
      <c r="AU194" s="241" t="s">
        <v>93</v>
      </c>
      <c r="AV194" s="15" t="s">
        <v>228</v>
      </c>
      <c r="AW194" s="15" t="s">
        <v>35</v>
      </c>
      <c r="AX194" s="15" t="s">
        <v>87</v>
      </c>
      <c r="AY194" s="241" t="s">
        <v>220</v>
      </c>
    </row>
    <row r="195" spans="1:65" s="2" customFormat="1" ht="14.45" customHeight="1">
      <c r="A195" s="35"/>
      <c r="B195" s="36"/>
      <c r="C195" s="192" t="s">
        <v>327</v>
      </c>
      <c r="D195" s="192" t="s">
        <v>223</v>
      </c>
      <c r="E195" s="193" t="s">
        <v>1259</v>
      </c>
      <c r="F195" s="194" t="s">
        <v>1260</v>
      </c>
      <c r="G195" s="195" t="s">
        <v>353</v>
      </c>
      <c r="H195" s="196">
        <v>41.5</v>
      </c>
      <c r="I195" s="197"/>
      <c r="J195" s="198">
        <f>ROUND(I195*H195,2)</f>
        <v>0</v>
      </c>
      <c r="K195" s="194" t="s">
        <v>227</v>
      </c>
      <c r="L195" s="40"/>
      <c r="M195" s="199" t="s">
        <v>1</v>
      </c>
      <c r="N195" s="200" t="s">
        <v>46</v>
      </c>
      <c r="O195" s="72"/>
      <c r="P195" s="201">
        <f>O195*H195</f>
        <v>0</v>
      </c>
      <c r="Q195" s="201">
        <v>1.0000000000000001E-5</v>
      </c>
      <c r="R195" s="201">
        <f>Q195*H195</f>
        <v>4.1500000000000006E-4</v>
      </c>
      <c r="S195" s="201">
        <v>0</v>
      </c>
      <c r="T195" s="202">
        <f>S195*H195</f>
        <v>0</v>
      </c>
      <c r="U195" s="35"/>
      <c r="V195" s="35"/>
      <c r="W195" s="35"/>
      <c r="X195" s="35"/>
      <c r="Y195" s="35"/>
      <c r="Z195" s="35"/>
      <c r="AA195" s="35"/>
      <c r="AB195" s="35"/>
      <c r="AC195" s="35"/>
      <c r="AD195" s="35"/>
      <c r="AE195" s="35"/>
      <c r="AR195" s="203" t="s">
        <v>317</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1261</v>
      </c>
    </row>
    <row r="196" spans="1:65" s="2" customFormat="1" ht="11.25">
      <c r="A196" s="35"/>
      <c r="B196" s="36"/>
      <c r="C196" s="37"/>
      <c r="D196" s="205" t="s">
        <v>230</v>
      </c>
      <c r="E196" s="37"/>
      <c r="F196" s="206" t="s">
        <v>1262</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14" customFormat="1" ht="11.25">
      <c r="B197" s="220"/>
      <c r="C197" s="221"/>
      <c r="D197" s="205" t="s">
        <v>232</v>
      </c>
      <c r="E197" s="222" t="s">
        <v>1</v>
      </c>
      <c r="F197" s="223" t="s">
        <v>2143</v>
      </c>
      <c r="G197" s="221"/>
      <c r="H197" s="224">
        <v>41.5</v>
      </c>
      <c r="I197" s="225"/>
      <c r="J197" s="221"/>
      <c r="K197" s="221"/>
      <c r="L197" s="226"/>
      <c r="M197" s="227"/>
      <c r="N197" s="228"/>
      <c r="O197" s="228"/>
      <c r="P197" s="228"/>
      <c r="Q197" s="228"/>
      <c r="R197" s="228"/>
      <c r="S197" s="228"/>
      <c r="T197" s="229"/>
      <c r="AT197" s="230" t="s">
        <v>232</v>
      </c>
      <c r="AU197" s="230" t="s">
        <v>93</v>
      </c>
      <c r="AV197" s="14" t="s">
        <v>93</v>
      </c>
      <c r="AW197" s="14" t="s">
        <v>35</v>
      </c>
      <c r="AX197" s="14" t="s">
        <v>80</v>
      </c>
      <c r="AY197" s="230" t="s">
        <v>220</v>
      </c>
    </row>
    <row r="198" spans="1:65" s="15" customFormat="1" ht="11.25">
      <c r="B198" s="231"/>
      <c r="C198" s="232"/>
      <c r="D198" s="205" t="s">
        <v>232</v>
      </c>
      <c r="E198" s="233" t="s">
        <v>1</v>
      </c>
      <c r="F198" s="234" t="s">
        <v>236</v>
      </c>
      <c r="G198" s="232"/>
      <c r="H198" s="235">
        <v>41.5</v>
      </c>
      <c r="I198" s="236"/>
      <c r="J198" s="232"/>
      <c r="K198" s="232"/>
      <c r="L198" s="237"/>
      <c r="M198" s="238"/>
      <c r="N198" s="239"/>
      <c r="O198" s="239"/>
      <c r="P198" s="239"/>
      <c r="Q198" s="239"/>
      <c r="R198" s="239"/>
      <c r="S198" s="239"/>
      <c r="T198" s="240"/>
      <c r="AT198" s="241" t="s">
        <v>232</v>
      </c>
      <c r="AU198" s="241" t="s">
        <v>93</v>
      </c>
      <c r="AV198" s="15" t="s">
        <v>228</v>
      </c>
      <c r="AW198" s="15" t="s">
        <v>35</v>
      </c>
      <c r="AX198" s="15" t="s">
        <v>87</v>
      </c>
      <c r="AY198" s="241" t="s">
        <v>220</v>
      </c>
    </row>
    <row r="199" spans="1:65" s="2" customFormat="1" ht="14.45" customHeight="1">
      <c r="A199" s="35"/>
      <c r="B199" s="36"/>
      <c r="C199" s="192" t="s">
        <v>334</v>
      </c>
      <c r="D199" s="192" t="s">
        <v>223</v>
      </c>
      <c r="E199" s="193" t="s">
        <v>1263</v>
      </c>
      <c r="F199" s="194" t="s">
        <v>1264</v>
      </c>
      <c r="G199" s="195" t="s">
        <v>320</v>
      </c>
      <c r="H199" s="196">
        <v>8.8999999999999996E-2</v>
      </c>
      <c r="I199" s="197"/>
      <c r="J199" s="198">
        <f>ROUND(I199*H199,2)</f>
        <v>0</v>
      </c>
      <c r="K199" s="194" t="s">
        <v>227</v>
      </c>
      <c r="L199" s="40"/>
      <c r="M199" s="199" t="s">
        <v>1</v>
      </c>
      <c r="N199" s="200" t="s">
        <v>46</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317</v>
      </c>
      <c r="AT199" s="203" t="s">
        <v>223</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1265</v>
      </c>
    </row>
    <row r="200" spans="1:65" s="2" customFormat="1" ht="19.5">
      <c r="A200" s="35"/>
      <c r="B200" s="36"/>
      <c r="C200" s="37"/>
      <c r="D200" s="205" t="s">
        <v>230</v>
      </c>
      <c r="E200" s="37"/>
      <c r="F200" s="206" t="s">
        <v>1266</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192" t="s">
        <v>343</v>
      </c>
      <c r="D201" s="192" t="s">
        <v>223</v>
      </c>
      <c r="E201" s="193" t="s">
        <v>1267</v>
      </c>
      <c r="F201" s="194" t="s">
        <v>1268</v>
      </c>
      <c r="G201" s="195" t="s">
        <v>320</v>
      </c>
      <c r="H201" s="196">
        <v>8.8999999999999996E-2</v>
      </c>
      <c r="I201" s="197"/>
      <c r="J201" s="198">
        <f>ROUND(I201*H201,2)</f>
        <v>0</v>
      </c>
      <c r="K201" s="194" t="s">
        <v>227</v>
      </c>
      <c r="L201" s="40"/>
      <c r="M201" s="199" t="s">
        <v>1</v>
      </c>
      <c r="N201" s="200" t="s">
        <v>46</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317</v>
      </c>
      <c r="AT201" s="203" t="s">
        <v>223</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1269</v>
      </c>
    </row>
    <row r="202" spans="1:65" s="2" customFormat="1" ht="19.5">
      <c r="A202" s="35"/>
      <c r="B202" s="36"/>
      <c r="C202" s="37"/>
      <c r="D202" s="205" t="s">
        <v>230</v>
      </c>
      <c r="E202" s="37"/>
      <c r="F202" s="206" t="s">
        <v>1270</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12" customFormat="1" ht="22.9" customHeight="1">
      <c r="B203" s="176"/>
      <c r="C203" s="177"/>
      <c r="D203" s="178" t="s">
        <v>79</v>
      </c>
      <c r="E203" s="190" t="s">
        <v>1135</v>
      </c>
      <c r="F203" s="190" t="s">
        <v>1136</v>
      </c>
      <c r="G203" s="177"/>
      <c r="H203" s="177"/>
      <c r="I203" s="180"/>
      <c r="J203" s="191">
        <f>BK203</f>
        <v>0</v>
      </c>
      <c r="K203" s="177"/>
      <c r="L203" s="182"/>
      <c r="M203" s="183"/>
      <c r="N203" s="184"/>
      <c r="O203" s="184"/>
      <c r="P203" s="185">
        <f>SUM(P204:P219)</f>
        <v>0</v>
      </c>
      <c r="Q203" s="184"/>
      <c r="R203" s="185">
        <f>SUM(R204:R219)</f>
        <v>1.076E-2</v>
      </c>
      <c r="S203" s="184"/>
      <c r="T203" s="186">
        <f>SUM(T204:T219)</f>
        <v>0</v>
      </c>
      <c r="AR203" s="187" t="s">
        <v>93</v>
      </c>
      <c r="AT203" s="188" t="s">
        <v>79</v>
      </c>
      <c r="AU203" s="188" t="s">
        <v>87</v>
      </c>
      <c r="AY203" s="187" t="s">
        <v>220</v>
      </c>
      <c r="BK203" s="189">
        <f>SUM(BK204:BK219)</f>
        <v>0</v>
      </c>
    </row>
    <row r="204" spans="1:65" s="2" customFormat="1" ht="14.45" customHeight="1">
      <c r="A204" s="35"/>
      <c r="B204" s="36"/>
      <c r="C204" s="192" t="s">
        <v>7</v>
      </c>
      <c r="D204" s="192" t="s">
        <v>223</v>
      </c>
      <c r="E204" s="193" t="s">
        <v>1271</v>
      </c>
      <c r="F204" s="194" t="s">
        <v>1272</v>
      </c>
      <c r="G204" s="195" t="s">
        <v>1142</v>
      </c>
      <c r="H204" s="196">
        <v>2</v>
      </c>
      <c r="I204" s="197"/>
      <c r="J204" s="198">
        <f>ROUND(I204*H204,2)</f>
        <v>0</v>
      </c>
      <c r="K204" s="194" t="s">
        <v>1</v>
      </c>
      <c r="L204" s="40"/>
      <c r="M204" s="199" t="s">
        <v>1</v>
      </c>
      <c r="N204" s="200" t="s">
        <v>46</v>
      </c>
      <c r="O204" s="72"/>
      <c r="P204" s="201">
        <f>O204*H204</f>
        <v>0</v>
      </c>
      <c r="Q204" s="201">
        <v>1E-3</v>
      </c>
      <c r="R204" s="201">
        <f>Q204*H204</f>
        <v>2E-3</v>
      </c>
      <c r="S204" s="201">
        <v>0</v>
      </c>
      <c r="T204" s="202">
        <f>S204*H204</f>
        <v>0</v>
      </c>
      <c r="U204" s="35"/>
      <c r="V204" s="35"/>
      <c r="W204" s="35"/>
      <c r="X204" s="35"/>
      <c r="Y204" s="35"/>
      <c r="Z204" s="35"/>
      <c r="AA204" s="35"/>
      <c r="AB204" s="35"/>
      <c r="AC204" s="35"/>
      <c r="AD204" s="35"/>
      <c r="AE204" s="35"/>
      <c r="AR204" s="203" t="s">
        <v>317</v>
      </c>
      <c r="AT204" s="203" t="s">
        <v>223</v>
      </c>
      <c r="AU204" s="203" t="s">
        <v>93</v>
      </c>
      <c r="AY204" s="18" t="s">
        <v>220</v>
      </c>
      <c r="BE204" s="204">
        <f>IF(N204="základní",J204,0)</f>
        <v>0</v>
      </c>
      <c r="BF204" s="204">
        <f>IF(N204="snížená",J204,0)</f>
        <v>0</v>
      </c>
      <c r="BG204" s="204">
        <f>IF(N204="zákl. přenesená",J204,0)</f>
        <v>0</v>
      </c>
      <c r="BH204" s="204">
        <f>IF(N204="sníž. přenesená",J204,0)</f>
        <v>0</v>
      </c>
      <c r="BI204" s="204">
        <f>IF(N204="nulová",J204,0)</f>
        <v>0</v>
      </c>
      <c r="BJ204" s="18" t="s">
        <v>93</v>
      </c>
      <c r="BK204" s="204">
        <f>ROUND(I204*H204,2)</f>
        <v>0</v>
      </c>
      <c r="BL204" s="18" t="s">
        <v>317</v>
      </c>
      <c r="BM204" s="203" t="s">
        <v>1273</v>
      </c>
    </row>
    <row r="205" spans="1:65" s="2" customFormat="1" ht="11.25">
      <c r="A205" s="35"/>
      <c r="B205" s="36"/>
      <c r="C205" s="37"/>
      <c r="D205" s="205" t="s">
        <v>230</v>
      </c>
      <c r="E205" s="37"/>
      <c r="F205" s="206" t="s">
        <v>1272</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93</v>
      </c>
    </row>
    <row r="206" spans="1:65" s="14" customFormat="1" ht="11.25">
      <c r="B206" s="220"/>
      <c r="C206" s="221"/>
      <c r="D206" s="205" t="s">
        <v>232</v>
      </c>
      <c r="E206" s="222" t="s">
        <v>1</v>
      </c>
      <c r="F206" s="223" t="s">
        <v>93</v>
      </c>
      <c r="G206" s="221"/>
      <c r="H206" s="224">
        <v>2</v>
      </c>
      <c r="I206" s="225"/>
      <c r="J206" s="221"/>
      <c r="K206" s="221"/>
      <c r="L206" s="226"/>
      <c r="M206" s="227"/>
      <c r="N206" s="228"/>
      <c r="O206" s="228"/>
      <c r="P206" s="228"/>
      <c r="Q206" s="228"/>
      <c r="R206" s="228"/>
      <c r="S206" s="228"/>
      <c r="T206" s="229"/>
      <c r="AT206" s="230" t="s">
        <v>232</v>
      </c>
      <c r="AU206" s="230" t="s">
        <v>93</v>
      </c>
      <c r="AV206" s="14" t="s">
        <v>93</v>
      </c>
      <c r="AW206" s="14" t="s">
        <v>35</v>
      </c>
      <c r="AX206" s="14" t="s">
        <v>80</v>
      </c>
      <c r="AY206" s="230" t="s">
        <v>220</v>
      </c>
    </row>
    <row r="207" spans="1:65" s="15" customFormat="1" ht="11.25">
      <c r="B207" s="231"/>
      <c r="C207" s="232"/>
      <c r="D207" s="205" t="s">
        <v>232</v>
      </c>
      <c r="E207" s="233" t="s">
        <v>1</v>
      </c>
      <c r="F207" s="234" t="s">
        <v>236</v>
      </c>
      <c r="G207" s="232"/>
      <c r="H207" s="235">
        <v>2</v>
      </c>
      <c r="I207" s="236"/>
      <c r="J207" s="232"/>
      <c r="K207" s="232"/>
      <c r="L207" s="237"/>
      <c r="M207" s="238"/>
      <c r="N207" s="239"/>
      <c r="O207" s="239"/>
      <c r="P207" s="239"/>
      <c r="Q207" s="239"/>
      <c r="R207" s="239"/>
      <c r="S207" s="239"/>
      <c r="T207" s="240"/>
      <c r="AT207" s="241" t="s">
        <v>232</v>
      </c>
      <c r="AU207" s="241" t="s">
        <v>93</v>
      </c>
      <c r="AV207" s="15" t="s">
        <v>228</v>
      </c>
      <c r="AW207" s="15" t="s">
        <v>35</v>
      </c>
      <c r="AX207" s="15" t="s">
        <v>87</v>
      </c>
      <c r="AY207" s="241" t="s">
        <v>220</v>
      </c>
    </row>
    <row r="208" spans="1:65" s="2" customFormat="1" ht="14.45" customHeight="1">
      <c r="A208" s="35"/>
      <c r="B208" s="36"/>
      <c r="C208" s="192" t="s">
        <v>358</v>
      </c>
      <c r="D208" s="192" t="s">
        <v>223</v>
      </c>
      <c r="E208" s="193" t="s">
        <v>1274</v>
      </c>
      <c r="F208" s="194" t="s">
        <v>1275</v>
      </c>
      <c r="G208" s="195" t="s">
        <v>1142</v>
      </c>
      <c r="H208" s="196">
        <v>2</v>
      </c>
      <c r="I208" s="197"/>
      <c r="J208" s="198">
        <f>ROUND(I208*H208,2)</f>
        <v>0</v>
      </c>
      <c r="K208" s="194" t="s">
        <v>227</v>
      </c>
      <c r="L208" s="40"/>
      <c r="M208" s="199" t="s">
        <v>1</v>
      </c>
      <c r="N208" s="200" t="s">
        <v>46</v>
      </c>
      <c r="O208" s="72"/>
      <c r="P208" s="201">
        <f>O208*H208</f>
        <v>0</v>
      </c>
      <c r="Q208" s="201">
        <v>1.8E-3</v>
      </c>
      <c r="R208" s="201">
        <f>Q208*H208</f>
        <v>3.5999999999999999E-3</v>
      </c>
      <c r="S208" s="201">
        <v>0</v>
      </c>
      <c r="T208" s="202">
        <f>S208*H208</f>
        <v>0</v>
      </c>
      <c r="U208" s="35"/>
      <c r="V208" s="35"/>
      <c r="W208" s="35"/>
      <c r="X208" s="35"/>
      <c r="Y208" s="35"/>
      <c r="Z208" s="35"/>
      <c r="AA208" s="35"/>
      <c r="AB208" s="35"/>
      <c r="AC208" s="35"/>
      <c r="AD208" s="35"/>
      <c r="AE208" s="35"/>
      <c r="AR208" s="203" t="s">
        <v>317</v>
      </c>
      <c r="AT208" s="203" t="s">
        <v>223</v>
      </c>
      <c r="AU208" s="203" t="s">
        <v>93</v>
      </c>
      <c r="AY208" s="18" t="s">
        <v>220</v>
      </c>
      <c r="BE208" s="204">
        <f>IF(N208="základní",J208,0)</f>
        <v>0</v>
      </c>
      <c r="BF208" s="204">
        <f>IF(N208="snížená",J208,0)</f>
        <v>0</v>
      </c>
      <c r="BG208" s="204">
        <f>IF(N208="zákl. přenesená",J208,0)</f>
        <v>0</v>
      </c>
      <c r="BH208" s="204">
        <f>IF(N208="sníž. přenesená",J208,0)</f>
        <v>0</v>
      </c>
      <c r="BI208" s="204">
        <f>IF(N208="nulová",J208,0)</f>
        <v>0</v>
      </c>
      <c r="BJ208" s="18" t="s">
        <v>93</v>
      </c>
      <c r="BK208" s="204">
        <f>ROUND(I208*H208,2)</f>
        <v>0</v>
      </c>
      <c r="BL208" s="18" t="s">
        <v>317</v>
      </c>
      <c r="BM208" s="203" t="s">
        <v>1276</v>
      </c>
    </row>
    <row r="209" spans="1:65" s="2" customFormat="1" ht="11.25">
      <c r="A209" s="35"/>
      <c r="B209" s="36"/>
      <c r="C209" s="37"/>
      <c r="D209" s="205" t="s">
        <v>230</v>
      </c>
      <c r="E209" s="37"/>
      <c r="F209" s="206" t="s">
        <v>1277</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93</v>
      </c>
    </row>
    <row r="210" spans="1:65" s="2" customFormat="1" ht="14.45" customHeight="1">
      <c r="A210" s="35"/>
      <c r="B210" s="36"/>
      <c r="C210" s="192" t="s">
        <v>364</v>
      </c>
      <c r="D210" s="192" t="s">
        <v>223</v>
      </c>
      <c r="E210" s="193" t="s">
        <v>1278</v>
      </c>
      <c r="F210" s="194" t="s">
        <v>1279</v>
      </c>
      <c r="G210" s="195" t="s">
        <v>1142</v>
      </c>
      <c r="H210" s="196">
        <v>2</v>
      </c>
      <c r="I210" s="197"/>
      <c r="J210" s="198">
        <f>ROUND(I210*H210,2)</f>
        <v>0</v>
      </c>
      <c r="K210" s="194" t="s">
        <v>227</v>
      </c>
      <c r="L210" s="40"/>
      <c r="M210" s="199" t="s">
        <v>1</v>
      </c>
      <c r="N210" s="200" t="s">
        <v>46</v>
      </c>
      <c r="O210" s="72"/>
      <c r="P210" s="201">
        <f>O210*H210</f>
        <v>0</v>
      </c>
      <c r="Q210" s="201">
        <v>1.9599999999999999E-3</v>
      </c>
      <c r="R210" s="201">
        <f>Q210*H210</f>
        <v>3.9199999999999999E-3</v>
      </c>
      <c r="S210" s="201">
        <v>0</v>
      </c>
      <c r="T210" s="202">
        <f>S210*H210</f>
        <v>0</v>
      </c>
      <c r="U210" s="35"/>
      <c r="V210" s="35"/>
      <c r="W210" s="35"/>
      <c r="X210" s="35"/>
      <c r="Y210" s="35"/>
      <c r="Z210" s="35"/>
      <c r="AA210" s="35"/>
      <c r="AB210" s="35"/>
      <c r="AC210" s="35"/>
      <c r="AD210" s="35"/>
      <c r="AE210" s="35"/>
      <c r="AR210" s="203" t="s">
        <v>317</v>
      </c>
      <c r="AT210" s="203" t="s">
        <v>223</v>
      </c>
      <c r="AU210" s="203" t="s">
        <v>93</v>
      </c>
      <c r="AY210" s="18" t="s">
        <v>220</v>
      </c>
      <c r="BE210" s="204">
        <f>IF(N210="základní",J210,0)</f>
        <v>0</v>
      </c>
      <c r="BF210" s="204">
        <f>IF(N210="snížená",J210,0)</f>
        <v>0</v>
      </c>
      <c r="BG210" s="204">
        <f>IF(N210="zákl. přenesená",J210,0)</f>
        <v>0</v>
      </c>
      <c r="BH210" s="204">
        <f>IF(N210="sníž. přenesená",J210,0)</f>
        <v>0</v>
      </c>
      <c r="BI210" s="204">
        <f>IF(N210="nulová",J210,0)</f>
        <v>0</v>
      </c>
      <c r="BJ210" s="18" t="s">
        <v>93</v>
      </c>
      <c r="BK210" s="204">
        <f>ROUND(I210*H210,2)</f>
        <v>0</v>
      </c>
      <c r="BL210" s="18" t="s">
        <v>317</v>
      </c>
      <c r="BM210" s="203" t="s">
        <v>1280</v>
      </c>
    </row>
    <row r="211" spans="1:65" s="2" customFormat="1" ht="11.25">
      <c r="A211" s="35"/>
      <c r="B211" s="36"/>
      <c r="C211" s="37"/>
      <c r="D211" s="205" t="s">
        <v>230</v>
      </c>
      <c r="E211" s="37"/>
      <c r="F211" s="206" t="s">
        <v>1281</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230</v>
      </c>
      <c r="AU211" s="18" t="s">
        <v>93</v>
      </c>
    </row>
    <row r="212" spans="1:65" s="2" customFormat="1" ht="14.45" customHeight="1">
      <c r="A212" s="35"/>
      <c r="B212" s="36"/>
      <c r="C212" s="192" t="s">
        <v>371</v>
      </c>
      <c r="D212" s="192" t="s">
        <v>223</v>
      </c>
      <c r="E212" s="193" t="s">
        <v>1282</v>
      </c>
      <c r="F212" s="194" t="s">
        <v>1283</v>
      </c>
      <c r="G212" s="195" t="s">
        <v>259</v>
      </c>
      <c r="H212" s="196">
        <v>4</v>
      </c>
      <c r="I212" s="197"/>
      <c r="J212" s="198">
        <f>ROUND(I212*H212,2)</f>
        <v>0</v>
      </c>
      <c r="K212" s="194" t="s">
        <v>227</v>
      </c>
      <c r="L212" s="40"/>
      <c r="M212" s="199" t="s">
        <v>1</v>
      </c>
      <c r="N212" s="200" t="s">
        <v>46</v>
      </c>
      <c r="O212" s="72"/>
      <c r="P212" s="201">
        <f>O212*H212</f>
        <v>0</v>
      </c>
      <c r="Q212" s="201">
        <v>3.1E-4</v>
      </c>
      <c r="R212" s="201">
        <f>Q212*H212</f>
        <v>1.24E-3</v>
      </c>
      <c r="S212" s="201">
        <v>0</v>
      </c>
      <c r="T212" s="202">
        <f>S212*H212</f>
        <v>0</v>
      </c>
      <c r="U212" s="35"/>
      <c r="V212" s="35"/>
      <c r="W212" s="35"/>
      <c r="X212" s="35"/>
      <c r="Y212" s="35"/>
      <c r="Z212" s="35"/>
      <c r="AA212" s="35"/>
      <c r="AB212" s="35"/>
      <c r="AC212" s="35"/>
      <c r="AD212" s="35"/>
      <c r="AE212" s="35"/>
      <c r="AR212" s="203" t="s">
        <v>317</v>
      </c>
      <c r="AT212" s="203" t="s">
        <v>223</v>
      </c>
      <c r="AU212" s="203" t="s">
        <v>93</v>
      </c>
      <c r="AY212" s="18" t="s">
        <v>220</v>
      </c>
      <c r="BE212" s="204">
        <f>IF(N212="základní",J212,0)</f>
        <v>0</v>
      </c>
      <c r="BF212" s="204">
        <f>IF(N212="snížená",J212,0)</f>
        <v>0</v>
      </c>
      <c r="BG212" s="204">
        <f>IF(N212="zákl. přenesená",J212,0)</f>
        <v>0</v>
      </c>
      <c r="BH212" s="204">
        <f>IF(N212="sníž. přenesená",J212,0)</f>
        <v>0</v>
      </c>
      <c r="BI212" s="204">
        <f>IF(N212="nulová",J212,0)</f>
        <v>0</v>
      </c>
      <c r="BJ212" s="18" t="s">
        <v>93</v>
      </c>
      <c r="BK212" s="204">
        <f>ROUND(I212*H212,2)</f>
        <v>0</v>
      </c>
      <c r="BL212" s="18" t="s">
        <v>317</v>
      </c>
      <c r="BM212" s="203" t="s">
        <v>1284</v>
      </c>
    </row>
    <row r="213" spans="1:65" s="2" customFormat="1" ht="11.25">
      <c r="A213" s="35"/>
      <c r="B213" s="36"/>
      <c r="C213" s="37"/>
      <c r="D213" s="205" t="s">
        <v>230</v>
      </c>
      <c r="E213" s="37"/>
      <c r="F213" s="206" t="s">
        <v>1285</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230</v>
      </c>
      <c r="AU213" s="18" t="s">
        <v>93</v>
      </c>
    </row>
    <row r="214" spans="1:65" s="14" customFormat="1" ht="11.25">
      <c r="B214" s="220"/>
      <c r="C214" s="221"/>
      <c r="D214" s="205" t="s">
        <v>232</v>
      </c>
      <c r="E214" s="222" t="s">
        <v>1</v>
      </c>
      <c r="F214" s="223" t="s">
        <v>228</v>
      </c>
      <c r="G214" s="221"/>
      <c r="H214" s="224">
        <v>4</v>
      </c>
      <c r="I214" s="225"/>
      <c r="J214" s="221"/>
      <c r="K214" s="221"/>
      <c r="L214" s="226"/>
      <c r="M214" s="227"/>
      <c r="N214" s="228"/>
      <c r="O214" s="228"/>
      <c r="P214" s="228"/>
      <c r="Q214" s="228"/>
      <c r="R214" s="228"/>
      <c r="S214" s="228"/>
      <c r="T214" s="229"/>
      <c r="AT214" s="230" t="s">
        <v>232</v>
      </c>
      <c r="AU214" s="230" t="s">
        <v>93</v>
      </c>
      <c r="AV214" s="14" t="s">
        <v>93</v>
      </c>
      <c r="AW214" s="14" t="s">
        <v>35</v>
      </c>
      <c r="AX214" s="14" t="s">
        <v>80</v>
      </c>
      <c r="AY214" s="230" t="s">
        <v>220</v>
      </c>
    </row>
    <row r="215" spans="1:65" s="15" customFormat="1" ht="11.25">
      <c r="B215" s="231"/>
      <c r="C215" s="232"/>
      <c r="D215" s="205" t="s">
        <v>232</v>
      </c>
      <c r="E215" s="233" t="s">
        <v>1</v>
      </c>
      <c r="F215" s="234" t="s">
        <v>236</v>
      </c>
      <c r="G215" s="232"/>
      <c r="H215" s="235">
        <v>4</v>
      </c>
      <c r="I215" s="236"/>
      <c r="J215" s="232"/>
      <c r="K215" s="232"/>
      <c r="L215" s="237"/>
      <c r="M215" s="238"/>
      <c r="N215" s="239"/>
      <c r="O215" s="239"/>
      <c r="P215" s="239"/>
      <c r="Q215" s="239"/>
      <c r="R215" s="239"/>
      <c r="S215" s="239"/>
      <c r="T215" s="240"/>
      <c r="AT215" s="241" t="s">
        <v>232</v>
      </c>
      <c r="AU215" s="241" t="s">
        <v>93</v>
      </c>
      <c r="AV215" s="15" t="s">
        <v>228</v>
      </c>
      <c r="AW215" s="15" t="s">
        <v>35</v>
      </c>
      <c r="AX215" s="15" t="s">
        <v>87</v>
      </c>
      <c r="AY215" s="241" t="s">
        <v>220</v>
      </c>
    </row>
    <row r="216" spans="1:65" s="2" customFormat="1" ht="14.45" customHeight="1">
      <c r="A216" s="35"/>
      <c r="B216" s="36"/>
      <c r="C216" s="192" t="s">
        <v>378</v>
      </c>
      <c r="D216" s="192" t="s">
        <v>223</v>
      </c>
      <c r="E216" s="193" t="s">
        <v>1173</v>
      </c>
      <c r="F216" s="194" t="s">
        <v>1174</v>
      </c>
      <c r="G216" s="195" t="s">
        <v>320</v>
      </c>
      <c r="H216" s="196">
        <v>1.0999999999999999E-2</v>
      </c>
      <c r="I216" s="197"/>
      <c r="J216" s="198">
        <f>ROUND(I216*H216,2)</f>
        <v>0</v>
      </c>
      <c r="K216" s="194" t="s">
        <v>227</v>
      </c>
      <c r="L216" s="40"/>
      <c r="M216" s="199" t="s">
        <v>1</v>
      </c>
      <c r="N216" s="200" t="s">
        <v>46</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317</v>
      </c>
      <c r="AT216" s="203" t="s">
        <v>223</v>
      </c>
      <c r="AU216" s="203" t="s">
        <v>93</v>
      </c>
      <c r="AY216" s="18" t="s">
        <v>220</v>
      </c>
      <c r="BE216" s="204">
        <f>IF(N216="základní",J216,0)</f>
        <v>0</v>
      </c>
      <c r="BF216" s="204">
        <f>IF(N216="snížená",J216,0)</f>
        <v>0</v>
      </c>
      <c r="BG216" s="204">
        <f>IF(N216="zákl. přenesená",J216,0)</f>
        <v>0</v>
      </c>
      <c r="BH216" s="204">
        <f>IF(N216="sníž. přenesená",J216,0)</f>
        <v>0</v>
      </c>
      <c r="BI216" s="204">
        <f>IF(N216="nulová",J216,0)</f>
        <v>0</v>
      </c>
      <c r="BJ216" s="18" t="s">
        <v>93</v>
      </c>
      <c r="BK216" s="204">
        <f>ROUND(I216*H216,2)</f>
        <v>0</v>
      </c>
      <c r="BL216" s="18" t="s">
        <v>317</v>
      </c>
      <c r="BM216" s="203" t="s">
        <v>1286</v>
      </c>
    </row>
    <row r="217" spans="1:65" s="2" customFormat="1" ht="19.5">
      <c r="A217" s="35"/>
      <c r="B217" s="36"/>
      <c r="C217" s="37"/>
      <c r="D217" s="205" t="s">
        <v>230</v>
      </c>
      <c r="E217" s="37"/>
      <c r="F217" s="206" t="s">
        <v>1176</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230</v>
      </c>
      <c r="AU217" s="18" t="s">
        <v>93</v>
      </c>
    </row>
    <row r="218" spans="1:65" s="2" customFormat="1" ht="14.45" customHeight="1">
      <c r="A218" s="35"/>
      <c r="B218" s="36"/>
      <c r="C218" s="192" t="s">
        <v>383</v>
      </c>
      <c r="D218" s="192" t="s">
        <v>223</v>
      </c>
      <c r="E218" s="193" t="s">
        <v>1177</v>
      </c>
      <c r="F218" s="194" t="s">
        <v>1178</v>
      </c>
      <c r="G218" s="195" t="s">
        <v>320</v>
      </c>
      <c r="H218" s="196">
        <v>1.0999999999999999E-2</v>
      </c>
      <c r="I218" s="197"/>
      <c r="J218" s="198">
        <f>ROUND(I218*H218,2)</f>
        <v>0</v>
      </c>
      <c r="K218" s="194" t="s">
        <v>227</v>
      </c>
      <c r="L218" s="40"/>
      <c r="M218" s="199" t="s">
        <v>1</v>
      </c>
      <c r="N218" s="200" t="s">
        <v>46</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317</v>
      </c>
      <c r="AT218" s="203" t="s">
        <v>223</v>
      </c>
      <c r="AU218" s="203" t="s">
        <v>93</v>
      </c>
      <c r="AY218" s="18" t="s">
        <v>220</v>
      </c>
      <c r="BE218" s="204">
        <f>IF(N218="základní",J218,0)</f>
        <v>0</v>
      </c>
      <c r="BF218" s="204">
        <f>IF(N218="snížená",J218,0)</f>
        <v>0</v>
      </c>
      <c r="BG218" s="204">
        <f>IF(N218="zákl. přenesená",J218,0)</f>
        <v>0</v>
      </c>
      <c r="BH218" s="204">
        <f>IF(N218="sníž. přenesená",J218,0)</f>
        <v>0</v>
      </c>
      <c r="BI218" s="204">
        <f>IF(N218="nulová",J218,0)</f>
        <v>0</v>
      </c>
      <c r="BJ218" s="18" t="s">
        <v>93</v>
      </c>
      <c r="BK218" s="204">
        <f>ROUND(I218*H218,2)</f>
        <v>0</v>
      </c>
      <c r="BL218" s="18" t="s">
        <v>317</v>
      </c>
      <c r="BM218" s="203" t="s">
        <v>1287</v>
      </c>
    </row>
    <row r="219" spans="1:65" s="2" customFormat="1" ht="19.5">
      <c r="A219" s="35"/>
      <c r="B219" s="36"/>
      <c r="C219" s="37"/>
      <c r="D219" s="205" t="s">
        <v>230</v>
      </c>
      <c r="E219" s="37"/>
      <c r="F219" s="206" t="s">
        <v>1180</v>
      </c>
      <c r="G219" s="37"/>
      <c r="H219" s="37"/>
      <c r="I219" s="207"/>
      <c r="J219" s="37"/>
      <c r="K219" s="37"/>
      <c r="L219" s="40"/>
      <c r="M219" s="257"/>
      <c r="N219" s="258"/>
      <c r="O219" s="259"/>
      <c r="P219" s="259"/>
      <c r="Q219" s="259"/>
      <c r="R219" s="259"/>
      <c r="S219" s="259"/>
      <c r="T219" s="260"/>
      <c r="U219" s="35"/>
      <c r="V219" s="35"/>
      <c r="W219" s="35"/>
      <c r="X219" s="35"/>
      <c r="Y219" s="35"/>
      <c r="Z219" s="35"/>
      <c r="AA219" s="35"/>
      <c r="AB219" s="35"/>
      <c r="AC219" s="35"/>
      <c r="AD219" s="35"/>
      <c r="AE219" s="35"/>
      <c r="AT219" s="18" t="s">
        <v>230</v>
      </c>
      <c r="AU219" s="18" t="s">
        <v>93</v>
      </c>
    </row>
    <row r="220" spans="1:65" s="2" customFormat="1" ht="6.95" customHeight="1">
      <c r="A220" s="35"/>
      <c r="B220" s="55"/>
      <c r="C220" s="56"/>
      <c r="D220" s="56"/>
      <c r="E220" s="56"/>
      <c r="F220" s="56"/>
      <c r="G220" s="56"/>
      <c r="H220" s="56"/>
      <c r="I220" s="56"/>
      <c r="J220" s="56"/>
      <c r="K220" s="56"/>
      <c r="L220" s="40"/>
      <c r="M220" s="35"/>
      <c r="O220" s="35"/>
      <c r="P220" s="35"/>
      <c r="Q220" s="35"/>
      <c r="R220" s="35"/>
      <c r="S220" s="35"/>
      <c r="T220" s="35"/>
      <c r="U220" s="35"/>
      <c r="V220" s="35"/>
      <c r="W220" s="35"/>
      <c r="X220" s="35"/>
      <c r="Y220" s="35"/>
      <c r="Z220" s="35"/>
      <c r="AA220" s="35"/>
      <c r="AB220" s="35"/>
      <c r="AC220" s="35"/>
      <c r="AD220" s="35"/>
      <c r="AE220" s="35"/>
    </row>
  </sheetData>
  <sheetProtection algorithmName="SHA-512" hashValue="wUXNXTNbe5od8dd+oyffKj9T5xbb5c2JxqZquzyMiWGb+JOsJBhapczwk4Fc985rQhV5WFD8T47/VZL4QMxp5w==" saltValue="jB5tik0pcODz0QZuZ4BEgmWm8wfMuyaFgk4QA4sb2xzr/JOOZltqYvAwuczZRPFUEiZVRlf+Le/55ljh3fmC9g==" spinCount="100000" sheet="1" objects="1" scenarios="1" formatColumns="0" formatRows="0" autoFilter="0"/>
  <autoFilter ref="C125:K219" xr:uid="{00000000-0009-0000-0000-00001A000000}"/>
  <mergeCells count="15">
    <mergeCell ref="E112:H112"/>
    <mergeCell ref="E116:H116"/>
    <mergeCell ref="E114:H114"/>
    <mergeCell ref="E118:H118"/>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161</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2005</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1288</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ROUND((SUM(BE122:BE302)),  2)</f>
        <v>0</v>
      </c>
      <c r="G35" s="35"/>
      <c r="H35" s="35"/>
      <c r="I35" s="131">
        <v>0.21</v>
      </c>
      <c r="J35" s="130">
        <f>ROUND(((SUM(BE122:BE302))*I35),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ROUND((SUM(BF122:BF302)),  2)</f>
        <v>0</v>
      </c>
      <c r="G36" s="35"/>
      <c r="H36" s="35"/>
      <c r="I36" s="131">
        <v>0.15</v>
      </c>
      <c r="J36" s="130">
        <f>ROUND(((SUM(BF122:BF302))*I36),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ROUND((SUM(BG122:BG302)),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ROUND((SUM(BH122:BH302)),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ROUND((SUM(BI122:BI302)),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2005</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D.1.4.e - Elektroinstalace</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193</v>
      </c>
      <c r="E99" s="157"/>
      <c r="F99" s="157"/>
      <c r="G99" s="157"/>
      <c r="H99" s="157"/>
      <c r="I99" s="157"/>
      <c r="J99" s="158">
        <f>J123</f>
        <v>0</v>
      </c>
      <c r="K99" s="155"/>
      <c r="L99" s="159"/>
    </row>
    <row r="100" spans="1:47" s="10" customFormat="1" ht="19.899999999999999" customHeight="1">
      <c r="B100" s="160"/>
      <c r="C100" s="105"/>
      <c r="D100" s="161" t="s">
        <v>1289</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205</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7" t="str">
        <f>E7</f>
        <v>Podkrovní byty Táborská 378/44, 372/36, 375/38, 377/42, 376/40 Praha 4, k.ú. Nusle</v>
      </c>
      <c r="F110" s="328"/>
      <c r="G110" s="328"/>
      <c r="H110" s="328"/>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179</v>
      </c>
      <c r="D111" s="23"/>
      <c r="E111" s="23"/>
      <c r="F111" s="23"/>
      <c r="G111" s="23"/>
      <c r="H111" s="23"/>
      <c r="I111" s="23"/>
      <c r="J111" s="23"/>
      <c r="K111" s="23"/>
      <c r="L111" s="21"/>
    </row>
    <row r="112" spans="1:47" s="2" customFormat="1" ht="16.5" customHeight="1">
      <c r="A112" s="35"/>
      <c r="B112" s="36"/>
      <c r="C112" s="37"/>
      <c r="D112" s="37"/>
      <c r="E112" s="327" t="s">
        <v>2005</v>
      </c>
      <c r="F112" s="329"/>
      <c r="G112" s="329"/>
      <c r="H112" s="329"/>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181</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0" t="str">
        <f>E11</f>
        <v>D.1.4.e - Elektroinstalace</v>
      </c>
      <c r="F114" s="329"/>
      <c r="G114" s="329"/>
      <c r="H114" s="329"/>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19. 5. 2020</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25.7" customHeight="1">
      <c r="A118" s="35"/>
      <c r="B118" s="36"/>
      <c r="C118" s="30" t="s">
        <v>24</v>
      </c>
      <c r="D118" s="37"/>
      <c r="E118" s="37"/>
      <c r="F118" s="28" t="str">
        <f>E17</f>
        <v>Městská část Praha 4, Anatala Staška 2059/80b</v>
      </c>
      <c r="G118" s="37"/>
      <c r="H118" s="37"/>
      <c r="I118" s="30" t="s">
        <v>31</v>
      </c>
      <c r="J118" s="33" t="str">
        <f>E23</f>
        <v>SUNCAD, s.r.o., Špotzova 6, Praha 6</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29</v>
      </c>
      <c r="D119" s="37"/>
      <c r="E119" s="37"/>
      <c r="F119" s="28" t="str">
        <f>IF(E20="","",E20)</f>
        <v>Vyplň údaj</v>
      </c>
      <c r="G119" s="37"/>
      <c r="H119" s="37"/>
      <c r="I119" s="30" t="s">
        <v>36</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206</v>
      </c>
      <c r="D121" s="168" t="s">
        <v>65</v>
      </c>
      <c r="E121" s="168" t="s">
        <v>61</v>
      </c>
      <c r="F121" s="168" t="s">
        <v>62</v>
      </c>
      <c r="G121" s="168" t="s">
        <v>207</v>
      </c>
      <c r="H121" s="168" t="s">
        <v>208</v>
      </c>
      <c r="I121" s="168" t="s">
        <v>209</v>
      </c>
      <c r="J121" s="168" t="s">
        <v>185</v>
      </c>
      <c r="K121" s="169" t="s">
        <v>210</v>
      </c>
      <c r="L121" s="170"/>
      <c r="M121" s="76" t="s">
        <v>1</v>
      </c>
      <c r="N121" s="77" t="s">
        <v>44</v>
      </c>
      <c r="O121" s="77" t="s">
        <v>211</v>
      </c>
      <c r="P121" s="77" t="s">
        <v>212</v>
      </c>
      <c r="Q121" s="77" t="s">
        <v>213</v>
      </c>
      <c r="R121" s="77" t="s">
        <v>214</v>
      </c>
      <c r="S121" s="77" t="s">
        <v>215</v>
      </c>
      <c r="T121" s="78" t="s">
        <v>216</v>
      </c>
      <c r="U121" s="165"/>
      <c r="V121" s="165"/>
      <c r="W121" s="165"/>
      <c r="X121" s="165"/>
      <c r="Y121" s="165"/>
      <c r="Z121" s="165"/>
      <c r="AA121" s="165"/>
      <c r="AB121" s="165"/>
      <c r="AC121" s="165"/>
      <c r="AD121" s="165"/>
      <c r="AE121" s="165"/>
    </row>
    <row r="122" spans="1:65" s="2" customFormat="1" ht="22.9" customHeight="1">
      <c r="A122" s="35"/>
      <c r="B122" s="36"/>
      <c r="C122" s="83" t="s">
        <v>217</v>
      </c>
      <c r="D122" s="37"/>
      <c r="E122" s="37"/>
      <c r="F122" s="37"/>
      <c r="G122" s="37"/>
      <c r="H122" s="37"/>
      <c r="I122" s="37"/>
      <c r="J122" s="171">
        <f>BK122</f>
        <v>0</v>
      </c>
      <c r="K122" s="37"/>
      <c r="L122" s="40"/>
      <c r="M122" s="79"/>
      <c r="N122" s="172"/>
      <c r="O122" s="80"/>
      <c r="P122" s="173">
        <f>P123</f>
        <v>0</v>
      </c>
      <c r="Q122" s="80"/>
      <c r="R122" s="173">
        <f>R123</f>
        <v>0</v>
      </c>
      <c r="S122" s="80"/>
      <c r="T122" s="174">
        <f>T123</f>
        <v>0</v>
      </c>
      <c r="U122" s="35"/>
      <c r="V122" s="35"/>
      <c r="W122" s="35"/>
      <c r="X122" s="35"/>
      <c r="Y122" s="35"/>
      <c r="Z122" s="35"/>
      <c r="AA122" s="35"/>
      <c r="AB122" s="35"/>
      <c r="AC122" s="35"/>
      <c r="AD122" s="35"/>
      <c r="AE122" s="35"/>
      <c r="AT122" s="18" t="s">
        <v>79</v>
      </c>
      <c r="AU122" s="18" t="s">
        <v>187</v>
      </c>
      <c r="BK122" s="175">
        <f>BK123</f>
        <v>0</v>
      </c>
    </row>
    <row r="123" spans="1:65" s="12" customFormat="1" ht="25.9" customHeight="1">
      <c r="B123" s="176"/>
      <c r="C123" s="177"/>
      <c r="D123" s="178" t="s">
        <v>79</v>
      </c>
      <c r="E123" s="179" t="s">
        <v>339</v>
      </c>
      <c r="F123" s="179" t="s">
        <v>340</v>
      </c>
      <c r="G123" s="177"/>
      <c r="H123" s="177"/>
      <c r="I123" s="180"/>
      <c r="J123" s="181">
        <f>BK123</f>
        <v>0</v>
      </c>
      <c r="K123" s="177"/>
      <c r="L123" s="182"/>
      <c r="M123" s="183"/>
      <c r="N123" s="184"/>
      <c r="O123" s="184"/>
      <c r="P123" s="185">
        <f>P124</f>
        <v>0</v>
      </c>
      <c r="Q123" s="184"/>
      <c r="R123" s="185">
        <f>R124</f>
        <v>0</v>
      </c>
      <c r="S123" s="184"/>
      <c r="T123" s="186">
        <f>T124</f>
        <v>0</v>
      </c>
      <c r="AR123" s="187" t="s">
        <v>93</v>
      </c>
      <c r="AT123" s="188" t="s">
        <v>79</v>
      </c>
      <c r="AU123" s="188" t="s">
        <v>80</v>
      </c>
      <c r="AY123" s="187" t="s">
        <v>220</v>
      </c>
      <c r="BK123" s="189">
        <f>BK124</f>
        <v>0</v>
      </c>
    </row>
    <row r="124" spans="1:65" s="12" customFormat="1" ht="22.9" customHeight="1">
      <c r="B124" s="176"/>
      <c r="C124" s="177"/>
      <c r="D124" s="178" t="s">
        <v>79</v>
      </c>
      <c r="E124" s="190" t="s">
        <v>1290</v>
      </c>
      <c r="F124" s="190" t="s">
        <v>1291</v>
      </c>
      <c r="G124" s="177"/>
      <c r="H124" s="177"/>
      <c r="I124" s="180"/>
      <c r="J124" s="191">
        <f>BK124</f>
        <v>0</v>
      </c>
      <c r="K124" s="177"/>
      <c r="L124" s="182"/>
      <c r="M124" s="183"/>
      <c r="N124" s="184"/>
      <c r="O124" s="184"/>
      <c r="P124" s="185">
        <f>SUM(P125:P302)</f>
        <v>0</v>
      </c>
      <c r="Q124" s="184"/>
      <c r="R124" s="185">
        <f>SUM(R125:R302)</f>
        <v>0</v>
      </c>
      <c r="S124" s="184"/>
      <c r="T124" s="186">
        <f>SUM(T125:T302)</f>
        <v>0</v>
      </c>
      <c r="AR124" s="187" t="s">
        <v>93</v>
      </c>
      <c r="AT124" s="188" t="s">
        <v>79</v>
      </c>
      <c r="AU124" s="188" t="s">
        <v>87</v>
      </c>
      <c r="AY124" s="187" t="s">
        <v>220</v>
      </c>
      <c r="BK124" s="189">
        <f>SUM(BK125:BK302)</f>
        <v>0</v>
      </c>
    </row>
    <row r="125" spans="1:65" s="2" customFormat="1" ht="14.45" customHeight="1">
      <c r="A125" s="35"/>
      <c r="B125" s="36"/>
      <c r="C125" s="192" t="s">
        <v>87</v>
      </c>
      <c r="D125" s="192" t="s">
        <v>223</v>
      </c>
      <c r="E125" s="193" t="s">
        <v>1392</v>
      </c>
      <c r="F125" s="194" t="s">
        <v>1393</v>
      </c>
      <c r="G125" s="195" t="s">
        <v>1025</v>
      </c>
      <c r="H125" s="196">
        <v>8</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93</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1393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93</v>
      </c>
    </row>
    <row r="127" spans="1:65" s="2" customFormat="1" ht="14.45" customHeight="1">
      <c r="A127" s="35"/>
      <c r="B127" s="36"/>
      <c r="C127" s="243" t="s">
        <v>93</v>
      </c>
      <c r="D127" s="243" t="s">
        <v>359</v>
      </c>
      <c r="E127" s="244" t="s">
        <v>1395</v>
      </c>
      <c r="F127" s="245" t="s">
        <v>1396</v>
      </c>
      <c r="G127" s="246" t="s">
        <v>1025</v>
      </c>
      <c r="H127" s="247">
        <v>8</v>
      </c>
      <c r="I127" s="248"/>
      <c r="J127" s="249">
        <f>ROUND(I127*H127,2)</f>
        <v>0</v>
      </c>
      <c r="K127" s="245" t="s">
        <v>1</v>
      </c>
      <c r="L127" s="250"/>
      <c r="M127" s="251" t="s">
        <v>1</v>
      </c>
      <c r="N127" s="252" t="s">
        <v>46</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362</v>
      </c>
      <c r="AT127" s="203" t="s">
        <v>359</v>
      </c>
      <c r="AU127" s="203" t="s">
        <v>93</v>
      </c>
      <c r="AY127" s="18" t="s">
        <v>220</v>
      </c>
      <c r="BE127" s="204">
        <f>IF(N127="základní",J127,0)</f>
        <v>0</v>
      </c>
      <c r="BF127" s="204">
        <f>IF(N127="snížená",J127,0)</f>
        <v>0</v>
      </c>
      <c r="BG127" s="204">
        <f>IF(N127="zákl. přenesená",J127,0)</f>
        <v>0</v>
      </c>
      <c r="BH127" s="204">
        <f>IF(N127="sníž. přenesená",J127,0)</f>
        <v>0</v>
      </c>
      <c r="BI127" s="204">
        <f>IF(N127="nulová",J127,0)</f>
        <v>0</v>
      </c>
      <c r="BJ127" s="18" t="s">
        <v>93</v>
      </c>
      <c r="BK127" s="204">
        <f>ROUND(I127*H127,2)</f>
        <v>0</v>
      </c>
      <c r="BL127" s="18" t="s">
        <v>317</v>
      </c>
      <c r="BM127" s="203" t="s">
        <v>228</v>
      </c>
    </row>
    <row r="128" spans="1:65" s="2" customFormat="1" ht="11.25">
      <c r="A128" s="35"/>
      <c r="B128" s="36"/>
      <c r="C128" s="37"/>
      <c r="D128" s="205" t="s">
        <v>230</v>
      </c>
      <c r="E128" s="37"/>
      <c r="F128" s="206" t="s">
        <v>1396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93</v>
      </c>
    </row>
    <row r="129" spans="1:65" s="2" customFormat="1" ht="14.45" customHeight="1">
      <c r="A129" s="35"/>
      <c r="B129" s="36"/>
      <c r="C129" s="243" t="s">
        <v>106</v>
      </c>
      <c r="D129" s="243" t="s">
        <v>359</v>
      </c>
      <c r="E129" s="244" t="s">
        <v>1398</v>
      </c>
      <c r="F129" s="245" t="s">
        <v>1399</v>
      </c>
      <c r="G129" s="246" t="s">
        <v>1025</v>
      </c>
      <c r="H129" s="247">
        <v>8</v>
      </c>
      <c r="I129" s="248"/>
      <c r="J129" s="249">
        <f>ROUND(I129*H129,2)</f>
        <v>0</v>
      </c>
      <c r="K129" s="245" t="s">
        <v>1</v>
      </c>
      <c r="L129" s="250"/>
      <c r="M129" s="251" t="s">
        <v>1</v>
      </c>
      <c r="N129" s="252" t="s">
        <v>46</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362</v>
      </c>
      <c r="AT129" s="203" t="s">
        <v>359</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221</v>
      </c>
    </row>
    <row r="130" spans="1:65" s="2" customFormat="1" ht="11.25">
      <c r="A130" s="35"/>
      <c r="B130" s="36"/>
      <c r="C130" s="37"/>
      <c r="D130" s="205" t="s">
        <v>230</v>
      </c>
      <c r="E130" s="37"/>
      <c r="F130" s="206" t="s">
        <v>1399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2" customFormat="1" ht="14.45" customHeight="1">
      <c r="A131" s="35"/>
      <c r="B131" s="36"/>
      <c r="C131" s="192" t="s">
        <v>228</v>
      </c>
      <c r="D131" s="192" t="s">
        <v>223</v>
      </c>
      <c r="E131" s="193" t="s">
        <v>1421</v>
      </c>
      <c r="F131" s="194" t="s">
        <v>1422</v>
      </c>
      <c r="G131" s="195" t="s">
        <v>1025</v>
      </c>
      <c r="H131" s="196">
        <v>14</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93</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276</v>
      </c>
    </row>
    <row r="132" spans="1:65" s="2" customFormat="1" ht="11.25">
      <c r="A132" s="35"/>
      <c r="B132" s="36"/>
      <c r="C132" s="37"/>
      <c r="D132" s="205" t="s">
        <v>230</v>
      </c>
      <c r="E132" s="37"/>
      <c r="F132" s="206" t="s">
        <v>1422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93</v>
      </c>
    </row>
    <row r="133" spans="1:65" s="2" customFormat="1" ht="14.45" customHeight="1">
      <c r="A133" s="35"/>
      <c r="B133" s="36"/>
      <c r="C133" s="243" t="s">
        <v>256</v>
      </c>
      <c r="D133" s="243" t="s">
        <v>359</v>
      </c>
      <c r="E133" s="244" t="s">
        <v>1424</v>
      </c>
      <c r="F133" s="245" t="s">
        <v>1425</v>
      </c>
      <c r="G133" s="246" t="s">
        <v>1025</v>
      </c>
      <c r="H133" s="247">
        <v>14</v>
      </c>
      <c r="I133" s="248"/>
      <c r="J133" s="249">
        <f>ROUND(I133*H133,2)</f>
        <v>0</v>
      </c>
      <c r="K133" s="245" t="s">
        <v>1</v>
      </c>
      <c r="L133" s="250"/>
      <c r="M133" s="251" t="s">
        <v>1</v>
      </c>
      <c r="N133" s="252"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362</v>
      </c>
      <c r="AT133" s="203" t="s">
        <v>359</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286</v>
      </c>
    </row>
    <row r="134" spans="1:65" s="2" customFormat="1" ht="11.25">
      <c r="A134" s="35"/>
      <c r="B134" s="36"/>
      <c r="C134" s="37"/>
      <c r="D134" s="205" t="s">
        <v>230</v>
      </c>
      <c r="E134" s="37"/>
      <c r="F134" s="206" t="s">
        <v>1425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2" customFormat="1" ht="14.45" customHeight="1">
      <c r="A135" s="35"/>
      <c r="B135" s="36"/>
      <c r="C135" s="243" t="s">
        <v>221</v>
      </c>
      <c r="D135" s="243" t="s">
        <v>359</v>
      </c>
      <c r="E135" s="244" t="s">
        <v>1407</v>
      </c>
      <c r="F135" s="245" t="s">
        <v>1408</v>
      </c>
      <c r="G135" s="246" t="s">
        <v>1025</v>
      </c>
      <c r="H135" s="247">
        <v>14</v>
      </c>
      <c r="I135" s="248"/>
      <c r="J135" s="249">
        <f>ROUND(I135*H135,2)</f>
        <v>0</v>
      </c>
      <c r="K135" s="245" t="s">
        <v>1</v>
      </c>
      <c r="L135" s="250"/>
      <c r="M135" s="251" t="s">
        <v>1</v>
      </c>
      <c r="N135" s="252"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362</v>
      </c>
      <c r="AT135" s="203" t="s">
        <v>359</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298</v>
      </c>
    </row>
    <row r="136" spans="1:65" s="2" customFormat="1" ht="11.25">
      <c r="A136" s="35"/>
      <c r="B136" s="36"/>
      <c r="C136" s="37"/>
      <c r="D136" s="205" t="s">
        <v>230</v>
      </c>
      <c r="E136" s="37"/>
      <c r="F136" s="206" t="s">
        <v>1408</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2" customFormat="1" ht="14.45" customHeight="1">
      <c r="A137" s="35"/>
      <c r="B137" s="36"/>
      <c r="C137" s="192" t="s">
        <v>266</v>
      </c>
      <c r="D137" s="192" t="s">
        <v>223</v>
      </c>
      <c r="E137" s="193" t="s">
        <v>1428</v>
      </c>
      <c r="F137" s="194" t="s">
        <v>1429</v>
      </c>
      <c r="G137" s="195" t="s">
        <v>1025</v>
      </c>
      <c r="H137" s="196">
        <v>4</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308</v>
      </c>
    </row>
    <row r="138" spans="1:65" s="2" customFormat="1" ht="11.25">
      <c r="A138" s="35"/>
      <c r="B138" s="36"/>
      <c r="C138" s="37"/>
      <c r="D138" s="205" t="s">
        <v>230</v>
      </c>
      <c r="E138" s="37"/>
      <c r="F138" s="206" t="s">
        <v>1429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2" customFormat="1" ht="14.45" customHeight="1">
      <c r="A139" s="35"/>
      <c r="B139" s="36"/>
      <c r="C139" s="243" t="s">
        <v>276</v>
      </c>
      <c r="D139" s="243" t="s">
        <v>359</v>
      </c>
      <c r="E139" s="244" t="s">
        <v>1431</v>
      </c>
      <c r="F139" s="245" t="s">
        <v>1432</v>
      </c>
      <c r="G139" s="246" t="s">
        <v>1025</v>
      </c>
      <c r="H139" s="247">
        <v>4</v>
      </c>
      <c r="I139" s="248"/>
      <c r="J139" s="249">
        <f>ROUND(I139*H139,2)</f>
        <v>0</v>
      </c>
      <c r="K139" s="245" t="s">
        <v>1</v>
      </c>
      <c r="L139" s="250"/>
      <c r="M139" s="251" t="s">
        <v>1</v>
      </c>
      <c r="N139" s="252"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362</v>
      </c>
      <c r="AT139" s="203" t="s">
        <v>359</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317</v>
      </c>
    </row>
    <row r="140" spans="1:65" s="2" customFormat="1" ht="11.25">
      <c r="A140" s="35"/>
      <c r="B140" s="36"/>
      <c r="C140" s="37"/>
      <c r="D140" s="205" t="s">
        <v>230</v>
      </c>
      <c r="E140" s="37"/>
      <c r="F140" s="206" t="s">
        <v>1432</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2" customFormat="1" ht="14.45" customHeight="1">
      <c r="A141" s="35"/>
      <c r="B141" s="36"/>
      <c r="C141" s="243" t="s">
        <v>274</v>
      </c>
      <c r="D141" s="243" t="s">
        <v>359</v>
      </c>
      <c r="E141" s="244" t="s">
        <v>1407</v>
      </c>
      <c r="F141" s="245" t="s">
        <v>1408</v>
      </c>
      <c r="G141" s="246" t="s">
        <v>1025</v>
      </c>
      <c r="H141" s="247">
        <v>4</v>
      </c>
      <c r="I141" s="248"/>
      <c r="J141" s="249">
        <f>ROUND(I141*H141,2)</f>
        <v>0</v>
      </c>
      <c r="K141" s="245" t="s">
        <v>1</v>
      </c>
      <c r="L141" s="250"/>
      <c r="M141" s="251" t="s">
        <v>1</v>
      </c>
      <c r="N141" s="252"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362</v>
      </c>
      <c r="AT141" s="203" t="s">
        <v>359</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327</v>
      </c>
    </row>
    <row r="142" spans="1:65" s="2" customFormat="1" ht="11.25">
      <c r="A142" s="35"/>
      <c r="B142" s="36"/>
      <c r="C142" s="37"/>
      <c r="D142" s="205" t="s">
        <v>230</v>
      </c>
      <c r="E142" s="37"/>
      <c r="F142" s="206" t="s">
        <v>1408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2" customFormat="1" ht="14.45" customHeight="1">
      <c r="A143" s="35"/>
      <c r="B143" s="36"/>
      <c r="C143" s="192" t="s">
        <v>286</v>
      </c>
      <c r="D143" s="192" t="s">
        <v>223</v>
      </c>
      <c r="E143" s="193" t="s">
        <v>1414</v>
      </c>
      <c r="F143" s="194" t="s">
        <v>1415</v>
      </c>
      <c r="G143" s="195" t="s">
        <v>1025</v>
      </c>
      <c r="H143" s="196">
        <v>2</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343</v>
      </c>
    </row>
    <row r="144" spans="1:65" s="2" customFormat="1" ht="11.25">
      <c r="A144" s="35"/>
      <c r="B144" s="36"/>
      <c r="C144" s="37"/>
      <c r="D144" s="205" t="s">
        <v>230</v>
      </c>
      <c r="E144" s="37"/>
      <c r="F144" s="206" t="s">
        <v>1415</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2" customFormat="1" ht="14.45" customHeight="1">
      <c r="A145" s="35"/>
      <c r="B145" s="36"/>
      <c r="C145" s="243" t="s">
        <v>293</v>
      </c>
      <c r="D145" s="243" t="s">
        <v>359</v>
      </c>
      <c r="E145" s="244" t="s">
        <v>1417</v>
      </c>
      <c r="F145" s="245" t="s">
        <v>1418</v>
      </c>
      <c r="G145" s="246" t="s">
        <v>1025</v>
      </c>
      <c r="H145" s="247">
        <v>2</v>
      </c>
      <c r="I145" s="248"/>
      <c r="J145" s="249">
        <f>ROUND(I145*H145,2)</f>
        <v>0</v>
      </c>
      <c r="K145" s="245" t="s">
        <v>1</v>
      </c>
      <c r="L145" s="250"/>
      <c r="M145" s="251" t="s">
        <v>1</v>
      </c>
      <c r="N145" s="252"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362</v>
      </c>
      <c r="AT145" s="203" t="s">
        <v>359</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358</v>
      </c>
    </row>
    <row r="146" spans="1:65" s="2" customFormat="1" ht="11.25">
      <c r="A146" s="35"/>
      <c r="B146" s="36"/>
      <c r="C146" s="37"/>
      <c r="D146" s="205" t="s">
        <v>230</v>
      </c>
      <c r="E146" s="37"/>
      <c r="F146" s="206" t="s">
        <v>1418</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2" customFormat="1" ht="14.45" customHeight="1">
      <c r="A147" s="35"/>
      <c r="B147" s="36"/>
      <c r="C147" s="243" t="s">
        <v>298</v>
      </c>
      <c r="D147" s="243" t="s">
        <v>359</v>
      </c>
      <c r="E147" s="244" t="s">
        <v>1407</v>
      </c>
      <c r="F147" s="245" t="s">
        <v>1408</v>
      </c>
      <c r="G147" s="246" t="s">
        <v>1025</v>
      </c>
      <c r="H147" s="247">
        <v>2</v>
      </c>
      <c r="I147" s="248"/>
      <c r="J147" s="249">
        <f>ROUND(I147*H147,2)</f>
        <v>0</v>
      </c>
      <c r="K147" s="245" t="s">
        <v>1</v>
      </c>
      <c r="L147" s="250"/>
      <c r="M147" s="251" t="s">
        <v>1</v>
      </c>
      <c r="N147" s="252"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362</v>
      </c>
      <c r="AT147" s="203" t="s">
        <v>359</v>
      </c>
      <c r="AU147" s="203" t="s">
        <v>93</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371</v>
      </c>
    </row>
    <row r="148" spans="1:65" s="2" customFormat="1" ht="11.25">
      <c r="A148" s="35"/>
      <c r="B148" s="36"/>
      <c r="C148" s="37"/>
      <c r="D148" s="205" t="s">
        <v>230</v>
      </c>
      <c r="E148" s="37"/>
      <c r="F148" s="206" t="s">
        <v>1408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93</v>
      </c>
    </row>
    <row r="149" spans="1:65" s="2" customFormat="1" ht="14.45" customHeight="1">
      <c r="A149" s="35"/>
      <c r="B149" s="36"/>
      <c r="C149" s="192" t="s">
        <v>304</v>
      </c>
      <c r="D149" s="192" t="s">
        <v>223</v>
      </c>
      <c r="E149" s="193" t="s">
        <v>1401</v>
      </c>
      <c r="F149" s="194" t="s">
        <v>1402</v>
      </c>
      <c r="G149" s="195" t="s">
        <v>1025</v>
      </c>
      <c r="H149" s="196">
        <v>6</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383</v>
      </c>
    </row>
    <row r="150" spans="1:65" s="2" customFormat="1" ht="11.25">
      <c r="A150" s="35"/>
      <c r="B150" s="36"/>
      <c r="C150" s="37"/>
      <c r="D150" s="205" t="s">
        <v>230</v>
      </c>
      <c r="E150" s="37"/>
      <c r="F150" s="206" t="s">
        <v>1402</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2" customFormat="1" ht="14.45" customHeight="1">
      <c r="A151" s="35"/>
      <c r="B151" s="36"/>
      <c r="C151" s="243" t="s">
        <v>308</v>
      </c>
      <c r="D151" s="243" t="s">
        <v>359</v>
      </c>
      <c r="E151" s="244" t="s">
        <v>1404</v>
      </c>
      <c r="F151" s="245" t="s">
        <v>1405</v>
      </c>
      <c r="G151" s="246" t="s">
        <v>1025</v>
      </c>
      <c r="H151" s="247">
        <v>4</v>
      </c>
      <c r="I151" s="248"/>
      <c r="J151" s="249">
        <f>ROUND(I151*H151,2)</f>
        <v>0</v>
      </c>
      <c r="K151" s="245" t="s">
        <v>1</v>
      </c>
      <c r="L151" s="250"/>
      <c r="M151" s="251" t="s">
        <v>1</v>
      </c>
      <c r="N151" s="252"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362</v>
      </c>
      <c r="AT151" s="203" t="s">
        <v>359</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396</v>
      </c>
    </row>
    <row r="152" spans="1:65" s="2" customFormat="1" ht="11.25">
      <c r="A152" s="35"/>
      <c r="B152" s="36"/>
      <c r="C152" s="37"/>
      <c r="D152" s="205" t="s">
        <v>230</v>
      </c>
      <c r="E152" s="37"/>
      <c r="F152" s="206" t="s">
        <v>1405</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2" customFormat="1" ht="14.45" customHeight="1">
      <c r="A153" s="35"/>
      <c r="B153" s="36"/>
      <c r="C153" s="243" t="s">
        <v>8</v>
      </c>
      <c r="D153" s="243" t="s">
        <v>359</v>
      </c>
      <c r="E153" s="244" t="s">
        <v>1407</v>
      </c>
      <c r="F153" s="245" t="s">
        <v>1408</v>
      </c>
      <c r="G153" s="246" t="s">
        <v>1025</v>
      </c>
      <c r="H153" s="247">
        <v>4</v>
      </c>
      <c r="I153" s="248"/>
      <c r="J153" s="249">
        <f>ROUND(I153*H153,2)</f>
        <v>0</v>
      </c>
      <c r="K153" s="245" t="s">
        <v>1</v>
      </c>
      <c r="L153" s="250"/>
      <c r="M153" s="251" t="s">
        <v>1</v>
      </c>
      <c r="N153" s="252"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362</v>
      </c>
      <c r="AT153" s="203" t="s">
        <v>359</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408</v>
      </c>
    </row>
    <row r="154" spans="1:65" s="2" customFormat="1" ht="11.25">
      <c r="A154" s="35"/>
      <c r="B154" s="36"/>
      <c r="C154" s="37"/>
      <c r="D154" s="205" t="s">
        <v>230</v>
      </c>
      <c r="E154" s="37"/>
      <c r="F154" s="206" t="s">
        <v>1408</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2" customFormat="1" ht="14.45" customHeight="1">
      <c r="A155" s="35"/>
      <c r="B155" s="36"/>
      <c r="C155" s="243" t="s">
        <v>317</v>
      </c>
      <c r="D155" s="243" t="s">
        <v>359</v>
      </c>
      <c r="E155" s="244" t="s">
        <v>1410</v>
      </c>
      <c r="F155" s="245" t="s">
        <v>1411</v>
      </c>
      <c r="G155" s="246" t="s">
        <v>1025</v>
      </c>
      <c r="H155" s="247">
        <v>2</v>
      </c>
      <c r="I155" s="248"/>
      <c r="J155" s="249">
        <f>ROUND(I155*H155,2)</f>
        <v>0</v>
      </c>
      <c r="K155" s="245" t="s">
        <v>1</v>
      </c>
      <c r="L155" s="250"/>
      <c r="M155" s="251" t="s">
        <v>1</v>
      </c>
      <c r="N155" s="252"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362</v>
      </c>
      <c r="AT155" s="203" t="s">
        <v>359</v>
      </c>
      <c r="AU155" s="203" t="s">
        <v>93</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362</v>
      </c>
    </row>
    <row r="156" spans="1:65" s="2" customFormat="1" ht="11.25">
      <c r="A156" s="35"/>
      <c r="B156" s="36"/>
      <c r="C156" s="37"/>
      <c r="D156" s="205" t="s">
        <v>230</v>
      </c>
      <c r="E156" s="37"/>
      <c r="F156" s="206" t="s">
        <v>1411</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93</v>
      </c>
    </row>
    <row r="157" spans="1:65" s="2" customFormat="1" ht="14.45" customHeight="1">
      <c r="A157" s="35"/>
      <c r="B157" s="36"/>
      <c r="C157" s="243" t="s">
        <v>323</v>
      </c>
      <c r="D157" s="243" t="s">
        <v>359</v>
      </c>
      <c r="E157" s="244" t="s">
        <v>1407</v>
      </c>
      <c r="F157" s="245" t="s">
        <v>1408</v>
      </c>
      <c r="G157" s="246" t="s">
        <v>1025</v>
      </c>
      <c r="H157" s="247">
        <v>2</v>
      </c>
      <c r="I157" s="248"/>
      <c r="J157" s="249">
        <f>ROUND(I157*H157,2)</f>
        <v>0</v>
      </c>
      <c r="K157" s="245" t="s">
        <v>1</v>
      </c>
      <c r="L157" s="250"/>
      <c r="M157" s="251" t="s">
        <v>1</v>
      </c>
      <c r="N157" s="252"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362</v>
      </c>
      <c r="AT157" s="203" t="s">
        <v>359</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426</v>
      </c>
    </row>
    <row r="158" spans="1:65" s="2" customFormat="1" ht="11.25">
      <c r="A158" s="35"/>
      <c r="B158" s="36"/>
      <c r="C158" s="37"/>
      <c r="D158" s="205" t="s">
        <v>230</v>
      </c>
      <c r="E158" s="37"/>
      <c r="F158" s="206" t="s">
        <v>1408</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2" customFormat="1" ht="14.45" customHeight="1">
      <c r="A159" s="35"/>
      <c r="B159" s="36"/>
      <c r="C159" s="192" t="s">
        <v>327</v>
      </c>
      <c r="D159" s="192" t="s">
        <v>223</v>
      </c>
      <c r="E159" s="193" t="s">
        <v>1476</v>
      </c>
      <c r="F159" s="194" t="s">
        <v>1477</v>
      </c>
      <c r="G159" s="195" t="s">
        <v>1025</v>
      </c>
      <c r="H159" s="196">
        <v>2</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435</v>
      </c>
    </row>
    <row r="160" spans="1:65" s="2" customFormat="1" ht="11.25">
      <c r="A160" s="35"/>
      <c r="B160" s="36"/>
      <c r="C160" s="37"/>
      <c r="D160" s="205" t="s">
        <v>230</v>
      </c>
      <c r="E160" s="37"/>
      <c r="F160" s="206" t="s">
        <v>1477</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243" t="s">
        <v>334</v>
      </c>
      <c r="D161" s="243" t="s">
        <v>359</v>
      </c>
      <c r="E161" s="244" t="s">
        <v>1479</v>
      </c>
      <c r="F161" s="245" t="s">
        <v>1480</v>
      </c>
      <c r="G161" s="246" t="s">
        <v>1025</v>
      </c>
      <c r="H161" s="247">
        <v>2</v>
      </c>
      <c r="I161" s="248"/>
      <c r="J161" s="249">
        <f>ROUND(I161*H161,2)</f>
        <v>0</v>
      </c>
      <c r="K161" s="245" t="s">
        <v>1</v>
      </c>
      <c r="L161" s="250"/>
      <c r="M161" s="251" t="s">
        <v>1</v>
      </c>
      <c r="N161" s="252"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362</v>
      </c>
      <c r="AT161" s="203" t="s">
        <v>359</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449</v>
      </c>
    </row>
    <row r="162" spans="1:65" s="2" customFormat="1" ht="11.25">
      <c r="A162" s="35"/>
      <c r="B162" s="36"/>
      <c r="C162" s="37"/>
      <c r="D162" s="205" t="s">
        <v>230</v>
      </c>
      <c r="E162" s="37"/>
      <c r="F162" s="206" t="s">
        <v>1480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343</v>
      </c>
      <c r="D163" s="192" t="s">
        <v>223</v>
      </c>
      <c r="E163" s="193" t="s">
        <v>1470</v>
      </c>
      <c r="F163" s="194" t="s">
        <v>1471</v>
      </c>
      <c r="G163" s="195" t="s">
        <v>1025</v>
      </c>
      <c r="H163" s="196">
        <v>2</v>
      </c>
      <c r="I163" s="197"/>
      <c r="J163" s="198">
        <f>ROUND(I163*H163,2)</f>
        <v>0</v>
      </c>
      <c r="K163" s="194" t="s">
        <v>1</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462</v>
      </c>
    </row>
    <row r="164" spans="1:65" s="2" customFormat="1" ht="11.25">
      <c r="A164" s="35"/>
      <c r="B164" s="36"/>
      <c r="C164" s="37"/>
      <c r="D164" s="205" t="s">
        <v>230</v>
      </c>
      <c r="E164" s="37"/>
      <c r="F164" s="206" t="s">
        <v>1471</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2" customFormat="1" ht="14.45" customHeight="1">
      <c r="A165" s="35"/>
      <c r="B165" s="36"/>
      <c r="C165" s="243" t="s">
        <v>7</v>
      </c>
      <c r="D165" s="243" t="s">
        <v>359</v>
      </c>
      <c r="E165" s="244" t="s">
        <v>1473</v>
      </c>
      <c r="F165" s="245" t="s">
        <v>1474</v>
      </c>
      <c r="G165" s="246" t="s">
        <v>1025</v>
      </c>
      <c r="H165" s="247">
        <v>2</v>
      </c>
      <c r="I165" s="248"/>
      <c r="J165" s="249">
        <f>ROUND(I165*H165,2)</f>
        <v>0</v>
      </c>
      <c r="K165" s="245" t="s">
        <v>1</v>
      </c>
      <c r="L165" s="250"/>
      <c r="M165" s="251" t="s">
        <v>1</v>
      </c>
      <c r="N165" s="252"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362</v>
      </c>
      <c r="AT165" s="203" t="s">
        <v>359</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478</v>
      </c>
    </row>
    <row r="166" spans="1:65" s="2" customFormat="1" ht="11.25">
      <c r="A166" s="35"/>
      <c r="B166" s="36"/>
      <c r="C166" s="37"/>
      <c r="D166" s="205" t="s">
        <v>230</v>
      </c>
      <c r="E166" s="37"/>
      <c r="F166" s="206" t="s">
        <v>1474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2" customFormat="1" ht="14.45" customHeight="1">
      <c r="A167" s="35"/>
      <c r="B167" s="36"/>
      <c r="C167" s="192" t="s">
        <v>358</v>
      </c>
      <c r="D167" s="192" t="s">
        <v>223</v>
      </c>
      <c r="E167" s="193" t="s">
        <v>1452</v>
      </c>
      <c r="F167" s="194" t="s">
        <v>1453</v>
      </c>
      <c r="G167" s="195" t="s">
        <v>1025</v>
      </c>
      <c r="H167" s="196">
        <v>2</v>
      </c>
      <c r="I167" s="197"/>
      <c r="J167" s="198">
        <f>ROUND(I167*H167,2)</f>
        <v>0</v>
      </c>
      <c r="K167" s="194" t="s">
        <v>1</v>
      </c>
      <c r="L167" s="40"/>
      <c r="M167" s="199" t="s">
        <v>1</v>
      </c>
      <c r="N167" s="200" t="s">
        <v>46</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317</v>
      </c>
      <c r="AT167" s="203" t="s">
        <v>223</v>
      </c>
      <c r="AU167" s="203" t="s">
        <v>93</v>
      </c>
      <c r="AY167" s="18" t="s">
        <v>220</v>
      </c>
      <c r="BE167" s="204">
        <f>IF(N167="základní",J167,0)</f>
        <v>0</v>
      </c>
      <c r="BF167" s="204">
        <f>IF(N167="snížená",J167,0)</f>
        <v>0</v>
      </c>
      <c r="BG167" s="204">
        <f>IF(N167="zákl. přenesená",J167,0)</f>
        <v>0</v>
      </c>
      <c r="BH167" s="204">
        <f>IF(N167="sníž. přenesená",J167,0)</f>
        <v>0</v>
      </c>
      <c r="BI167" s="204">
        <f>IF(N167="nulová",J167,0)</f>
        <v>0</v>
      </c>
      <c r="BJ167" s="18" t="s">
        <v>93</v>
      </c>
      <c r="BK167" s="204">
        <f>ROUND(I167*H167,2)</f>
        <v>0</v>
      </c>
      <c r="BL167" s="18" t="s">
        <v>317</v>
      </c>
      <c r="BM167" s="203" t="s">
        <v>490</v>
      </c>
    </row>
    <row r="168" spans="1:65" s="2" customFormat="1" ht="11.25">
      <c r="A168" s="35"/>
      <c r="B168" s="36"/>
      <c r="C168" s="37"/>
      <c r="D168" s="205" t="s">
        <v>230</v>
      </c>
      <c r="E168" s="37"/>
      <c r="F168" s="206" t="s">
        <v>1453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93</v>
      </c>
    </row>
    <row r="169" spans="1:65" s="2" customFormat="1" ht="14.45" customHeight="1">
      <c r="A169" s="35"/>
      <c r="B169" s="36"/>
      <c r="C169" s="243" t="s">
        <v>364</v>
      </c>
      <c r="D169" s="243" t="s">
        <v>359</v>
      </c>
      <c r="E169" s="244" t="s">
        <v>1455</v>
      </c>
      <c r="F169" s="245" t="s">
        <v>1456</v>
      </c>
      <c r="G169" s="246" t="s">
        <v>1025</v>
      </c>
      <c r="H169" s="247">
        <v>2</v>
      </c>
      <c r="I169" s="248"/>
      <c r="J169" s="249">
        <f>ROUND(I169*H169,2)</f>
        <v>0</v>
      </c>
      <c r="K169" s="245" t="s">
        <v>1</v>
      </c>
      <c r="L169" s="250"/>
      <c r="M169" s="251" t="s">
        <v>1</v>
      </c>
      <c r="N169" s="252" t="s">
        <v>46</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362</v>
      </c>
      <c r="AT169" s="203" t="s">
        <v>359</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501</v>
      </c>
    </row>
    <row r="170" spans="1:65" s="2" customFormat="1" ht="11.25">
      <c r="A170" s="35"/>
      <c r="B170" s="36"/>
      <c r="C170" s="37"/>
      <c r="D170" s="205" t="s">
        <v>230</v>
      </c>
      <c r="E170" s="37"/>
      <c r="F170" s="206" t="s">
        <v>1456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2" customFormat="1" ht="14.45" customHeight="1">
      <c r="A171" s="35"/>
      <c r="B171" s="36"/>
      <c r="C171" s="243" t="s">
        <v>371</v>
      </c>
      <c r="D171" s="243" t="s">
        <v>359</v>
      </c>
      <c r="E171" s="244" t="s">
        <v>1458</v>
      </c>
      <c r="F171" s="245" t="s">
        <v>1459</v>
      </c>
      <c r="G171" s="246" t="s">
        <v>1025</v>
      </c>
      <c r="H171" s="247">
        <v>2</v>
      </c>
      <c r="I171" s="248"/>
      <c r="J171" s="249">
        <f>ROUND(I171*H171,2)</f>
        <v>0</v>
      </c>
      <c r="K171" s="245" t="s">
        <v>1</v>
      </c>
      <c r="L171" s="250"/>
      <c r="M171" s="251" t="s">
        <v>1</v>
      </c>
      <c r="N171" s="252" t="s">
        <v>46</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362</v>
      </c>
      <c r="AT171" s="203" t="s">
        <v>359</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317</v>
      </c>
      <c r="BM171" s="203" t="s">
        <v>517</v>
      </c>
    </row>
    <row r="172" spans="1:65" s="2" customFormat="1" ht="11.25">
      <c r="A172" s="35"/>
      <c r="B172" s="36"/>
      <c r="C172" s="37"/>
      <c r="D172" s="205" t="s">
        <v>230</v>
      </c>
      <c r="E172" s="37"/>
      <c r="F172" s="206" t="s">
        <v>1459</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2" customFormat="1" ht="14.45" customHeight="1">
      <c r="A173" s="35"/>
      <c r="B173" s="36"/>
      <c r="C173" s="192" t="s">
        <v>378</v>
      </c>
      <c r="D173" s="192" t="s">
        <v>223</v>
      </c>
      <c r="E173" s="193" t="s">
        <v>1514</v>
      </c>
      <c r="F173" s="194" t="s">
        <v>1515</v>
      </c>
      <c r="G173" s="195" t="s">
        <v>1025</v>
      </c>
      <c r="H173" s="196">
        <v>2</v>
      </c>
      <c r="I173" s="197"/>
      <c r="J173" s="198">
        <f>ROUND(I173*H173,2)</f>
        <v>0</v>
      </c>
      <c r="K173" s="194" t="s">
        <v>1</v>
      </c>
      <c r="L173" s="40"/>
      <c r="M173" s="199" t="s">
        <v>1</v>
      </c>
      <c r="N173" s="200" t="s">
        <v>46</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317</v>
      </c>
      <c r="AT173" s="203" t="s">
        <v>223</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93</v>
      </c>
      <c r="BK173" s="204">
        <f>ROUND(I173*H173,2)</f>
        <v>0</v>
      </c>
      <c r="BL173" s="18" t="s">
        <v>317</v>
      </c>
      <c r="BM173" s="203" t="s">
        <v>528</v>
      </c>
    </row>
    <row r="174" spans="1:65" s="2" customFormat="1" ht="11.25">
      <c r="A174" s="35"/>
      <c r="B174" s="36"/>
      <c r="C174" s="37"/>
      <c r="D174" s="205" t="s">
        <v>230</v>
      </c>
      <c r="E174" s="37"/>
      <c r="F174" s="206" t="s">
        <v>1515</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2" customFormat="1" ht="14.45" customHeight="1">
      <c r="A175" s="35"/>
      <c r="B175" s="36"/>
      <c r="C175" s="192" t="s">
        <v>383</v>
      </c>
      <c r="D175" s="192" t="s">
        <v>223</v>
      </c>
      <c r="E175" s="193" t="s">
        <v>1517</v>
      </c>
      <c r="F175" s="194" t="s">
        <v>1518</v>
      </c>
      <c r="G175" s="195" t="s">
        <v>1025</v>
      </c>
      <c r="H175" s="196">
        <v>2</v>
      </c>
      <c r="I175" s="197"/>
      <c r="J175" s="198">
        <f>ROUND(I175*H175,2)</f>
        <v>0</v>
      </c>
      <c r="K175" s="194" t="s">
        <v>1</v>
      </c>
      <c r="L175" s="40"/>
      <c r="M175" s="199" t="s">
        <v>1</v>
      </c>
      <c r="N175" s="200" t="s">
        <v>46</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317</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317</v>
      </c>
      <c r="BM175" s="203" t="s">
        <v>540</v>
      </c>
    </row>
    <row r="176" spans="1:65" s="2" customFormat="1" ht="11.25">
      <c r="A176" s="35"/>
      <c r="B176" s="36"/>
      <c r="C176" s="37"/>
      <c r="D176" s="205" t="s">
        <v>230</v>
      </c>
      <c r="E176" s="37"/>
      <c r="F176" s="206" t="s">
        <v>1518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2" customFormat="1" ht="14.45" customHeight="1">
      <c r="A177" s="35"/>
      <c r="B177" s="36"/>
      <c r="C177" s="192" t="s">
        <v>391</v>
      </c>
      <c r="D177" s="192" t="s">
        <v>223</v>
      </c>
      <c r="E177" s="193" t="s">
        <v>1377</v>
      </c>
      <c r="F177" s="194" t="s">
        <v>1378</v>
      </c>
      <c r="G177" s="195" t="s">
        <v>1025</v>
      </c>
      <c r="H177" s="196">
        <v>2</v>
      </c>
      <c r="I177" s="197"/>
      <c r="J177" s="198">
        <f>ROUND(I177*H177,2)</f>
        <v>0</v>
      </c>
      <c r="K177" s="194" t="s">
        <v>1</v>
      </c>
      <c r="L177" s="40"/>
      <c r="M177" s="199" t="s">
        <v>1</v>
      </c>
      <c r="N177" s="200" t="s">
        <v>46</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317</v>
      </c>
      <c r="AT177" s="203" t="s">
        <v>223</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93</v>
      </c>
      <c r="BK177" s="204">
        <f>ROUND(I177*H177,2)</f>
        <v>0</v>
      </c>
      <c r="BL177" s="18" t="s">
        <v>317</v>
      </c>
      <c r="BM177" s="203" t="s">
        <v>550</v>
      </c>
    </row>
    <row r="178" spans="1:65" s="2" customFormat="1" ht="11.25">
      <c r="A178" s="35"/>
      <c r="B178" s="36"/>
      <c r="C178" s="37"/>
      <c r="D178" s="205" t="s">
        <v>230</v>
      </c>
      <c r="E178" s="37"/>
      <c r="F178" s="206" t="s">
        <v>1378</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2" customFormat="1" ht="14.45" customHeight="1">
      <c r="A179" s="35"/>
      <c r="B179" s="36"/>
      <c r="C179" s="243" t="s">
        <v>396</v>
      </c>
      <c r="D179" s="243" t="s">
        <v>359</v>
      </c>
      <c r="E179" s="244" t="s">
        <v>1380</v>
      </c>
      <c r="F179" s="245" t="s">
        <v>1381</v>
      </c>
      <c r="G179" s="246" t="s">
        <v>1025</v>
      </c>
      <c r="H179" s="247">
        <v>2</v>
      </c>
      <c r="I179" s="248"/>
      <c r="J179" s="249">
        <f>ROUND(I179*H179,2)</f>
        <v>0</v>
      </c>
      <c r="K179" s="245" t="s">
        <v>1</v>
      </c>
      <c r="L179" s="250"/>
      <c r="M179" s="251" t="s">
        <v>1</v>
      </c>
      <c r="N179" s="252" t="s">
        <v>46</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362</v>
      </c>
      <c r="AT179" s="203" t="s">
        <v>359</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559</v>
      </c>
    </row>
    <row r="180" spans="1:65" s="2" customFormat="1" ht="11.25">
      <c r="A180" s="35"/>
      <c r="B180" s="36"/>
      <c r="C180" s="37"/>
      <c r="D180" s="205" t="s">
        <v>230</v>
      </c>
      <c r="E180" s="37"/>
      <c r="F180" s="206" t="s">
        <v>1381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2" customFormat="1" ht="14.45" customHeight="1">
      <c r="A181" s="35"/>
      <c r="B181" s="36"/>
      <c r="C181" s="192" t="s">
        <v>403</v>
      </c>
      <c r="D181" s="192" t="s">
        <v>223</v>
      </c>
      <c r="E181" s="193" t="s">
        <v>1435</v>
      </c>
      <c r="F181" s="194" t="s">
        <v>1436</v>
      </c>
      <c r="G181" s="195" t="s">
        <v>1025</v>
      </c>
      <c r="H181" s="196">
        <v>36</v>
      </c>
      <c r="I181" s="197"/>
      <c r="J181" s="198">
        <f>ROUND(I181*H181,2)</f>
        <v>0</v>
      </c>
      <c r="K181" s="194" t="s">
        <v>1</v>
      </c>
      <c r="L181" s="40"/>
      <c r="M181" s="199" t="s">
        <v>1</v>
      </c>
      <c r="N181" s="200" t="s">
        <v>46</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317</v>
      </c>
      <c r="AT181" s="203" t="s">
        <v>223</v>
      </c>
      <c r="AU181" s="203" t="s">
        <v>93</v>
      </c>
      <c r="AY181" s="18" t="s">
        <v>220</v>
      </c>
      <c r="BE181" s="204">
        <f>IF(N181="základní",J181,0)</f>
        <v>0</v>
      </c>
      <c r="BF181" s="204">
        <f>IF(N181="snížená",J181,0)</f>
        <v>0</v>
      </c>
      <c r="BG181" s="204">
        <f>IF(N181="zákl. přenesená",J181,0)</f>
        <v>0</v>
      </c>
      <c r="BH181" s="204">
        <f>IF(N181="sníž. přenesená",J181,0)</f>
        <v>0</v>
      </c>
      <c r="BI181" s="204">
        <f>IF(N181="nulová",J181,0)</f>
        <v>0</v>
      </c>
      <c r="BJ181" s="18" t="s">
        <v>93</v>
      </c>
      <c r="BK181" s="204">
        <f>ROUND(I181*H181,2)</f>
        <v>0</v>
      </c>
      <c r="BL181" s="18" t="s">
        <v>317</v>
      </c>
      <c r="BM181" s="203" t="s">
        <v>567</v>
      </c>
    </row>
    <row r="182" spans="1:65" s="2" customFormat="1" ht="11.25">
      <c r="A182" s="35"/>
      <c r="B182" s="36"/>
      <c r="C182" s="37"/>
      <c r="D182" s="205" t="s">
        <v>230</v>
      </c>
      <c r="E182" s="37"/>
      <c r="F182" s="206" t="s">
        <v>1436</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93</v>
      </c>
    </row>
    <row r="183" spans="1:65" s="2" customFormat="1" ht="14.45" customHeight="1">
      <c r="A183" s="35"/>
      <c r="B183" s="36"/>
      <c r="C183" s="243" t="s">
        <v>408</v>
      </c>
      <c r="D183" s="243" t="s">
        <v>359</v>
      </c>
      <c r="E183" s="244" t="s">
        <v>1438</v>
      </c>
      <c r="F183" s="245" t="s">
        <v>1439</v>
      </c>
      <c r="G183" s="246" t="s">
        <v>1025</v>
      </c>
      <c r="H183" s="247">
        <v>36</v>
      </c>
      <c r="I183" s="248"/>
      <c r="J183" s="249">
        <f>ROUND(I183*H183,2)</f>
        <v>0</v>
      </c>
      <c r="K183" s="245" t="s">
        <v>1</v>
      </c>
      <c r="L183" s="250"/>
      <c r="M183" s="251" t="s">
        <v>1</v>
      </c>
      <c r="N183" s="252" t="s">
        <v>46</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362</v>
      </c>
      <c r="AT183" s="203" t="s">
        <v>359</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317</v>
      </c>
      <c r="BM183" s="203" t="s">
        <v>574</v>
      </c>
    </row>
    <row r="184" spans="1:65" s="2" customFormat="1" ht="11.25">
      <c r="A184" s="35"/>
      <c r="B184" s="36"/>
      <c r="C184" s="37"/>
      <c r="D184" s="205" t="s">
        <v>230</v>
      </c>
      <c r="E184" s="37"/>
      <c r="F184" s="206" t="s">
        <v>1439</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2" customFormat="1" ht="14.45" customHeight="1">
      <c r="A185" s="35"/>
      <c r="B185" s="36"/>
      <c r="C185" s="243" t="s">
        <v>413</v>
      </c>
      <c r="D185" s="243" t="s">
        <v>359</v>
      </c>
      <c r="E185" s="244" t="s">
        <v>1407</v>
      </c>
      <c r="F185" s="245" t="s">
        <v>1408</v>
      </c>
      <c r="G185" s="246" t="s">
        <v>1025</v>
      </c>
      <c r="H185" s="247">
        <v>36</v>
      </c>
      <c r="I185" s="248"/>
      <c r="J185" s="249">
        <f>ROUND(I185*H185,2)</f>
        <v>0</v>
      </c>
      <c r="K185" s="245" t="s">
        <v>1</v>
      </c>
      <c r="L185" s="250"/>
      <c r="M185" s="251" t="s">
        <v>1</v>
      </c>
      <c r="N185" s="252" t="s">
        <v>46</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362</v>
      </c>
      <c r="AT185" s="203" t="s">
        <v>359</v>
      </c>
      <c r="AU185" s="203" t="s">
        <v>93</v>
      </c>
      <c r="AY185" s="18" t="s">
        <v>220</v>
      </c>
      <c r="BE185" s="204">
        <f>IF(N185="základní",J185,0)</f>
        <v>0</v>
      </c>
      <c r="BF185" s="204">
        <f>IF(N185="snížená",J185,0)</f>
        <v>0</v>
      </c>
      <c r="BG185" s="204">
        <f>IF(N185="zákl. přenesená",J185,0)</f>
        <v>0</v>
      </c>
      <c r="BH185" s="204">
        <f>IF(N185="sníž. přenesená",J185,0)</f>
        <v>0</v>
      </c>
      <c r="BI185" s="204">
        <f>IF(N185="nulová",J185,0)</f>
        <v>0</v>
      </c>
      <c r="BJ185" s="18" t="s">
        <v>93</v>
      </c>
      <c r="BK185" s="204">
        <f>ROUND(I185*H185,2)</f>
        <v>0</v>
      </c>
      <c r="BL185" s="18" t="s">
        <v>317</v>
      </c>
      <c r="BM185" s="203" t="s">
        <v>583</v>
      </c>
    </row>
    <row r="186" spans="1:65" s="2" customFormat="1" ht="11.25">
      <c r="A186" s="35"/>
      <c r="B186" s="36"/>
      <c r="C186" s="37"/>
      <c r="D186" s="205" t="s">
        <v>230</v>
      </c>
      <c r="E186" s="37"/>
      <c r="F186" s="206" t="s">
        <v>1408</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93</v>
      </c>
    </row>
    <row r="187" spans="1:65" s="2" customFormat="1" ht="14.45" customHeight="1">
      <c r="A187" s="35"/>
      <c r="B187" s="36"/>
      <c r="C187" s="192" t="s">
        <v>362</v>
      </c>
      <c r="D187" s="192" t="s">
        <v>223</v>
      </c>
      <c r="E187" s="193" t="s">
        <v>1435</v>
      </c>
      <c r="F187" s="194" t="s">
        <v>1436</v>
      </c>
      <c r="G187" s="195" t="s">
        <v>1025</v>
      </c>
      <c r="H187" s="196">
        <v>18</v>
      </c>
      <c r="I187" s="197"/>
      <c r="J187" s="198">
        <f>ROUND(I187*H187,2)</f>
        <v>0</v>
      </c>
      <c r="K187" s="194" t="s">
        <v>1</v>
      </c>
      <c r="L187" s="40"/>
      <c r="M187" s="199" t="s">
        <v>1</v>
      </c>
      <c r="N187" s="200" t="s">
        <v>46</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317</v>
      </c>
      <c r="AT187" s="203" t="s">
        <v>223</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596</v>
      </c>
    </row>
    <row r="188" spans="1:65" s="2" customFormat="1" ht="11.25">
      <c r="A188" s="35"/>
      <c r="B188" s="36"/>
      <c r="C188" s="37"/>
      <c r="D188" s="205" t="s">
        <v>230</v>
      </c>
      <c r="E188" s="37"/>
      <c r="F188" s="206" t="s">
        <v>1436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2" customFormat="1" ht="14.45" customHeight="1">
      <c r="A189" s="35"/>
      <c r="B189" s="36"/>
      <c r="C189" s="243" t="s">
        <v>420</v>
      </c>
      <c r="D189" s="243" t="s">
        <v>359</v>
      </c>
      <c r="E189" s="244" t="s">
        <v>1443</v>
      </c>
      <c r="F189" s="245" t="s">
        <v>1444</v>
      </c>
      <c r="G189" s="246" t="s">
        <v>1025</v>
      </c>
      <c r="H189" s="247">
        <v>18</v>
      </c>
      <c r="I189" s="248"/>
      <c r="J189" s="249">
        <f>ROUND(I189*H189,2)</f>
        <v>0</v>
      </c>
      <c r="K189" s="245" t="s">
        <v>1</v>
      </c>
      <c r="L189" s="250"/>
      <c r="M189" s="251" t="s">
        <v>1</v>
      </c>
      <c r="N189" s="252"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362</v>
      </c>
      <c r="AT189" s="203" t="s">
        <v>359</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317</v>
      </c>
      <c r="BM189" s="203" t="s">
        <v>607</v>
      </c>
    </row>
    <row r="190" spans="1:65" s="2" customFormat="1" ht="11.25">
      <c r="A190" s="35"/>
      <c r="B190" s="36"/>
      <c r="C190" s="37"/>
      <c r="D190" s="205" t="s">
        <v>230</v>
      </c>
      <c r="E190" s="37"/>
      <c r="F190" s="206" t="s">
        <v>1444</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2" customFormat="1" ht="14.45" customHeight="1">
      <c r="A191" s="35"/>
      <c r="B191" s="36"/>
      <c r="C191" s="192" t="s">
        <v>426</v>
      </c>
      <c r="D191" s="192" t="s">
        <v>223</v>
      </c>
      <c r="E191" s="193" t="s">
        <v>1482</v>
      </c>
      <c r="F191" s="194" t="s">
        <v>1483</v>
      </c>
      <c r="G191" s="195" t="s">
        <v>1025</v>
      </c>
      <c r="H191" s="196">
        <v>4</v>
      </c>
      <c r="I191" s="197"/>
      <c r="J191" s="198">
        <f>ROUND(I191*H191,2)</f>
        <v>0</v>
      </c>
      <c r="K191" s="194" t="s">
        <v>1</v>
      </c>
      <c r="L191" s="40"/>
      <c r="M191" s="199" t="s">
        <v>1</v>
      </c>
      <c r="N191" s="200" t="s">
        <v>46</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616</v>
      </c>
    </row>
    <row r="192" spans="1:65" s="2" customFormat="1" ht="11.25">
      <c r="A192" s="35"/>
      <c r="B192" s="36"/>
      <c r="C192" s="37"/>
      <c r="D192" s="205" t="s">
        <v>230</v>
      </c>
      <c r="E192" s="37"/>
      <c r="F192" s="206" t="s">
        <v>1483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2" customFormat="1" ht="14.45" customHeight="1">
      <c r="A193" s="35"/>
      <c r="B193" s="36"/>
      <c r="C193" s="243" t="s">
        <v>431</v>
      </c>
      <c r="D193" s="243" t="s">
        <v>359</v>
      </c>
      <c r="E193" s="244" t="s">
        <v>1485</v>
      </c>
      <c r="F193" s="245" t="s">
        <v>1486</v>
      </c>
      <c r="G193" s="246" t="s">
        <v>1025</v>
      </c>
      <c r="H193" s="247">
        <v>4</v>
      </c>
      <c r="I193" s="248"/>
      <c r="J193" s="249">
        <f>ROUND(I193*H193,2)</f>
        <v>0</v>
      </c>
      <c r="K193" s="245" t="s">
        <v>1</v>
      </c>
      <c r="L193" s="250"/>
      <c r="M193" s="251" t="s">
        <v>1</v>
      </c>
      <c r="N193" s="252" t="s">
        <v>46</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362</v>
      </c>
      <c r="AT193" s="203" t="s">
        <v>359</v>
      </c>
      <c r="AU193" s="203" t="s">
        <v>93</v>
      </c>
      <c r="AY193" s="18" t="s">
        <v>220</v>
      </c>
      <c r="BE193" s="204">
        <f>IF(N193="základní",J193,0)</f>
        <v>0</v>
      </c>
      <c r="BF193" s="204">
        <f>IF(N193="snížená",J193,0)</f>
        <v>0</v>
      </c>
      <c r="BG193" s="204">
        <f>IF(N193="zákl. přenesená",J193,0)</f>
        <v>0</v>
      </c>
      <c r="BH193" s="204">
        <f>IF(N193="sníž. přenesená",J193,0)</f>
        <v>0</v>
      </c>
      <c r="BI193" s="204">
        <f>IF(N193="nulová",J193,0)</f>
        <v>0</v>
      </c>
      <c r="BJ193" s="18" t="s">
        <v>93</v>
      </c>
      <c r="BK193" s="204">
        <f>ROUND(I193*H193,2)</f>
        <v>0</v>
      </c>
      <c r="BL193" s="18" t="s">
        <v>317</v>
      </c>
      <c r="BM193" s="203" t="s">
        <v>629</v>
      </c>
    </row>
    <row r="194" spans="1:65" s="2" customFormat="1" ht="11.25">
      <c r="A194" s="35"/>
      <c r="B194" s="36"/>
      <c r="C194" s="37"/>
      <c r="D194" s="205" t="s">
        <v>230</v>
      </c>
      <c r="E194" s="37"/>
      <c r="F194" s="206" t="s">
        <v>1486</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93</v>
      </c>
    </row>
    <row r="195" spans="1:65" s="2" customFormat="1" ht="14.45" customHeight="1">
      <c r="A195" s="35"/>
      <c r="B195" s="36"/>
      <c r="C195" s="243" t="s">
        <v>435</v>
      </c>
      <c r="D195" s="243" t="s">
        <v>359</v>
      </c>
      <c r="E195" s="244" t="s">
        <v>1407</v>
      </c>
      <c r="F195" s="245" t="s">
        <v>1408</v>
      </c>
      <c r="G195" s="246" t="s">
        <v>1025</v>
      </c>
      <c r="H195" s="247">
        <v>4</v>
      </c>
      <c r="I195" s="248"/>
      <c r="J195" s="249">
        <f>ROUND(I195*H195,2)</f>
        <v>0</v>
      </c>
      <c r="K195" s="245" t="s">
        <v>1</v>
      </c>
      <c r="L195" s="250"/>
      <c r="M195" s="251" t="s">
        <v>1</v>
      </c>
      <c r="N195" s="252"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362</v>
      </c>
      <c r="AT195" s="203" t="s">
        <v>359</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637</v>
      </c>
    </row>
    <row r="196" spans="1:65" s="2" customFormat="1" ht="11.25">
      <c r="A196" s="35"/>
      <c r="B196" s="36"/>
      <c r="C196" s="37"/>
      <c r="D196" s="205" t="s">
        <v>230</v>
      </c>
      <c r="E196" s="37"/>
      <c r="F196" s="206" t="s">
        <v>1408</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14.45" customHeight="1">
      <c r="A197" s="35"/>
      <c r="B197" s="36"/>
      <c r="C197" s="192" t="s">
        <v>442</v>
      </c>
      <c r="D197" s="192" t="s">
        <v>223</v>
      </c>
      <c r="E197" s="193" t="s">
        <v>1489</v>
      </c>
      <c r="F197" s="194" t="s">
        <v>1490</v>
      </c>
      <c r="G197" s="195" t="s">
        <v>1025</v>
      </c>
      <c r="H197" s="196">
        <v>4</v>
      </c>
      <c r="I197" s="197"/>
      <c r="J197" s="198">
        <f>ROUND(I197*H197,2)</f>
        <v>0</v>
      </c>
      <c r="K197" s="194" t="s">
        <v>1</v>
      </c>
      <c r="L197" s="40"/>
      <c r="M197" s="199" t="s">
        <v>1</v>
      </c>
      <c r="N197" s="200" t="s">
        <v>46</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317</v>
      </c>
      <c r="BM197" s="203" t="s">
        <v>648</v>
      </c>
    </row>
    <row r="198" spans="1:65" s="2" customFormat="1" ht="11.25">
      <c r="A198" s="35"/>
      <c r="B198" s="36"/>
      <c r="C198" s="37"/>
      <c r="D198" s="205" t="s">
        <v>230</v>
      </c>
      <c r="E198" s="37"/>
      <c r="F198" s="206" t="s">
        <v>1490</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2" customFormat="1" ht="14.45" customHeight="1">
      <c r="A199" s="35"/>
      <c r="B199" s="36"/>
      <c r="C199" s="243" t="s">
        <v>449</v>
      </c>
      <c r="D199" s="243" t="s">
        <v>359</v>
      </c>
      <c r="E199" s="244" t="s">
        <v>1492</v>
      </c>
      <c r="F199" s="245" t="s">
        <v>1493</v>
      </c>
      <c r="G199" s="246" t="s">
        <v>1025</v>
      </c>
      <c r="H199" s="247">
        <v>4</v>
      </c>
      <c r="I199" s="248"/>
      <c r="J199" s="249">
        <f>ROUND(I199*H199,2)</f>
        <v>0</v>
      </c>
      <c r="K199" s="245" t="s">
        <v>1</v>
      </c>
      <c r="L199" s="250"/>
      <c r="M199" s="251" t="s">
        <v>1</v>
      </c>
      <c r="N199" s="252" t="s">
        <v>46</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362</v>
      </c>
      <c r="AT199" s="203" t="s">
        <v>359</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658</v>
      </c>
    </row>
    <row r="200" spans="1:65" s="2" customFormat="1" ht="11.25">
      <c r="A200" s="35"/>
      <c r="B200" s="36"/>
      <c r="C200" s="37"/>
      <c r="D200" s="205" t="s">
        <v>230</v>
      </c>
      <c r="E200" s="37"/>
      <c r="F200" s="206" t="s">
        <v>1493</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243" t="s">
        <v>456</v>
      </c>
      <c r="D201" s="243" t="s">
        <v>359</v>
      </c>
      <c r="E201" s="244" t="s">
        <v>1407</v>
      </c>
      <c r="F201" s="245" t="s">
        <v>1408</v>
      </c>
      <c r="G201" s="246" t="s">
        <v>1025</v>
      </c>
      <c r="H201" s="247">
        <v>4</v>
      </c>
      <c r="I201" s="248"/>
      <c r="J201" s="249">
        <f>ROUND(I201*H201,2)</f>
        <v>0</v>
      </c>
      <c r="K201" s="245" t="s">
        <v>1</v>
      </c>
      <c r="L201" s="250"/>
      <c r="M201" s="251" t="s">
        <v>1</v>
      </c>
      <c r="N201" s="252" t="s">
        <v>46</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362</v>
      </c>
      <c r="AT201" s="203" t="s">
        <v>359</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667</v>
      </c>
    </row>
    <row r="202" spans="1:65" s="2" customFormat="1" ht="11.25">
      <c r="A202" s="35"/>
      <c r="B202" s="36"/>
      <c r="C202" s="37"/>
      <c r="D202" s="205" t="s">
        <v>230</v>
      </c>
      <c r="E202" s="37"/>
      <c r="F202" s="206" t="s">
        <v>1408</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2" customFormat="1" ht="14.45" customHeight="1">
      <c r="A203" s="35"/>
      <c r="B203" s="36"/>
      <c r="C203" s="192" t="s">
        <v>462</v>
      </c>
      <c r="D203" s="192" t="s">
        <v>223</v>
      </c>
      <c r="E203" s="193" t="s">
        <v>1332</v>
      </c>
      <c r="F203" s="194" t="s">
        <v>1333</v>
      </c>
      <c r="G203" s="195" t="s">
        <v>1025</v>
      </c>
      <c r="H203" s="196">
        <v>98</v>
      </c>
      <c r="I203" s="197"/>
      <c r="J203" s="198">
        <f>ROUND(I203*H203,2)</f>
        <v>0</v>
      </c>
      <c r="K203" s="194" t="s">
        <v>1</v>
      </c>
      <c r="L203" s="40"/>
      <c r="M203" s="199" t="s">
        <v>1</v>
      </c>
      <c r="N203" s="200" t="s">
        <v>46</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317</v>
      </c>
      <c r="AT203" s="203" t="s">
        <v>223</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317</v>
      </c>
      <c r="BM203" s="203" t="s">
        <v>680</v>
      </c>
    </row>
    <row r="204" spans="1:65" s="2" customFormat="1" ht="11.25">
      <c r="A204" s="35"/>
      <c r="B204" s="36"/>
      <c r="C204" s="37"/>
      <c r="D204" s="205" t="s">
        <v>230</v>
      </c>
      <c r="E204" s="37"/>
      <c r="F204" s="206" t="s">
        <v>1333</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243" t="s">
        <v>473</v>
      </c>
      <c r="D205" s="243" t="s">
        <v>359</v>
      </c>
      <c r="E205" s="244" t="s">
        <v>1335</v>
      </c>
      <c r="F205" s="245" t="s">
        <v>1336</v>
      </c>
      <c r="G205" s="246" t="s">
        <v>1025</v>
      </c>
      <c r="H205" s="247">
        <v>98</v>
      </c>
      <c r="I205" s="248"/>
      <c r="J205" s="249">
        <f>ROUND(I205*H205,2)</f>
        <v>0</v>
      </c>
      <c r="K205" s="245" t="s">
        <v>1</v>
      </c>
      <c r="L205" s="250"/>
      <c r="M205" s="251" t="s">
        <v>1</v>
      </c>
      <c r="N205" s="252"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362</v>
      </c>
      <c r="AT205" s="203" t="s">
        <v>359</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688</v>
      </c>
    </row>
    <row r="206" spans="1:65" s="2" customFormat="1" ht="11.25">
      <c r="A206" s="35"/>
      <c r="B206" s="36"/>
      <c r="C206" s="37"/>
      <c r="D206" s="205" t="s">
        <v>230</v>
      </c>
      <c r="E206" s="37"/>
      <c r="F206" s="206" t="s">
        <v>1336</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14.45" customHeight="1">
      <c r="A207" s="35"/>
      <c r="B207" s="36"/>
      <c r="C207" s="192" t="s">
        <v>478</v>
      </c>
      <c r="D207" s="192" t="s">
        <v>223</v>
      </c>
      <c r="E207" s="193" t="s">
        <v>1326</v>
      </c>
      <c r="F207" s="194" t="s">
        <v>1327</v>
      </c>
      <c r="G207" s="195" t="s">
        <v>1025</v>
      </c>
      <c r="H207" s="196">
        <v>20</v>
      </c>
      <c r="I207" s="197"/>
      <c r="J207" s="198">
        <f>ROUND(I207*H207,2)</f>
        <v>0</v>
      </c>
      <c r="K207" s="194" t="s">
        <v>1</v>
      </c>
      <c r="L207" s="40"/>
      <c r="M207" s="199" t="s">
        <v>1</v>
      </c>
      <c r="N207" s="200"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698</v>
      </c>
    </row>
    <row r="208" spans="1:65" s="2" customFormat="1" ht="11.25">
      <c r="A208" s="35"/>
      <c r="B208" s="36"/>
      <c r="C208" s="37"/>
      <c r="D208" s="205" t="s">
        <v>230</v>
      </c>
      <c r="E208" s="37"/>
      <c r="F208" s="206" t="s">
        <v>1327</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2" customFormat="1" ht="14.45" customHeight="1">
      <c r="A209" s="35"/>
      <c r="B209" s="36"/>
      <c r="C209" s="243" t="s">
        <v>484</v>
      </c>
      <c r="D209" s="243" t="s">
        <v>359</v>
      </c>
      <c r="E209" s="244" t="s">
        <v>1329</v>
      </c>
      <c r="F209" s="245" t="s">
        <v>1330</v>
      </c>
      <c r="G209" s="246" t="s">
        <v>1025</v>
      </c>
      <c r="H209" s="247">
        <v>20</v>
      </c>
      <c r="I209" s="248"/>
      <c r="J209" s="249">
        <f>ROUND(I209*H209,2)</f>
        <v>0</v>
      </c>
      <c r="K209" s="245" t="s">
        <v>1</v>
      </c>
      <c r="L209" s="250"/>
      <c r="M209" s="251" t="s">
        <v>1</v>
      </c>
      <c r="N209" s="252" t="s">
        <v>46</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362</v>
      </c>
      <c r="AT209" s="203" t="s">
        <v>359</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93</v>
      </c>
      <c r="BK209" s="204">
        <f>ROUND(I209*H209,2)</f>
        <v>0</v>
      </c>
      <c r="BL209" s="18" t="s">
        <v>317</v>
      </c>
      <c r="BM209" s="203" t="s">
        <v>706</v>
      </c>
    </row>
    <row r="210" spans="1:65" s="2" customFormat="1" ht="11.25">
      <c r="A210" s="35"/>
      <c r="B210" s="36"/>
      <c r="C210" s="37"/>
      <c r="D210" s="205" t="s">
        <v>230</v>
      </c>
      <c r="E210" s="37"/>
      <c r="F210" s="206" t="s">
        <v>1330</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2" customFormat="1" ht="14.45" customHeight="1">
      <c r="A211" s="35"/>
      <c r="B211" s="36"/>
      <c r="C211" s="192" t="s">
        <v>490</v>
      </c>
      <c r="D211" s="192" t="s">
        <v>223</v>
      </c>
      <c r="E211" s="193" t="s">
        <v>1338</v>
      </c>
      <c r="F211" s="194" t="s">
        <v>1339</v>
      </c>
      <c r="G211" s="195" t="s">
        <v>1025</v>
      </c>
      <c r="H211" s="196">
        <v>44</v>
      </c>
      <c r="I211" s="197"/>
      <c r="J211" s="198">
        <f>ROUND(I211*H211,2)</f>
        <v>0</v>
      </c>
      <c r="K211" s="194" t="s">
        <v>1</v>
      </c>
      <c r="L211" s="40"/>
      <c r="M211" s="199" t="s">
        <v>1</v>
      </c>
      <c r="N211" s="200" t="s">
        <v>46</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317</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317</v>
      </c>
      <c r="BM211" s="203" t="s">
        <v>715</v>
      </c>
    </row>
    <row r="212" spans="1:65" s="2" customFormat="1" ht="11.25">
      <c r="A212" s="35"/>
      <c r="B212" s="36"/>
      <c r="C212" s="37"/>
      <c r="D212" s="205" t="s">
        <v>230</v>
      </c>
      <c r="E212" s="37"/>
      <c r="F212" s="206" t="s">
        <v>1339</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2" customFormat="1" ht="14.45" customHeight="1">
      <c r="A213" s="35"/>
      <c r="B213" s="36"/>
      <c r="C213" s="243" t="s">
        <v>496</v>
      </c>
      <c r="D213" s="243" t="s">
        <v>359</v>
      </c>
      <c r="E213" s="244" t="s">
        <v>1341</v>
      </c>
      <c r="F213" s="245" t="s">
        <v>1342</v>
      </c>
      <c r="G213" s="246" t="s">
        <v>1025</v>
      </c>
      <c r="H213" s="247">
        <v>44</v>
      </c>
      <c r="I213" s="248"/>
      <c r="J213" s="249">
        <f>ROUND(I213*H213,2)</f>
        <v>0</v>
      </c>
      <c r="K213" s="245" t="s">
        <v>1</v>
      </c>
      <c r="L213" s="250"/>
      <c r="M213" s="251" t="s">
        <v>1</v>
      </c>
      <c r="N213" s="252" t="s">
        <v>46</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362</v>
      </c>
      <c r="AT213" s="203" t="s">
        <v>359</v>
      </c>
      <c r="AU213" s="203" t="s">
        <v>93</v>
      </c>
      <c r="AY213" s="18" t="s">
        <v>220</v>
      </c>
      <c r="BE213" s="204">
        <f>IF(N213="základní",J213,0)</f>
        <v>0</v>
      </c>
      <c r="BF213" s="204">
        <f>IF(N213="snížená",J213,0)</f>
        <v>0</v>
      </c>
      <c r="BG213" s="204">
        <f>IF(N213="zákl. přenesená",J213,0)</f>
        <v>0</v>
      </c>
      <c r="BH213" s="204">
        <f>IF(N213="sníž. přenesená",J213,0)</f>
        <v>0</v>
      </c>
      <c r="BI213" s="204">
        <f>IF(N213="nulová",J213,0)</f>
        <v>0</v>
      </c>
      <c r="BJ213" s="18" t="s">
        <v>93</v>
      </c>
      <c r="BK213" s="204">
        <f>ROUND(I213*H213,2)</f>
        <v>0</v>
      </c>
      <c r="BL213" s="18" t="s">
        <v>317</v>
      </c>
      <c r="BM213" s="203" t="s">
        <v>725</v>
      </c>
    </row>
    <row r="214" spans="1:65" s="2" customFormat="1" ht="11.25">
      <c r="A214" s="35"/>
      <c r="B214" s="36"/>
      <c r="C214" s="37"/>
      <c r="D214" s="205" t="s">
        <v>230</v>
      </c>
      <c r="E214" s="37"/>
      <c r="F214" s="206" t="s">
        <v>1342</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93</v>
      </c>
    </row>
    <row r="215" spans="1:65" s="2" customFormat="1" ht="24.2" customHeight="1">
      <c r="A215" s="35"/>
      <c r="B215" s="36"/>
      <c r="C215" s="192" t="s">
        <v>501</v>
      </c>
      <c r="D215" s="192" t="s">
        <v>223</v>
      </c>
      <c r="E215" s="193" t="s">
        <v>1320</v>
      </c>
      <c r="F215" s="194" t="s">
        <v>1321</v>
      </c>
      <c r="G215" s="195" t="s">
        <v>353</v>
      </c>
      <c r="H215" s="196">
        <v>233</v>
      </c>
      <c r="I215" s="197"/>
      <c r="J215" s="198">
        <f>ROUND(I215*H215,2)</f>
        <v>0</v>
      </c>
      <c r="K215" s="194" t="s">
        <v>1</v>
      </c>
      <c r="L215" s="40"/>
      <c r="M215" s="199" t="s">
        <v>1</v>
      </c>
      <c r="N215" s="200" t="s">
        <v>46</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736</v>
      </c>
    </row>
    <row r="216" spans="1:65" s="2" customFormat="1" ht="11.25">
      <c r="A216" s="35"/>
      <c r="B216" s="36"/>
      <c r="C216" s="37"/>
      <c r="D216" s="205" t="s">
        <v>230</v>
      </c>
      <c r="E216" s="37"/>
      <c r="F216" s="206" t="s">
        <v>1321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2" customFormat="1" ht="14.45" customHeight="1">
      <c r="A217" s="35"/>
      <c r="B217" s="36"/>
      <c r="C217" s="243" t="s">
        <v>512</v>
      </c>
      <c r="D217" s="243" t="s">
        <v>359</v>
      </c>
      <c r="E217" s="244" t="s">
        <v>1323</v>
      </c>
      <c r="F217" s="245" t="s">
        <v>1324</v>
      </c>
      <c r="G217" s="246" t="s">
        <v>353</v>
      </c>
      <c r="H217" s="247">
        <v>233</v>
      </c>
      <c r="I217" s="248"/>
      <c r="J217" s="249">
        <f>ROUND(I217*H217,2)</f>
        <v>0</v>
      </c>
      <c r="K217" s="245" t="s">
        <v>1</v>
      </c>
      <c r="L217" s="250"/>
      <c r="M217" s="251" t="s">
        <v>1</v>
      </c>
      <c r="N217" s="252" t="s">
        <v>46</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362</v>
      </c>
      <c r="AT217" s="203" t="s">
        <v>359</v>
      </c>
      <c r="AU217" s="203" t="s">
        <v>93</v>
      </c>
      <c r="AY217" s="18" t="s">
        <v>220</v>
      </c>
      <c r="BE217" s="204">
        <f>IF(N217="základní",J217,0)</f>
        <v>0</v>
      </c>
      <c r="BF217" s="204">
        <f>IF(N217="snížená",J217,0)</f>
        <v>0</v>
      </c>
      <c r="BG217" s="204">
        <f>IF(N217="zákl. přenesená",J217,0)</f>
        <v>0</v>
      </c>
      <c r="BH217" s="204">
        <f>IF(N217="sníž. přenesená",J217,0)</f>
        <v>0</v>
      </c>
      <c r="BI217" s="204">
        <f>IF(N217="nulová",J217,0)</f>
        <v>0</v>
      </c>
      <c r="BJ217" s="18" t="s">
        <v>93</v>
      </c>
      <c r="BK217" s="204">
        <f>ROUND(I217*H217,2)</f>
        <v>0</v>
      </c>
      <c r="BL217" s="18" t="s">
        <v>317</v>
      </c>
      <c r="BM217" s="203" t="s">
        <v>748</v>
      </c>
    </row>
    <row r="218" spans="1:65" s="2" customFormat="1" ht="11.25">
      <c r="A218" s="35"/>
      <c r="B218" s="36"/>
      <c r="C218" s="37"/>
      <c r="D218" s="205" t="s">
        <v>230</v>
      </c>
      <c r="E218" s="37"/>
      <c r="F218" s="206" t="s">
        <v>1324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93</v>
      </c>
    </row>
    <row r="219" spans="1:65" s="2" customFormat="1" ht="14.45" customHeight="1">
      <c r="A219" s="35"/>
      <c r="B219" s="36"/>
      <c r="C219" s="192" t="s">
        <v>517</v>
      </c>
      <c r="D219" s="192" t="s">
        <v>223</v>
      </c>
      <c r="E219" s="193" t="s">
        <v>1496</v>
      </c>
      <c r="F219" s="194" t="s">
        <v>1497</v>
      </c>
      <c r="G219" s="195" t="s">
        <v>353</v>
      </c>
      <c r="H219" s="196">
        <v>115</v>
      </c>
      <c r="I219" s="197"/>
      <c r="J219" s="198">
        <f>ROUND(I219*H219,2)</f>
        <v>0</v>
      </c>
      <c r="K219" s="194" t="s">
        <v>1</v>
      </c>
      <c r="L219" s="40"/>
      <c r="M219" s="199" t="s">
        <v>1</v>
      </c>
      <c r="N219" s="200" t="s">
        <v>46</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317</v>
      </c>
      <c r="AT219" s="203" t="s">
        <v>223</v>
      </c>
      <c r="AU219" s="203" t="s">
        <v>93</v>
      </c>
      <c r="AY219" s="18" t="s">
        <v>220</v>
      </c>
      <c r="BE219" s="204">
        <f>IF(N219="základní",J219,0)</f>
        <v>0</v>
      </c>
      <c r="BF219" s="204">
        <f>IF(N219="snížená",J219,0)</f>
        <v>0</v>
      </c>
      <c r="BG219" s="204">
        <f>IF(N219="zákl. přenesená",J219,0)</f>
        <v>0</v>
      </c>
      <c r="BH219" s="204">
        <f>IF(N219="sníž. přenesená",J219,0)</f>
        <v>0</v>
      </c>
      <c r="BI219" s="204">
        <f>IF(N219="nulová",J219,0)</f>
        <v>0</v>
      </c>
      <c r="BJ219" s="18" t="s">
        <v>93</v>
      </c>
      <c r="BK219" s="204">
        <f>ROUND(I219*H219,2)</f>
        <v>0</v>
      </c>
      <c r="BL219" s="18" t="s">
        <v>317</v>
      </c>
      <c r="BM219" s="203" t="s">
        <v>757</v>
      </c>
    </row>
    <row r="220" spans="1:65" s="2" customFormat="1" ht="11.25">
      <c r="A220" s="35"/>
      <c r="B220" s="36"/>
      <c r="C220" s="37"/>
      <c r="D220" s="205" t="s">
        <v>230</v>
      </c>
      <c r="E220" s="37"/>
      <c r="F220" s="206" t="s">
        <v>1497</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93</v>
      </c>
    </row>
    <row r="221" spans="1:65" s="2" customFormat="1" ht="14.45" customHeight="1">
      <c r="A221" s="35"/>
      <c r="B221" s="36"/>
      <c r="C221" s="243" t="s">
        <v>522</v>
      </c>
      <c r="D221" s="243" t="s">
        <v>359</v>
      </c>
      <c r="E221" s="244" t="s">
        <v>1499</v>
      </c>
      <c r="F221" s="245" t="s">
        <v>1500</v>
      </c>
      <c r="G221" s="246" t="s">
        <v>353</v>
      </c>
      <c r="H221" s="247">
        <v>115</v>
      </c>
      <c r="I221" s="248"/>
      <c r="J221" s="249">
        <f>ROUND(I221*H221,2)</f>
        <v>0</v>
      </c>
      <c r="K221" s="245" t="s">
        <v>1</v>
      </c>
      <c r="L221" s="250"/>
      <c r="M221" s="251" t="s">
        <v>1</v>
      </c>
      <c r="N221" s="252" t="s">
        <v>46</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362</v>
      </c>
      <c r="AT221" s="203" t="s">
        <v>359</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93</v>
      </c>
      <c r="BK221" s="204">
        <f>ROUND(I221*H221,2)</f>
        <v>0</v>
      </c>
      <c r="BL221" s="18" t="s">
        <v>317</v>
      </c>
      <c r="BM221" s="203" t="s">
        <v>767</v>
      </c>
    </row>
    <row r="222" spans="1:65" s="2" customFormat="1" ht="11.25">
      <c r="A222" s="35"/>
      <c r="B222" s="36"/>
      <c r="C222" s="37"/>
      <c r="D222" s="205" t="s">
        <v>230</v>
      </c>
      <c r="E222" s="37"/>
      <c r="F222" s="206" t="s">
        <v>1500</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2" customFormat="1" ht="14.45" customHeight="1">
      <c r="A223" s="35"/>
      <c r="B223" s="36"/>
      <c r="C223" s="192" t="s">
        <v>528</v>
      </c>
      <c r="D223" s="192" t="s">
        <v>223</v>
      </c>
      <c r="E223" s="193" t="s">
        <v>1383</v>
      </c>
      <c r="F223" s="194" t="s">
        <v>1384</v>
      </c>
      <c r="G223" s="195" t="s">
        <v>1025</v>
      </c>
      <c r="H223" s="196">
        <v>2</v>
      </c>
      <c r="I223" s="197"/>
      <c r="J223" s="198">
        <f>ROUND(I223*H223,2)</f>
        <v>0</v>
      </c>
      <c r="K223" s="194" t="s">
        <v>1</v>
      </c>
      <c r="L223" s="40"/>
      <c r="M223" s="199" t="s">
        <v>1</v>
      </c>
      <c r="N223" s="200" t="s">
        <v>46</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317</v>
      </c>
      <c r="AT223" s="203" t="s">
        <v>223</v>
      </c>
      <c r="AU223" s="203" t="s">
        <v>93</v>
      </c>
      <c r="AY223" s="18" t="s">
        <v>220</v>
      </c>
      <c r="BE223" s="204">
        <f>IF(N223="základní",J223,0)</f>
        <v>0</v>
      </c>
      <c r="BF223" s="204">
        <f>IF(N223="snížená",J223,0)</f>
        <v>0</v>
      </c>
      <c r="BG223" s="204">
        <f>IF(N223="zákl. přenesená",J223,0)</f>
        <v>0</v>
      </c>
      <c r="BH223" s="204">
        <f>IF(N223="sníž. přenesená",J223,0)</f>
        <v>0</v>
      </c>
      <c r="BI223" s="204">
        <f>IF(N223="nulová",J223,0)</f>
        <v>0</v>
      </c>
      <c r="BJ223" s="18" t="s">
        <v>93</v>
      </c>
      <c r="BK223" s="204">
        <f>ROUND(I223*H223,2)</f>
        <v>0</v>
      </c>
      <c r="BL223" s="18" t="s">
        <v>317</v>
      </c>
      <c r="BM223" s="203" t="s">
        <v>779</v>
      </c>
    </row>
    <row r="224" spans="1:65" s="2" customFormat="1" ht="11.25">
      <c r="A224" s="35"/>
      <c r="B224" s="36"/>
      <c r="C224" s="37"/>
      <c r="D224" s="205" t="s">
        <v>230</v>
      </c>
      <c r="E224" s="37"/>
      <c r="F224" s="206" t="s">
        <v>1384</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230</v>
      </c>
      <c r="AU224" s="18" t="s">
        <v>93</v>
      </c>
    </row>
    <row r="225" spans="1:65" s="2" customFormat="1" ht="14.45" customHeight="1">
      <c r="A225" s="35"/>
      <c r="B225" s="36"/>
      <c r="C225" s="243" t="s">
        <v>533</v>
      </c>
      <c r="D225" s="243" t="s">
        <v>359</v>
      </c>
      <c r="E225" s="244" t="s">
        <v>1386</v>
      </c>
      <c r="F225" s="245" t="s">
        <v>1387</v>
      </c>
      <c r="G225" s="246" t="s">
        <v>1025</v>
      </c>
      <c r="H225" s="247">
        <v>2</v>
      </c>
      <c r="I225" s="248"/>
      <c r="J225" s="249">
        <f>ROUND(I225*H225,2)</f>
        <v>0</v>
      </c>
      <c r="K225" s="245" t="s">
        <v>1</v>
      </c>
      <c r="L225" s="250"/>
      <c r="M225" s="251" t="s">
        <v>1</v>
      </c>
      <c r="N225" s="252" t="s">
        <v>46</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362</v>
      </c>
      <c r="AT225" s="203" t="s">
        <v>359</v>
      </c>
      <c r="AU225" s="203" t="s">
        <v>93</v>
      </c>
      <c r="AY225" s="18" t="s">
        <v>220</v>
      </c>
      <c r="BE225" s="204">
        <f>IF(N225="základní",J225,0)</f>
        <v>0</v>
      </c>
      <c r="BF225" s="204">
        <f>IF(N225="snížená",J225,0)</f>
        <v>0</v>
      </c>
      <c r="BG225" s="204">
        <f>IF(N225="zákl. přenesená",J225,0)</f>
        <v>0</v>
      </c>
      <c r="BH225" s="204">
        <f>IF(N225="sníž. přenesená",J225,0)</f>
        <v>0</v>
      </c>
      <c r="BI225" s="204">
        <f>IF(N225="nulová",J225,0)</f>
        <v>0</v>
      </c>
      <c r="BJ225" s="18" t="s">
        <v>93</v>
      </c>
      <c r="BK225" s="204">
        <f>ROUND(I225*H225,2)</f>
        <v>0</v>
      </c>
      <c r="BL225" s="18" t="s">
        <v>317</v>
      </c>
      <c r="BM225" s="203" t="s">
        <v>791</v>
      </c>
    </row>
    <row r="226" spans="1:65" s="2" customFormat="1" ht="11.25">
      <c r="A226" s="35"/>
      <c r="B226" s="36"/>
      <c r="C226" s="37"/>
      <c r="D226" s="205" t="s">
        <v>230</v>
      </c>
      <c r="E226" s="37"/>
      <c r="F226" s="206" t="s">
        <v>1387</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230</v>
      </c>
      <c r="AU226" s="18" t="s">
        <v>93</v>
      </c>
    </row>
    <row r="227" spans="1:65" s="2" customFormat="1" ht="14.45" customHeight="1">
      <c r="A227" s="35"/>
      <c r="B227" s="36"/>
      <c r="C227" s="243" t="s">
        <v>540</v>
      </c>
      <c r="D227" s="243" t="s">
        <v>359</v>
      </c>
      <c r="E227" s="244" t="s">
        <v>1389</v>
      </c>
      <c r="F227" s="245" t="s">
        <v>1390</v>
      </c>
      <c r="G227" s="246" t="s">
        <v>1025</v>
      </c>
      <c r="H227" s="247">
        <v>1</v>
      </c>
      <c r="I227" s="248"/>
      <c r="J227" s="249">
        <f>ROUND(I227*H227,2)</f>
        <v>0</v>
      </c>
      <c r="K227" s="245" t="s">
        <v>1</v>
      </c>
      <c r="L227" s="250"/>
      <c r="M227" s="251" t="s">
        <v>1</v>
      </c>
      <c r="N227" s="252" t="s">
        <v>46</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362</v>
      </c>
      <c r="AT227" s="203" t="s">
        <v>359</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93</v>
      </c>
      <c r="BK227" s="204">
        <f>ROUND(I227*H227,2)</f>
        <v>0</v>
      </c>
      <c r="BL227" s="18" t="s">
        <v>317</v>
      </c>
      <c r="BM227" s="203" t="s">
        <v>801</v>
      </c>
    </row>
    <row r="228" spans="1:65" s="2" customFormat="1" ht="11.25">
      <c r="A228" s="35"/>
      <c r="B228" s="36"/>
      <c r="C228" s="37"/>
      <c r="D228" s="205" t="s">
        <v>230</v>
      </c>
      <c r="E228" s="37"/>
      <c r="F228" s="206" t="s">
        <v>1390</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230</v>
      </c>
      <c r="AU228" s="18" t="s">
        <v>93</v>
      </c>
    </row>
    <row r="229" spans="1:65" s="2" customFormat="1" ht="14.45" customHeight="1">
      <c r="A229" s="35"/>
      <c r="B229" s="36"/>
      <c r="C229" s="192" t="s">
        <v>545</v>
      </c>
      <c r="D229" s="192" t="s">
        <v>223</v>
      </c>
      <c r="E229" s="193" t="s">
        <v>1502</v>
      </c>
      <c r="F229" s="194" t="s">
        <v>1503</v>
      </c>
      <c r="G229" s="195" t="s">
        <v>1025</v>
      </c>
      <c r="H229" s="196">
        <v>4</v>
      </c>
      <c r="I229" s="197"/>
      <c r="J229" s="198">
        <f>ROUND(I229*H229,2)</f>
        <v>0</v>
      </c>
      <c r="K229" s="194" t="s">
        <v>1</v>
      </c>
      <c r="L229" s="40"/>
      <c r="M229" s="199" t="s">
        <v>1</v>
      </c>
      <c r="N229" s="200" t="s">
        <v>46</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317</v>
      </c>
      <c r="AT229" s="203" t="s">
        <v>223</v>
      </c>
      <c r="AU229" s="203" t="s">
        <v>93</v>
      </c>
      <c r="AY229" s="18" t="s">
        <v>220</v>
      </c>
      <c r="BE229" s="204">
        <f>IF(N229="základní",J229,0)</f>
        <v>0</v>
      </c>
      <c r="BF229" s="204">
        <f>IF(N229="snížená",J229,0)</f>
        <v>0</v>
      </c>
      <c r="BG229" s="204">
        <f>IF(N229="zákl. přenesená",J229,0)</f>
        <v>0</v>
      </c>
      <c r="BH229" s="204">
        <f>IF(N229="sníž. přenesená",J229,0)</f>
        <v>0</v>
      </c>
      <c r="BI229" s="204">
        <f>IF(N229="nulová",J229,0)</f>
        <v>0</v>
      </c>
      <c r="BJ229" s="18" t="s">
        <v>93</v>
      </c>
      <c r="BK229" s="204">
        <f>ROUND(I229*H229,2)</f>
        <v>0</v>
      </c>
      <c r="BL229" s="18" t="s">
        <v>317</v>
      </c>
      <c r="BM229" s="203" t="s">
        <v>811</v>
      </c>
    </row>
    <row r="230" spans="1:65" s="2" customFormat="1" ht="11.25">
      <c r="A230" s="35"/>
      <c r="B230" s="36"/>
      <c r="C230" s="37"/>
      <c r="D230" s="205" t="s">
        <v>230</v>
      </c>
      <c r="E230" s="37"/>
      <c r="F230" s="206" t="s">
        <v>1503</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230</v>
      </c>
      <c r="AU230" s="18" t="s">
        <v>93</v>
      </c>
    </row>
    <row r="231" spans="1:65" s="2" customFormat="1" ht="14.45" customHeight="1">
      <c r="A231" s="35"/>
      <c r="B231" s="36"/>
      <c r="C231" s="243" t="s">
        <v>550</v>
      </c>
      <c r="D231" s="243" t="s">
        <v>359</v>
      </c>
      <c r="E231" s="244" t="s">
        <v>1505</v>
      </c>
      <c r="F231" s="245" t="s">
        <v>1506</v>
      </c>
      <c r="G231" s="246" t="s">
        <v>1025</v>
      </c>
      <c r="H231" s="247">
        <v>4</v>
      </c>
      <c r="I231" s="248"/>
      <c r="J231" s="249">
        <f>ROUND(I231*H231,2)</f>
        <v>0</v>
      </c>
      <c r="K231" s="245" t="s">
        <v>1</v>
      </c>
      <c r="L231" s="250"/>
      <c r="M231" s="251" t="s">
        <v>1</v>
      </c>
      <c r="N231" s="252" t="s">
        <v>46</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362</v>
      </c>
      <c r="AT231" s="203" t="s">
        <v>359</v>
      </c>
      <c r="AU231" s="203" t="s">
        <v>93</v>
      </c>
      <c r="AY231" s="18" t="s">
        <v>220</v>
      </c>
      <c r="BE231" s="204">
        <f>IF(N231="základní",J231,0)</f>
        <v>0</v>
      </c>
      <c r="BF231" s="204">
        <f>IF(N231="snížená",J231,0)</f>
        <v>0</v>
      </c>
      <c r="BG231" s="204">
        <f>IF(N231="zákl. přenesená",J231,0)</f>
        <v>0</v>
      </c>
      <c r="BH231" s="204">
        <f>IF(N231="sníž. přenesená",J231,0)</f>
        <v>0</v>
      </c>
      <c r="BI231" s="204">
        <f>IF(N231="nulová",J231,0)</f>
        <v>0</v>
      </c>
      <c r="BJ231" s="18" t="s">
        <v>93</v>
      </c>
      <c r="BK231" s="204">
        <f>ROUND(I231*H231,2)</f>
        <v>0</v>
      </c>
      <c r="BL231" s="18" t="s">
        <v>317</v>
      </c>
      <c r="BM231" s="203" t="s">
        <v>826</v>
      </c>
    </row>
    <row r="232" spans="1:65" s="2" customFormat="1" ht="11.25">
      <c r="A232" s="35"/>
      <c r="B232" s="36"/>
      <c r="C232" s="37"/>
      <c r="D232" s="205" t="s">
        <v>230</v>
      </c>
      <c r="E232" s="37"/>
      <c r="F232" s="206" t="s">
        <v>1506</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230</v>
      </c>
      <c r="AU232" s="18" t="s">
        <v>93</v>
      </c>
    </row>
    <row r="233" spans="1:65" s="2" customFormat="1" ht="14.45" customHeight="1">
      <c r="A233" s="35"/>
      <c r="B233" s="36"/>
      <c r="C233" s="192" t="s">
        <v>555</v>
      </c>
      <c r="D233" s="192" t="s">
        <v>223</v>
      </c>
      <c r="E233" s="193" t="s">
        <v>1464</v>
      </c>
      <c r="F233" s="194" t="s">
        <v>1465</v>
      </c>
      <c r="G233" s="195" t="s">
        <v>353</v>
      </c>
      <c r="H233" s="196">
        <v>235</v>
      </c>
      <c r="I233" s="197"/>
      <c r="J233" s="198">
        <f>ROUND(I233*H233,2)</f>
        <v>0</v>
      </c>
      <c r="K233" s="194" t="s">
        <v>1</v>
      </c>
      <c r="L233" s="40"/>
      <c r="M233" s="199" t="s">
        <v>1</v>
      </c>
      <c r="N233" s="200" t="s">
        <v>46</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317</v>
      </c>
      <c r="AT233" s="203" t="s">
        <v>223</v>
      </c>
      <c r="AU233" s="203" t="s">
        <v>93</v>
      </c>
      <c r="AY233" s="18" t="s">
        <v>220</v>
      </c>
      <c r="BE233" s="204">
        <f>IF(N233="základní",J233,0)</f>
        <v>0</v>
      </c>
      <c r="BF233" s="204">
        <f>IF(N233="snížená",J233,0)</f>
        <v>0</v>
      </c>
      <c r="BG233" s="204">
        <f>IF(N233="zákl. přenesená",J233,0)</f>
        <v>0</v>
      </c>
      <c r="BH233" s="204">
        <f>IF(N233="sníž. přenesená",J233,0)</f>
        <v>0</v>
      </c>
      <c r="BI233" s="204">
        <f>IF(N233="nulová",J233,0)</f>
        <v>0</v>
      </c>
      <c r="BJ233" s="18" t="s">
        <v>93</v>
      </c>
      <c r="BK233" s="204">
        <f>ROUND(I233*H233,2)</f>
        <v>0</v>
      </c>
      <c r="BL233" s="18" t="s">
        <v>317</v>
      </c>
      <c r="BM233" s="203" t="s">
        <v>839</v>
      </c>
    </row>
    <row r="234" spans="1:65" s="2" customFormat="1" ht="11.25">
      <c r="A234" s="35"/>
      <c r="B234" s="36"/>
      <c r="C234" s="37"/>
      <c r="D234" s="205" t="s">
        <v>230</v>
      </c>
      <c r="E234" s="37"/>
      <c r="F234" s="206" t="s">
        <v>1465</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230</v>
      </c>
      <c r="AU234" s="18" t="s">
        <v>93</v>
      </c>
    </row>
    <row r="235" spans="1:65" s="2" customFormat="1" ht="14.45" customHeight="1">
      <c r="A235" s="35"/>
      <c r="B235" s="36"/>
      <c r="C235" s="243" t="s">
        <v>559</v>
      </c>
      <c r="D235" s="243" t="s">
        <v>359</v>
      </c>
      <c r="E235" s="244" t="s">
        <v>1467</v>
      </c>
      <c r="F235" s="245" t="s">
        <v>1468</v>
      </c>
      <c r="G235" s="246" t="s">
        <v>353</v>
      </c>
      <c r="H235" s="247">
        <v>235</v>
      </c>
      <c r="I235" s="248"/>
      <c r="J235" s="249">
        <f>ROUND(I235*H235,2)</f>
        <v>0</v>
      </c>
      <c r="K235" s="245" t="s">
        <v>1</v>
      </c>
      <c r="L235" s="250"/>
      <c r="M235" s="251" t="s">
        <v>1</v>
      </c>
      <c r="N235" s="252" t="s">
        <v>46</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362</v>
      </c>
      <c r="AT235" s="203" t="s">
        <v>359</v>
      </c>
      <c r="AU235" s="203" t="s">
        <v>93</v>
      </c>
      <c r="AY235" s="18" t="s">
        <v>220</v>
      </c>
      <c r="BE235" s="204">
        <f>IF(N235="základní",J235,0)</f>
        <v>0</v>
      </c>
      <c r="BF235" s="204">
        <f>IF(N235="snížená",J235,0)</f>
        <v>0</v>
      </c>
      <c r="BG235" s="204">
        <f>IF(N235="zákl. přenesená",J235,0)</f>
        <v>0</v>
      </c>
      <c r="BH235" s="204">
        <f>IF(N235="sníž. přenesená",J235,0)</f>
        <v>0</v>
      </c>
      <c r="BI235" s="204">
        <f>IF(N235="nulová",J235,0)</f>
        <v>0</v>
      </c>
      <c r="BJ235" s="18" t="s">
        <v>93</v>
      </c>
      <c r="BK235" s="204">
        <f>ROUND(I235*H235,2)</f>
        <v>0</v>
      </c>
      <c r="BL235" s="18" t="s">
        <v>317</v>
      </c>
      <c r="BM235" s="203" t="s">
        <v>851</v>
      </c>
    </row>
    <row r="236" spans="1:65" s="2" customFormat="1" ht="11.25">
      <c r="A236" s="35"/>
      <c r="B236" s="36"/>
      <c r="C236" s="37"/>
      <c r="D236" s="205" t="s">
        <v>230</v>
      </c>
      <c r="E236" s="37"/>
      <c r="F236" s="206" t="s">
        <v>1468</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230</v>
      </c>
      <c r="AU236" s="18" t="s">
        <v>93</v>
      </c>
    </row>
    <row r="237" spans="1:65" s="2" customFormat="1" ht="14.45" customHeight="1">
      <c r="A237" s="35"/>
      <c r="B237" s="36"/>
      <c r="C237" s="192" t="s">
        <v>562</v>
      </c>
      <c r="D237" s="192" t="s">
        <v>223</v>
      </c>
      <c r="E237" s="193" t="s">
        <v>1344</v>
      </c>
      <c r="F237" s="194" t="s">
        <v>1345</v>
      </c>
      <c r="G237" s="195" t="s">
        <v>353</v>
      </c>
      <c r="H237" s="196">
        <v>145</v>
      </c>
      <c r="I237" s="197"/>
      <c r="J237" s="198">
        <f>ROUND(I237*H237,2)</f>
        <v>0</v>
      </c>
      <c r="K237" s="194" t="s">
        <v>1</v>
      </c>
      <c r="L237" s="40"/>
      <c r="M237" s="199" t="s">
        <v>1</v>
      </c>
      <c r="N237" s="200" t="s">
        <v>46</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317</v>
      </c>
      <c r="AT237" s="203" t="s">
        <v>223</v>
      </c>
      <c r="AU237" s="203" t="s">
        <v>93</v>
      </c>
      <c r="AY237" s="18" t="s">
        <v>220</v>
      </c>
      <c r="BE237" s="204">
        <f>IF(N237="základní",J237,0)</f>
        <v>0</v>
      </c>
      <c r="BF237" s="204">
        <f>IF(N237="snížená",J237,0)</f>
        <v>0</v>
      </c>
      <c r="BG237" s="204">
        <f>IF(N237="zákl. přenesená",J237,0)</f>
        <v>0</v>
      </c>
      <c r="BH237" s="204">
        <f>IF(N237="sníž. přenesená",J237,0)</f>
        <v>0</v>
      </c>
      <c r="BI237" s="204">
        <f>IF(N237="nulová",J237,0)</f>
        <v>0</v>
      </c>
      <c r="BJ237" s="18" t="s">
        <v>93</v>
      </c>
      <c r="BK237" s="204">
        <f>ROUND(I237*H237,2)</f>
        <v>0</v>
      </c>
      <c r="BL237" s="18" t="s">
        <v>317</v>
      </c>
      <c r="BM237" s="203" t="s">
        <v>861</v>
      </c>
    </row>
    <row r="238" spans="1:65" s="2" customFormat="1" ht="11.25">
      <c r="A238" s="35"/>
      <c r="B238" s="36"/>
      <c r="C238" s="37"/>
      <c r="D238" s="205" t="s">
        <v>230</v>
      </c>
      <c r="E238" s="37"/>
      <c r="F238" s="206" t="s">
        <v>1345</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230</v>
      </c>
      <c r="AU238" s="18" t="s">
        <v>93</v>
      </c>
    </row>
    <row r="239" spans="1:65" s="2" customFormat="1" ht="14.45" customHeight="1">
      <c r="A239" s="35"/>
      <c r="B239" s="36"/>
      <c r="C239" s="243" t="s">
        <v>567</v>
      </c>
      <c r="D239" s="243" t="s">
        <v>359</v>
      </c>
      <c r="E239" s="244" t="s">
        <v>1347</v>
      </c>
      <c r="F239" s="245" t="s">
        <v>1348</v>
      </c>
      <c r="G239" s="246" t="s">
        <v>353</v>
      </c>
      <c r="H239" s="247">
        <v>145</v>
      </c>
      <c r="I239" s="248"/>
      <c r="J239" s="249">
        <f>ROUND(I239*H239,2)</f>
        <v>0</v>
      </c>
      <c r="K239" s="245" t="s">
        <v>1</v>
      </c>
      <c r="L239" s="250"/>
      <c r="M239" s="251" t="s">
        <v>1</v>
      </c>
      <c r="N239" s="252" t="s">
        <v>46</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362</v>
      </c>
      <c r="AT239" s="203" t="s">
        <v>359</v>
      </c>
      <c r="AU239" s="203" t="s">
        <v>93</v>
      </c>
      <c r="AY239" s="18" t="s">
        <v>220</v>
      </c>
      <c r="BE239" s="204">
        <f>IF(N239="základní",J239,0)</f>
        <v>0</v>
      </c>
      <c r="BF239" s="204">
        <f>IF(N239="snížená",J239,0)</f>
        <v>0</v>
      </c>
      <c r="BG239" s="204">
        <f>IF(N239="zákl. přenesená",J239,0)</f>
        <v>0</v>
      </c>
      <c r="BH239" s="204">
        <f>IF(N239="sníž. přenesená",J239,0)</f>
        <v>0</v>
      </c>
      <c r="BI239" s="204">
        <f>IF(N239="nulová",J239,0)</f>
        <v>0</v>
      </c>
      <c r="BJ239" s="18" t="s">
        <v>93</v>
      </c>
      <c r="BK239" s="204">
        <f>ROUND(I239*H239,2)</f>
        <v>0</v>
      </c>
      <c r="BL239" s="18" t="s">
        <v>317</v>
      </c>
      <c r="BM239" s="203" t="s">
        <v>870</v>
      </c>
    </row>
    <row r="240" spans="1:65" s="2" customFormat="1" ht="11.25">
      <c r="A240" s="35"/>
      <c r="B240" s="36"/>
      <c r="C240" s="37"/>
      <c r="D240" s="205" t="s">
        <v>230</v>
      </c>
      <c r="E240" s="37"/>
      <c r="F240" s="206" t="s">
        <v>1348</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230</v>
      </c>
      <c r="AU240" s="18" t="s">
        <v>93</v>
      </c>
    </row>
    <row r="241" spans="1:65" s="2" customFormat="1" ht="14.45" customHeight="1">
      <c r="A241" s="35"/>
      <c r="B241" s="36"/>
      <c r="C241" s="192" t="s">
        <v>569</v>
      </c>
      <c r="D241" s="192" t="s">
        <v>223</v>
      </c>
      <c r="E241" s="193" t="s">
        <v>1359</v>
      </c>
      <c r="F241" s="194" t="s">
        <v>1360</v>
      </c>
      <c r="G241" s="195" t="s">
        <v>353</v>
      </c>
      <c r="H241" s="196">
        <v>680</v>
      </c>
      <c r="I241" s="197"/>
      <c r="J241" s="198">
        <f>ROUND(I241*H241,2)</f>
        <v>0</v>
      </c>
      <c r="K241" s="194" t="s">
        <v>1</v>
      </c>
      <c r="L241" s="40"/>
      <c r="M241" s="199" t="s">
        <v>1</v>
      </c>
      <c r="N241" s="200" t="s">
        <v>46</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317</v>
      </c>
      <c r="AT241" s="203" t="s">
        <v>223</v>
      </c>
      <c r="AU241" s="203" t="s">
        <v>93</v>
      </c>
      <c r="AY241" s="18" t="s">
        <v>220</v>
      </c>
      <c r="BE241" s="204">
        <f>IF(N241="základní",J241,0)</f>
        <v>0</v>
      </c>
      <c r="BF241" s="204">
        <f>IF(N241="snížená",J241,0)</f>
        <v>0</v>
      </c>
      <c r="BG241" s="204">
        <f>IF(N241="zákl. přenesená",J241,0)</f>
        <v>0</v>
      </c>
      <c r="BH241" s="204">
        <f>IF(N241="sníž. přenesená",J241,0)</f>
        <v>0</v>
      </c>
      <c r="BI241" s="204">
        <f>IF(N241="nulová",J241,0)</f>
        <v>0</v>
      </c>
      <c r="BJ241" s="18" t="s">
        <v>93</v>
      </c>
      <c r="BK241" s="204">
        <f>ROUND(I241*H241,2)</f>
        <v>0</v>
      </c>
      <c r="BL241" s="18" t="s">
        <v>317</v>
      </c>
      <c r="BM241" s="203" t="s">
        <v>882</v>
      </c>
    </row>
    <row r="242" spans="1:65" s="2" customFormat="1" ht="11.25">
      <c r="A242" s="35"/>
      <c r="B242" s="36"/>
      <c r="C242" s="37"/>
      <c r="D242" s="205" t="s">
        <v>230</v>
      </c>
      <c r="E242" s="37"/>
      <c r="F242" s="206" t="s">
        <v>1360</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230</v>
      </c>
      <c r="AU242" s="18" t="s">
        <v>93</v>
      </c>
    </row>
    <row r="243" spans="1:65" s="2" customFormat="1" ht="14.45" customHeight="1">
      <c r="A243" s="35"/>
      <c r="B243" s="36"/>
      <c r="C243" s="243" t="s">
        <v>574</v>
      </c>
      <c r="D243" s="243" t="s">
        <v>359</v>
      </c>
      <c r="E243" s="244" t="s">
        <v>1362</v>
      </c>
      <c r="F243" s="245" t="s">
        <v>1363</v>
      </c>
      <c r="G243" s="246" t="s">
        <v>353</v>
      </c>
      <c r="H243" s="247">
        <v>680</v>
      </c>
      <c r="I243" s="248"/>
      <c r="J243" s="249">
        <f>ROUND(I243*H243,2)</f>
        <v>0</v>
      </c>
      <c r="K243" s="245" t="s">
        <v>1</v>
      </c>
      <c r="L243" s="250"/>
      <c r="M243" s="251" t="s">
        <v>1</v>
      </c>
      <c r="N243" s="252" t="s">
        <v>46</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362</v>
      </c>
      <c r="AT243" s="203" t="s">
        <v>359</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892</v>
      </c>
    </row>
    <row r="244" spans="1:65" s="2" customFormat="1" ht="11.25">
      <c r="A244" s="35"/>
      <c r="B244" s="36"/>
      <c r="C244" s="37"/>
      <c r="D244" s="205" t="s">
        <v>230</v>
      </c>
      <c r="E244" s="37"/>
      <c r="F244" s="206" t="s">
        <v>1363</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579</v>
      </c>
      <c r="D245" s="192" t="s">
        <v>223</v>
      </c>
      <c r="E245" s="193" t="s">
        <v>1365</v>
      </c>
      <c r="F245" s="194" t="s">
        <v>1366</v>
      </c>
      <c r="G245" s="195" t="s">
        <v>353</v>
      </c>
      <c r="H245" s="196">
        <v>240</v>
      </c>
      <c r="I245" s="197"/>
      <c r="J245" s="198">
        <f>ROUND(I245*H245,2)</f>
        <v>0</v>
      </c>
      <c r="K245" s="194" t="s">
        <v>1</v>
      </c>
      <c r="L245" s="40"/>
      <c r="M245" s="199" t="s">
        <v>1</v>
      </c>
      <c r="N245" s="200" t="s">
        <v>46</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93</v>
      </c>
      <c r="BK245" s="204">
        <f>ROUND(I245*H245,2)</f>
        <v>0</v>
      </c>
      <c r="BL245" s="18" t="s">
        <v>317</v>
      </c>
      <c r="BM245" s="203" t="s">
        <v>902</v>
      </c>
    </row>
    <row r="246" spans="1:65" s="2" customFormat="1" ht="11.25">
      <c r="A246" s="35"/>
      <c r="B246" s="36"/>
      <c r="C246" s="37"/>
      <c r="D246" s="205" t="s">
        <v>230</v>
      </c>
      <c r="E246" s="37"/>
      <c r="F246" s="206" t="s">
        <v>1366</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2" customFormat="1" ht="14.45" customHeight="1">
      <c r="A247" s="35"/>
      <c r="B247" s="36"/>
      <c r="C247" s="243" t="s">
        <v>583</v>
      </c>
      <c r="D247" s="243" t="s">
        <v>359</v>
      </c>
      <c r="E247" s="244" t="s">
        <v>1368</v>
      </c>
      <c r="F247" s="245" t="s">
        <v>1369</v>
      </c>
      <c r="G247" s="246" t="s">
        <v>353</v>
      </c>
      <c r="H247" s="247">
        <v>45</v>
      </c>
      <c r="I247" s="248"/>
      <c r="J247" s="249">
        <f>ROUND(I247*H247,2)</f>
        <v>0</v>
      </c>
      <c r="K247" s="245" t="s">
        <v>1</v>
      </c>
      <c r="L247" s="250"/>
      <c r="M247" s="251" t="s">
        <v>1</v>
      </c>
      <c r="N247" s="252" t="s">
        <v>46</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362</v>
      </c>
      <c r="AT247" s="203" t="s">
        <v>359</v>
      </c>
      <c r="AU247" s="203" t="s">
        <v>93</v>
      </c>
      <c r="AY247" s="18" t="s">
        <v>220</v>
      </c>
      <c r="BE247" s="204">
        <f>IF(N247="základní",J247,0)</f>
        <v>0</v>
      </c>
      <c r="BF247" s="204">
        <f>IF(N247="snížená",J247,0)</f>
        <v>0</v>
      </c>
      <c r="BG247" s="204">
        <f>IF(N247="zákl. přenesená",J247,0)</f>
        <v>0</v>
      </c>
      <c r="BH247" s="204">
        <f>IF(N247="sníž. přenesená",J247,0)</f>
        <v>0</v>
      </c>
      <c r="BI247" s="204">
        <f>IF(N247="nulová",J247,0)</f>
        <v>0</v>
      </c>
      <c r="BJ247" s="18" t="s">
        <v>93</v>
      </c>
      <c r="BK247" s="204">
        <f>ROUND(I247*H247,2)</f>
        <v>0</v>
      </c>
      <c r="BL247" s="18" t="s">
        <v>317</v>
      </c>
      <c r="BM247" s="203" t="s">
        <v>1772</v>
      </c>
    </row>
    <row r="248" spans="1:65" s="2" customFormat="1" ht="11.25">
      <c r="A248" s="35"/>
      <c r="B248" s="36"/>
      <c r="C248" s="37"/>
      <c r="D248" s="205" t="s">
        <v>230</v>
      </c>
      <c r="E248" s="37"/>
      <c r="F248" s="206" t="s">
        <v>1369</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230</v>
      </c>
      <c r="AU248" s="18" t="s">
        <v>93</v>
      </c>
    </row>
    <row r="249" spans="1:65" s="2" customFormat="1" ht="14.45" customHeight="1">
      <c r="A249" s="35"/>
      <c r="B249" s="36"/>
      <c r="C249" s="243" t="s">
        <v>590</v>
      </c>
      <c r="D249" s="243" t="s">
        <v>359</v>
      </c>
      <c r="E249" s="244" t="s">
        <v>1371</v>
      </c>
      <c r="F249" s="245" t="s">
        <v>1372</v>
      </c>
      <c r="G249" s="246" t="s">
        <v>353</v>
      </c>
      <c r="H249" s="247">
        <v>195</v>
      </c>
      <c r="I249" s="248"/>
      <c r="J249" s="249">
        <f>ROUND(I249*H249,2)</f>
        <v>0</v>
      </c>
      <c r="K249" s="245" t="s">
        <v>1</v>
      </c>
      <c r="L249" s="250"/>
      <c r="M249" s="251" t="s">
        <v>1</v>
      </c>
      <c r="N249" s="252" t="s">
        <v>46</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362</v>
      </c>
      <c r="AT249" s="203" t="s">
        <v>359</v>
      </c>
      <c r="AU249" s="203" t="s">
        <v>93</v>
      </c>
      <c r="AY249" s="18" t="s">
        <v>220</v>
      </c>
      <c r="BE249" s="204">
        <f>IF(N249="základní",J249,0)</f>
        <v>0</v>
      </c>
      <c r="BF249" s="204">
        <f>IF(N249="snížená",J249,0)</f>
        <v>0</v>
      </c>
      <c r="BG249" s="204">
        <f>IF(N249="zákl. přenesená",J249,0)</f>
        <v>0</v>
      </c>
      <c r="BH249" s="204">
        <f>IF(N249="sníž. přenesená",J249,0)</f>
        <v>0</v>
      </c>
      <c r="BI249" s="204">
        <f>IF(N249="nulová",J249,0)</f>
        <v>0</v>
      </c>
      <c r="BJ249" s="18" t="s">
        <v>93</v>
      </c>
      <c r="BK249" s="204">
        <f>ROUND(I249*H249,2)</f>
        <v>0</v>
      </c>
      <c r="BL249" s="18" t="s">
        <v>317</v>
      </c>
      <c r="BM249" s="203" t="s">
        <v>1773</v>
      </c>
    </row>
    <row r="250" spans="1:65" s="2" customFormat="1" ht="11.25">
      <c r="A250" s="35"/>
      <c r="B250" s="36"/>
      <c r="C250" s="37"/>
      <c r="D250" s="205" t="s">
        <v>230</v>
      </c>
      <c r="E250" s="37"/>
      <c r="F250" s="206" t="s">
        <v>1372</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230</v>
      </c>
      <c r="AU250" s="18" t="s">
        <v>93</v>
      </c>
    </row>
    <row r="251" spans="1:65" s="2" customFormat="1" ht="14.45" customHeight="1">
      <c r="A251" s="35"/>
      <c r="B251" s="36"/>
      <c r="C251" s="192" t="s">
        <v>596</v>
      </c>
      <c r="D251" s="192" t="s">
        <v>223</v>
      </c>
      <c r="E251" s="193" t="s">
        <v>1350</v>
      </c>
      <c r="F251" s="194" t="s">
        <v>1351</v>
      </c>
      <c r="G251" s="195" t="s">
        <v>353</v>
      </c>
      <c r="H251" s="196">
        <v>420</v>
      </c>
      <c r="I251" s="197"/>
      <c r="J251" s="198">
        <f>ROUND(I251*H251,2)</f>
        <v>0</v>
      </c>
      <c r="K251" s="194" t="s">
        <v>1</v>
      </c>
      <c r="L251" s="40"/>
      <c r="M251" s="199" t="s">
        <v>1</v>
      </c>
      <c r="N251" s="200" t="s">
        <v>46</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317</v>
      </c>
      <c r="AT251" s="203" t="s">
        <v>223</v>
      </c>
      <c r="AU251" s="203" t="s">
        <v>93</v>
      </c>
      <c r="AY251" s="18" t="s">
        <v>220</v>
      </c>
      <c r="BE251" s="204">
        <f>IF(N251="základní",J251,0)</f>
        <v>0</v>
      </c>
      <c r="BF251" s="204">
        <f>IF(N251="snížená",J251,0)</f>
        <v>0</v>
      </c>
      <c r="BG251" s="204">
        <f>IF(N251="zákl. přenesená",J251,0)</f>
        <v>0</v>
      </c>
      <c r="BH251" s="204">
        <f>IF(N251="sníž. přenesená",J251,0)</f>
        <v>0</v>
      </c>
      <c r="BI251" s="204">
        <f>IF(N251="nulová",J251,0)</f>
        <v>0</v>
      </c>
      <c r="BJ251" s="18" t="s">
        <v>93</v>
      </c>
      <c r="BK251" s="204">
        <f>ROUND(I251*H251,2)</f>
        <v>0</v>
      </c>
      <c r="BL251" s="18" t="s">
        <v>317</v>
      </c>
      <c r="BM251" s="203" t="s">
        <v>1774</v>
      </c>
    </row>
    <row r="252" spans="1:65" s="2" customFormat="1" ht="11.25">
      <c r="A252" s="35"/>
      <c r="B252" s="36"/>
      <c r="C252" s="37"/>
      <c r="D252" s="205" t="s">
        <v>230</v>
      </c>
      <c r="E252" s="37"/>
      <c r="F252" s="206" t="s">
        <v>1351</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230</v>
      </c>
      <c r="AU252" s="18" t="s">
        <v>93</v>
      </c>
    </row>
    <row r="253" spans="1:65" s="2" customFormat="1" ht="14.45" customHeight="1">
      <c r="A253" s="35"/>
      <c r="B253" s="36"/>
      <c r="C253" s="243" t="s">
        <v>602</v>
      </c>
      <c r="D253" s="243" t="s">
        <v>359</v>
      </c>
      <c r="E253" s="244" t="s">
        <v>1353</v>
      </c>
      <c r="F253" s="245" t="s">
        <v>1354</v>
      </c>
      <c r="G253" s="246" t="s">
        <v>353</v>
      </c>
      <c r="H253" s="247">
        <v>235</v>
      </c>
      <c r="I253" s="248"/>
      <c r="J253" s="249">
        <f>ROUND(I253*H253,2)</f>
        <v>0</v>
      </c>
      <c r="K253" s="245" t="s">
        <v>1</v>
      </c>
      <c r="L253" s="250"/>
      <c r="M253" s="251" t="s">
        <v>1</v>
      </c>
      <c r="N253" s="252" t="s">
        <v>46</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362</v>
      </c>
      <c r="AT253" s="203" t="s">
        <v>359</v>
      </c>
      <c r="AU253" s="203" t="s">
        <v>93</v>
      </c>
      <c r="AY253" s="18" t="s">
        <v>220</v>
      </c>
      <c r="BE253" s="204">
        <f>IF(N253="základní",J253,0)</f>
        <v>0</v>
      </c>
      <c r="BF253" s="204">
        <f>IF(N253="snížená",J253,0)</f>
        <v>0</v>
      </c>
      <c r="BG253" s="204">
        <f>IF(N253="zákl. přenesená",J253,0)</f>
        <v>0</v>
      </c>
      <c r="BH253" s="204">
        <f>IF(N253="sníž. přenesená",J253,0)</f>
        <v>0</v>
      </c>
      <c r="BI253" s="204">
        <f>IF(N253="nulová",J253,0)</f>
        <v>0</v>
      </c>
      <c r="BJ253" s="18" t="s">
        <v>93</v>
      </c>
      <c r="BK253" s="204">
        <f>ROUND(I253*H253,2)</f>
        <v>0</v>
      </c>
      <c r="BL253" s="18" t="s">
        <v>317</v>
      </c>
      <c r="BM253" s="203" t="s">
        <v>1775</v>
      </c>
    </row>
    <row r="254" spans="1:65" s="2" customFormat="1" ht="11.25">
      <c r="A254" s="35"/>
      <c r="B254" s="36"/>
      <c r="C254" s="37"/>
      <c r="D254" s="205" t="s">
        <v>230</v>
      </c>
      <c r="E254" s="37"/>
      <c r="F254" s="206" t="s">
        <v>1354</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230</v>
      </c>
      <c r="AU254" s="18" t="s">
        <v>93</v>
      </c>
    </row>
    <row r="255" spans="1:65" s="2" customFormat="1" ht="14.45" customHeight="1">
      <c r="A255" s="35"/>
      <c r="B255" s="36"/>
      <c r="C255" s="243" t="s">
        <v>607</v>
      </c>
      <c r="D255" s="243" t="s">
        <v>359</v>
      </c>
      <c r="E255" s="244" t="s">
        <v>1356</v>
      </c>
      <c r="F255" s="245" t="s">
        <v>1357</v>
      </c>
      <c r="G255" s="246" t="s">
        <v>353</v>
      </c>
      <c r="H255" s="247">
        <v>185</v>
      </c>
      <c r="I255" s="248"/>
      <c r="J255" s="249">
        <f>ROUND(I255*H255,2)</f>
        <v>0</v>
      </c>
      <c r="K255" s="245" t="s">
        <v>1</v>
      </c>
      <c r="L255" s="250"/>
      <c r="M255" s="251" t="s">
        <v>1</v>
      </c>
      <c r="N255" s="252" t="s">
        <v>46</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362</v>
      </c>
      <c r="AT255" s="203" t="s">
        <v>359</v>
      </c>
      <c r="AU255" s="203" t="s">
        <v>93</v>
      </c>
      <c r="AY255" s="18" t="s">
        <v>220</v>
      </c>
      <c r="BE255" s="204">
        <f>IF(N255="základní",J255,0)</f>
        <v>0</v>
      </c>
      <c r="BF255" s="204">
        <f>IF(N255="snížená",J255,0)</f>
        <v>0</v>
      </c>
      <c r="BG255" s="204">
        <f>IF(N255="zákl. přenesená",J255,0)</f>
        <v>0</v>
      </c>
      <c r="BH255" s="204">
        <f>IF(N255="sníž. přenesená",J255,0)</f>
        <v>0</v>
      </c>
      <c r="BI255" s="204">
        <f>IF(N255="nulová",J255,0)</f>
        <v>0</v>
      </c>
      <c r="BJ255" s="18" t="s">
        <v>93</v>
      </c>
      <c r="BK255" s="204">
        <f>ROUND(I255*H255,2)</f>
        <v>0</v>
      </c>
      <c r="BL255" s="18" t="s">
        <v>317</v>
      </c>
      <c r="BM255" s="203" t="s">
        <v>1776</v>
      </c>
    </row>
    <row r="256" spans="1:65" s="2" customFormat="1" ht="11.25">
      <c r="A256" s="35"/>
      <c r="B256" s="36"/>
      <c r="C256" s="37"/>
      <c r="D256" s="205" t="s">
        <v>230</v>
      </c>
      <c r="E256" s="37"/>
      <c r="F256" s="206" t="s">
        <v>1357</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230</v>
      </c>
      <c r="AU256" s="18" t="s">
        <v>93</v>
      </c>
    </row>
    <row r="257" spans="1:65" s="2" customFormat="1" ht="14.45" customHeight="1">
      <c r="A257" s="35"/>
      <c r="B257" s="36"/>
      <c r="C257" s="192" t="s">
        <v>612</v>
      </c>
      <c r="D257" s="192" t="s">
        <v>223</v>
      </c>
      <c r="E257" s="193" t="s">
        <v>1446</v>
      </c>
      <c r="F257" s="194" t="s">
        <v>1447</v>
      </c>
      <c r="G257" s="195" t="s">
        <v>1025</v>
      </c>
      <c r="H257" s="196">
        <v>2</v>
      </c>
      <c r="I257" s="197"/>
      <c r="J257" s="198">
        <f>ROUND(I257*H257,2)</f>
        <v>0</v>
      </c>
      <c r="K257" s="194" t="s">
        <v>1</v>
      </c>
      <c r="L257" s="40"/>
      <c r="M257" s="199" t="s">
        <v>1</v>
      </c>
      <c r="N257" s="200" t="s">
        <v>46</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317</v>
      </c>
      <c r="AT257" s="203" t="s">
        <v>223</v>
      </c>
      <c r="AU257" s="203" t="s">
        <v>93</v>
      </c>
      <c r="AY257" s="18" t="s">
        <v>220</v>
      </c>
      <c r="BE257" s="204">
        <f>IF(N257="základní",J257,0)</f>
        <v>0</v>
      </c>
      <c r="BF257" s="204">
        <f>IF(N257="snížená",J257,0)</f>
        <v>0</v>
      </c>
      <c r="BG257" s="204">
        <f>IF(N257="zákl. přenesená",J257,0)</f>
        <v>0</v>
      </c>
      <c r="BH257" s="204">
        <f>IF(N257="sníž. přenesená",J257,0)</f>
        <v>0</v>
      </c>
      <c r="BI257" s="204">
        <f>IF(N257="nulová",J257,0)</f>
        <v>0</v>
      </c>
      <c r="BJ257" s="18" t="s">
        <v>93</v>
      </c>
      <c r="BK257" s="204">
        <f>ROUND(I257*H257,2)</f>
        <v>0</v>
      </c>
      <c r="BL257" s="18" t="s">
        <v>317</v>
      </c>
      <c r="BM257" s="203" t="s">
        <v>1777</v>
      </c>
    </row>
    <row r="258" spans="1:65" s="2" customFormat="1" ht="11.25">
      <c r="A258" s="35"/>
      <c r="B258" s="36"/>
      <c r="C258" s="37"/>
      <c r="D258" s="205" t="s">
        <v>230</v>
      </c>
      <c r="E258" s="37"/>
      <c r="F258" s="206" t="s">
        <v>1447</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230</v>
      </c>
      <c r="AU258" s="18" t="s">
        <v>93</v>
      </c>
    </row>
    <row r="259" spans="1:65" s="2" customFormat="1" ht="14.45" customHeight="1">
      <c r="A259" s="35"/>
      <c r="B259" s="36"/>
      <c r="C259" s="243" t="s">
        <v>616</v>
      </c>
      <c r="D259" s="243" t="s">
        <v>359</v>
      </c>
      <c r="E259" s="244" t="s">
        <v>1449</v>
      </c>
      <c r="F259" s="245" t="s">
        <v>1450</v>
      </c>
      <c r="G259" s="246" t="s">
        <v>1025</v>
      </c>
      <c r="H259" s="247">
        <v>2</v>
      </c>
      <c r="I259" s="248"/>
      <c r="J259" s="249">
        <f>ROUND(I259*H259,2)</f>
        <v>0</v>
      </c>
      <c r="K259" s="245" t="s">
        <v>1</v>
      </c>
      <c r="L259" s="250"/>
      <c r="M259" s="251" t="s">
        <v>1</v>
      </c>
      <c r="N259" s="252" t="s">
        <v>46</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362</v>
      </c>
      <c r="AT259" s="203" t="s">
        <v>359</v>
      </c>
      <c r="AU259" s="203" t="s">
        <v>93</v>
      </c>
      <c r="AY259" s="18" t="s">
        <v>220</v>
      </c>
      <c r="BE259" s="204">
        <f>IF(N259="základní",J259,0)</f>
        <v>0</v>
      </c>
      <c r="BF259" s="204">
        <f>IF(N259="snížená",J259,0)</f>
        <v>0</v>
      </c>
      <c r="BG259" s="204">
        <f>IF(N259="zákl. přenesená",J259,0)</f>
        <v>0</v>
      </c>
      <c r="BH259" s="204">
        <f>IF(N259="sníž. přenesená",J259,0)</f>
        <v>0</v>
      </c>
      <c r="BI259" s="204">
        <f>IF(N259="nulová",J259,0)</f>
        <v>0</v>
      </c>
      <c r="BJ259" s="18" t="s">
        <v>93</v>
      </c>
      <c r="BK259" s="204">
        <f>ROUND(I259*H259,2)</f>
        <v>0</v>
      </c>
      <c r="BL259" s="18" t="s">
        <v>317</v>
      </c>
      <c r="BM259" s="203" t="s">
        <v>1778</v>
      </c>
    </row>
    <row r="260" spans="1:65" s="2" customFormat="1" ht="11.25">
      <c r="A260" s="35"/>
      <c r="B260" s="36"/>
      <c r="C260" s="37"/>
      <c r="D260" s="205" t="s">
        <v>230</v>
      </c>
      <c r="E260" s="37"/>
      <c r="F260" s="206" t="s">
        <v>1450</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230</v>
      </c>
      <c r="AU260" s="18" t="s">
        <v>93</v>
      </c>
    </row>
    <row r="261" spans="1:65" s="2" customFormat="1" ht="14.45" customHeight="1">
      <c r="A261" s="35"/>
      <c r="B261" s="36"/>
      <c r="C261" s="192" t="s">
        <v>623</v>
      </c>
      <c r="D261" s="192" t="s">
        <v>223</v>
      </c>
      <c r="E261" s="193" t="s">
        <v>1374</v>
      </c>
      <c r="F261" s="194" t="s">
        <v>1375</v>
      </c>
      <c r="G261" s="195" t="s">
        <v>1025</v>
      </c>
      <c r="H261" s="196">
        <v>96</v>
      </c>
      <c r="I261" s="197"/>
      <c r="J261" s="198">
        <f>ROUND(I261*H261,2)</f>
        <v>0</v>
      </c>
      <c r="K261" s="194" t="s">
        <v>1</v>
      </c>
      <c r="L261" s="40"/>
      <c r="M261" s="199" t="s">
        <v>1</v>
      </c>
      <c r="N261" s="200" t="s">
        <v>46</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1779</v>
      </c>
    </row>
    <row r="262" spans="1:65" s="2" customFormat="1" ht="11.25">
      <c r="A262" s="35"/>
      <c r="B262" s="36"/>
      <c r="C262" s="37"/>
      <c r="D262" s="205" t="s">
        <v>230</v>
      </c>
      <c r="E262" s="37"/>
      <c r="F262" s="206" t="s">
        <v>1375</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230</v>
      </c>
      <c r="AU262" s="18" t="s">
        <v>93</v>
      </c>
    </row>
    <row r="263" spans="1:65" s="2" customFormat="1" ht="14.45" customHeight="1">
      <c r="A263" s="35"/>
      <c r="B263" s="36"/>
      <c r="C263" s="192" t="s">
        <v>629</v>
      </c>
      <c r="D263" s="192" t="s">
        <v>223</v>
      </c>
      <c r="E263" s="193" t="s">
        <v>1461</v>
      </c>
      <c r="F263" s="194" t="s">
        <v>1462</v>
      </c>
      <c r="G263" s="195" t="s">
        <v>1025</v>
      </c>
      <c r="H263" s="196">
        <v>1</v>
      </c>
      <c r="I263" s="197"/>
      <c r="J263" s="198">
        <f>ROUND(I263*H263,2)</f>
        <v>0</v>
      </c>
      <c r="K263" s="194" t="s">
        <v>1</v>
      </c>
      <c r="L263" s="40"/>
      <c r="M263" s="199" t="s">
        <v>1</v>
      </c>
      <c r="N263" s="200" t="s">
        <v>46</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317</v>
      </c>
      <c r="AT263" s="203" t="s">
        <v>223</v>
      </c>
      <c r="AU263" s="203" t="s">
        <v>93</v>
      </c>
      <c r="AY263" s="18" t="s">
        <v>220</v>
      </c>
      <c r="BE263" s="204">
        <f>IF(N263="základní",J263,0)</f>
        <v>0</v>
      </c>
      <c r="BF263" s="204">
        <f>IF(N263="snížená",J263,0)</f>
        <v>0</v>
      </c>
      <c r="BG263" s="204">
        <f>IF(N263="zákl. přenesená",J263,0)</f>
        <v>0</v>
      </c>
      <c r="BH263" s="204">
        <f>IF(N263="sníž. přenesená",J263,0)</f>
        <v>0</v>
      </c>
      <c r="BI263" s="204">
        <f>IF(N263="nulová",J263,0)</f>
        <v>0</v>
      </c>
      <c r="BJ263" s="18" t="s">
        <v>93</v>
      </c>
      <c r="BK263" s="204">
        <f>ROUND(I263*H263,2)</f>
        <v>0</v>
      </c>
      <c r="BL263" s="18" t="s">
        <v>317</v>
      </c>
      <c r="BM263" s="203" t="s">
        <v>1780</v>
      </c>
    </row>
    <row r="264" spans="1:65" s="2" customFormat="1" ht="11.25">
      <c r="A264" s="35"/>
      <c r="B264" s="36"/>
      <c r="C264" s="37"/>
      <c r="D264" s="205" t="s">
        <v>230</v>
      </c>
      <c r="E264" s="37"/>
      <c r="F264" s="206" t="s">
        <v>1462</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230</v>
      </c>
      <c r="AU264" s="18" t="s">
        <v>93</v>
      </c>
    </row>
    <row r="265" spans="1:65" s="2" customFormat="1" ht="14.45" customHeight="1">
      <c r="A265" s="35"/>
      <c r="B265" s="36"/>
      <c r="C265" s="192" t="s">
        <v>633</v>
      </c>
      <c r="D265" s="192" t="s">
        <v>223</v>
      </c>
      <c r="E265" s="193" t="s">
        <v>1298</v>
      </c>
      <c r="F265" s="194" t="s">
        <v>1299</v>
      </c>
      <c r="G265" s="195" t="s">
        <v>1300</v>
      </c>
      <c r="H265" s="196">
        <v>0.1</v>
      </c>
      <c r="I265" s="197"/>
      <c r="J265" s="198">
        <f>ROUND(I265*H265,2)</f>
        <v>0</v>
      </c>
      <c r="K265" s="194" t="s">
        <v>1</v>
      </c>
      <c r="L265" s="40"/>
      <c r="M265" s="199" t="s">
        <v>1</v>
      </c>
      <c r="N265" s="200" t="s">
        <v>46</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317</v>
      </c>
      <c r="AT265" s="203" t="s">
        <v>223</v>
      </c>
      <c r="AU265" s="203" t="s">
        <v>93</v>
      </c>
      <c r="AY265" s="18" t="s">
        <v>220</v>
      </c>
      <c r="BE265" s="204">
        <f>IF(N265="základní",J265,0)</f>
        <v>0</v>
      </c>
      <c r="BF265" s="204">
        <f>IF(N265="snížená",J265,0)</f>
        <v>0</v>
      </c>
      <c r="BG265" s="204">
        <f>IF(N265="zákl. přenesená",J265,0)</f>
        <v>0</v>
      </c>
      <c r="BH265" s="204">
        <f>IF(N265="sníž. přenesená",J265,0)</f>
        <v>0</v>
      </c>
      <c r="BI265" s="204">
        <f>IF(N265="nulová",J265,0)</f>
        <v>0</v>
      </c>
      <c r="BJ265" s="18" t="s">
        <v>93</v>
      </c>
      <c r="BK265" s="204">
        <f>ROUND(I265*H265,2)</f>
        <v>0</v>
      </c>
      <c r="BL265" s="18" t="s">
        <v>317</v>
      </c>
      <c r="BM265" s="203" t="s">
        <v>1781</v>
      </c>
    </row>
    <row r="266" spans="1:65" s="2" customFormat="1" ht="11.25">
      <c r="A266" s="35"/>
      <c r="B266" s="36"/>
      <c r="C266" s="37"/>
      <c r="D266" s="205" t="s">
        <v>230</v>
      </c>
      <c r="E266" s="37"/>
      <c r="F266" s="206" t="s">
        <v>1299</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230</v>
      </c>
      <c r="AU266" s="18" t="s">
        <v>93</v>
      </c>
    </row>
    <row r="267" spans="1:65" s="2" customFormat="1" ht="14.45" customHeight="1">
      <c r="A267" s="35"/>
      <c r="B267" s="36"/>
      <c r="C267" s="192" t="s">
        <v>637</v>
      </c>
      <c r="D267" s="192" t="s">
        <v>223</v>
      </c>
      <c r="E267" s="193" t="s">
        <v>1295</v>
      </c>
      <c r="F267" s="194" t="s">
        <v>1296</v>
      </c>
      <c r="G267" s="195" t="s">
        <v>1025</v>
      </c>
      <c r="H267" s="196">
        <v>2</v>
      </c>
      <c r="I267" s="197"/>
      <c r="J267" s="198">
        <f>ROUND(I267*H267,2)</f>
        <v>0</v>
      </c>
      <c r="K267" s="194" t="s">
        <v>1</v>
      </c>
      <c r="L267" s="40"/>
      <c r="M267" s="199" t="s">
        <v>1</v>
      </c>
      <c r="N267" s="200" t="s">
        <v>46</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317</v>
      </c>
      <c r="AT267" s="203" t="s">
        <v>223</v>
      </c>
      <c r="AU267" s="203" t="s">
        <v>93</v>
      </c>
      <c r="AY267" s="18" t="s">
        <v>220</v>
      </c>
      <c r="BE267" s="204">
        <f>IF(N267="základní",J267,0)</f>
        <v>0</v>
      </c>
      <c r="BF267" s="204">
        <f>IF(N267="snížená",J267,0)</f>
        <v>0</v>
      </c>
      <c r="BG267" s="204">
        <f>IF(N267="zákl. přenesená",J267,0)</f>
        <v>0</v>
      </c>
      <c r="BH267" s="204">
        <f>IF(N267="sníž. přenesená",J267,0)</f>
        <v>0</v>
      </c>
      <c r="BI267" s="204">
        <f>IF(N267="nulová",J267,0)</f>
        <v>0</v>
      </c>
      <c r="BJ267" s="18" t="s">
        <v>93</v>
      </c>
      <c r="BK267" s="204">
        <f>ROUND(I267*H267,2)</f>
        <v>0</v>
      </c>
      <c r="BL267" s="18" t="s">
        <v>317</v>
      </c>
      <c r="BM267" s="203" t="s">
        <v>1782</v>
      </c>
    </row>
    <row r="268" spans="1:65" s="2" customFormat="1" ht="11.25">
      <c r="A268" s="35"/>
      <c r="B268" s="36"/>
      <c r="C268" s="37"/>
      <c r="D268" s="205" t="s">
        <v>230</v>
      </c>
      <c r="E268" s="37"/>
      <c r="F268" s="206" t="s">
        <v>1296</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230</v>
      </c>
      <c r="AU268" s="18" t="s">
        <v>93</v>
      </c>
    </row>
    <row r="269" spans="1:65" s="2" customFormat="1" ht="14.45" customHeight="1">
      <c r="A269" s="35"/>
      <c r="B269" s="36"/>
      <c r="C269" s="192" t="s">
        <v>644</v>
      </c>
      <c r="D269" s="192" t="s">
        <v>223</v>
      </c>
      <c r="E269" s="193" t="s">
        <v>1292</v>
      </c>
      <c r="F269" s="194" t="s">
        <v>1293</v>
      </c>
      <c r="G269" s="195" t="s">
        <v>1025</v>
      </c>
      <c r="H269" s="196">
        <v>40</v>
      </c>
      <c r="I269" s="197"/>
      <c r="J269" s="198">
        <f>ROUND(I269*H269,2)</f>
        <v>0</v>
      </c>
      <c r="K269" s="194" t="s">
        <v>1</v>
      </c>
      <c r="L269" s="40"/>
      <c r="M269" s="199" t="s">
        <v>1</v>
      </c>
      <c r="N269" s="200" t="s">
        <v>46</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317</v>
      </c>
      <c r="AT269" s="203" t="s">
        <v>223</v>
      </c>
      <c r="AU269" s="203" t="s">
        <v>93</v>
      </c>
      <c r="AY269" s="18" t="s">
        <v>220</v>
      </c>
      <c r="BE269" s="204">
        <f>IF(N269="základní",J269,0)</f>
        <v>0</v>
      </c>
      <c r="BF269" s="204">
        <f>IF(N269="snížená",J269,0)</f>
        <v>0</v>
      </c>
      <c r="BG269" s="204">
        <f>IF(N269="zákl. přenesená",J269,0)</f>
        <v>0</v>
      </c>
      <c r="BH269" s="204">
        <f>IF(N269="sníž. přenesená",J269,0)</f>
        <v>0</v>
      </c>
      <c r="BI269" s="204">
        <f>IF(N269="nulová",J269,0)</f>
        <v>0</v>
      </c>
      <c r="BJ269" s="18" t="s">
        <v>93</v>
      </c>
      <c r="BK269" s="204">
        <f>ROUND(I269*H269,2)</f>
        <v>0</v>
      </c>
      <c r="BL269" s="18" t="s">
        <v>317</v>
      </c>
      <c r="BM269" s="203" t="s">
        <v>1783</v>
      </c>
    </row>
    <row r="270" spans="1:65" s="2" customFormat="1" ht="11.25">
      <c r="A270" s="35"/>
      <c r="B270" s="36"/>
      <c r="C270" s="37"/>
      <c r="D270" s="205" t="s">
        <v>230</v>
      </c>
      <c r="E270" s="37"/>
      <c r="F270" s="206" t="s">
        <v>1293</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230</v>
      </c>
      <c r="AU270" s="18" t="s">
        <v>93</v>
      </c>
    </row>
    <row r="271" spans="1:65" s="2" customFormat="1" ht="14.45" customHeight="1">
      <c r="A271" s="35"/>
      <c r="B271" s="36"/>
      <c r="C271" s="192" t="s">
        <v>648</v>
      </c>
      <c r="D271" s="192" t="s">
        <v>223</v>
      </c>
      <c r="E271" s="193" t="s">
        <v>1302</v>
      </c>
      <c r="F271" s="194" t="s">
        <v>1303</v>
      </c>
      <c r="G271" s="195" t="s">
        <v>353</v>
      </c>
      <c r="H271" s="196">
        <v>235</v>
      </c>
      <c r="I271" s="197"/>
      <c r="J271" s="198">
        <f>ROUND(I271*H271,2)</f>
        <v>0</v>
      </c>
      <c r="K271" s="194" t="s">
        <v>1</v>
      </c>
      <c r="L271" s="40"/>
      <c r="M271" s="199" t="s">
        <v>1</v>
      </c>
      <c r="N271" s="200" t="s">
        <v>46</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93</v>
      </c>
      <c r="BK271" s="204">
        <f>ROUND(I271*H271,2)</f>
        <v>0</v>
      </c>
      <c r="BL271" s="18" t="s">
        <v>317</v>
      </c>
      <c r="BM271" s="203" t="s">
        <v>1784</v>
      </c>
    </row>
    <row r="272" spans="1:65" s="2" customFormat="1" ht="11.25">
      <c r="A272" s="35"/>
      <c r="B272" s="36"/>
      <c r="C272" s="37"/>
      <c r="D272" s="205" t="s">
        <v>230</v>
      </c>
      <c r="E272" s="37"/>
      <c r="F272" s="206" t="s">
        <v>1303</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2" customFormat="1" ht="14.45" customHeight="1">
      <c r="A273" s="35"/>
      <c r="B273" s="36"/>
      <c r="C273" s="192" t="s">
        <v>653</v>
      </c>
      <c r="D273" s="192" t="s">
        <v>223</v>
      </c>
      <c r="E273" s="193" t="s">
        <v>1305</v>
      </c>
      <c r="F273" s="194" t="s">
        <v>1306</v>
      </c>
      <c r="G273" s="195" t="s">
        <v>353</v>
      </c>
      <c r="H273" s="196">
        <v>165</v>
      </c>
      <c r="I273" s="197"/>
      <c r="J273" s="198">
        <f>ROUND(I273*H273,2)</f>
        <v>0</v>
      </c>
      <c r="K273" s="194" t="s">
        <v>1</v>
      </c>
      <c r="L273" s="40"/>
      <c r="M273" s="199" t="s">
        <v>1</v>
      </c>
      <c r="N273" s="200" t="s">
        <v>46</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317</v>
      </c>
      <c r="AT273" s="203" t="s">
        <v>223</v>
      </c>
      <c r="AU273" s="203" t="s">
        <v>93</v>
      </c>
      <c r="AY273" s="18" t="s">
        <v>220</v>
      </c>
      <c r="BE273" s="204">
        <f>IF(N273="základní",J273,0)</f>
        <v>0</v>
      </c>
      <c r="BF273" s="204">
        <f>IF(N273="snížená",J273,0)</f>
        <v>0</v>
      </c>
      <c r="BG273" s="204">
        <f>IF(N273="zákl. přenesená",J273,0)</f>
        <v>0</v>
      </c>
      <c r="BH273" s="204">
        <f>IF(N273="sníž. přenesená",J273,0)</f>
        <v>0</v>
      </c>
      <c r="BI273" s="204">
        <f>IF(N273="nulová",J273,0)</f>
        <v>0</v>
      </c>
      <c r="BJ273" s="18" t="s">
        <v>93</v>
      </c>
      <c r="BK273" s="204">
        <f>ROUND(I273*H273,2)</f>
        <v>0</v>
      </c>
      <c r="BL273" s="18" t="s">
        <v>317</v>
      </c>
      <c r="BM273" s="203" t="s">
        <v>1785</v>
      </c>
    </row>
    <row r="274" spans="1:65" s="2" customFormat="1" ht="11.25">
      <c r="A274" s="35"/>
      <c r="B274" s="36"/>
      <c r="C274" s="37"/>
      <c r="D274" s="205" t="s">
        <v>230</v>
      </c>
      <c r="E274" s="37"/>
      <c r="F274" s="206" t="s">
        <v>1306</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230</v>
      </c>
      <c r="AU274" s="18" t="s">
        <v>93</v>
      </c>
    </row>
    <row r="275" spans="1:65" s="2" customFormat="1" ht="14.45" customHeight="1">
      <c r="A275" s="35"/>
      <c r="B275" s="36"/>
      <c r="C275" s="192" t="s">
        <v>658</v>
      </c>
      <c r="D275" s="192" t="s">
        <v>223</v>
      </c>
      <c r="E275" s="193" t="s">
        <v>1308</v>
      </c>
      <c r="F275" s="194" t="s">
        <v>1309</v>
      </c>
      <c r="G275" s="195" t="s">
        <v>353</v>
      </c>
      <c r="H275" s="196">
        <v>36</v>
      </c>
      <c r="I275" s="197"/>
      <c r="J275" s="198">
        <f>ROUND(I275*H275,2)</f>
        <v>0</v>
      </c>
      <c r="K275" s="194" t="s">
        <v>1</v>
      </c>
      <c r="L275" s="40"/>
      <c r="M275" s="199" t="s">
        <v>1</v>
      </c>
      <c r="N275" s="200" t="s">
        <v>46</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317</v>
      </c>
      <c r="AT275" s="203" t="s">
        <v>223</v>
      </c>
      <c r="AU275" s="203" t="s">
        <v>93</v>
      </c>
      <c r="AY275" s="18" t="s">
        <v>220</v>
      </c>
      <c r="BE275" s="204">
        <f>IF(N275="základní",J275,0)</f>
        <v>0</v>
      </c>
      <c r="BF275" s="204">
        <f>IF(N275="snížená",J275,0)</f>
        <v>0</v>
      </c>
      <c r="BG275" s="204">
        <f>IF(N275="zákl. přenesená",J275,0)</f>
        <v>0</v>
      </c>
      <c r="BH275" s="204">
        <f>IF(N275="sníž. přenesená",J275,0)</f>
        <v>0</v>
      </c>
      <c r="BI275" s="204">
        <f>IF(N275="nulová",J275,0)</f>
        <v>0</v>
      </c>
      <c r="BJ275" s="18" t="s">
        <v>93</v>
      </c>
      <c r="BK275" s="204">
        <f>ROUND(I275*H275,2)</f>
        <v>0</v>
      </c>
      <c r="BL275" s="18" t="s">
        <v>317</v>
      </c>
      <c r="BM275" s="203" t="s">
        <v>1786</v>
      </c>
    </row>
    <row r="276" spans="1:65" s="2" customFormat="1" ht="11.25">
      <c r="A276" s="35"/>
      <c r="B276" s="36"/>
      <c r="C276" s="37"/>
      <c r="D276" s="205" t="s">
        <v>230</v>
      </c>
      <c r="E276" s="37"/>
      <c r="F276" s="206" t="s">
        <v>1309</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230</v>
      </c>
      <c r="AU276" s="18" t="s">
        <v>93</v>
      </c>
    </row>
    <row r="277" spans="1:65" s="2" customFormat="1" ht="14.45" customHeight="1">
      <c r="A277" s="35"/>
      <c r="B277" s="36"/>
      <c r="C277" s="192" t="s">
        <v>662</v>
      </c>
      <c r="D277" s="192" t="s">
        <v>223</v>
      </c>
      <c r="E277" s="193" t="s">
        <v>1311</v>
      </c>
      <c r="F277" s="194" t="s">
        <v>1312</v>
      </c>
      <c r="G277" s="195" t="s">
        <v>353</v>
      </c>
      <c r="H277" s="196">
        <v>235</v>
      </c>
      <c r="I277" s="197"/>
      <c r="J277" s="198">
        <f>ROUND(I277*H277,2)</f>
        <v>0</v>
      </c>
      <c r="K277" s="194" t="s">
        <v>1</v>
      </c>
      <c r="L277" s="40"/>
      <c r="M277" s="199" t="s">
        <v>1</v>
      </c>
      <c r="N277" s="200" t="s">
        <v>46</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1787</v>
      </c>
    </row>
    <row r="278" spans="1:65" s="2" customFormat="1" ht="11.25">
      <c r="A278" s="35"/>
      <c r="B278" s="36"/>
      <c r="C278" s="37"/>
      <c r="D278" s="205" t="s">
        <v>230</v>
      </c>
      <c r="E278" s="37"/>
      <c r="F278" s="206" t="s">
        <v>1312</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667</v>
      </c>
      <c r="D279" s="192" t="s">
        <v>223</v>
      </c>
      <c r="E279" s="193" t="s">
        <v>1314</v>
      </c>
      <c r="F279" s="194" t="s">
        <v>1315</v>
      </c>
      <c r="G279" s="195" t="s">
        <v>353</v>
      </c>
      <c r="H279" s="196">
        <v>165</v>
      </c>
      <c r="I279" s="197"/>
      <c r="J279" s="198">
        <f>ROUND(I279*H279,2)</f>
        <v>0</v>
      </c>
      <c r="K279" s="194" t="s">
        <v>1</v>
      </c>
      <c r="L279" s="40"/>
      <c r="M279" s="199" t="s">
        <v>1</v>
      </c>
      <c r="N279" s="200" t="s">
        <v>46</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93</v>
      </c>
      <c r="BK279" s="204">
        <f>ROUND(I279*H279,2)</f>
        <v>0</v>
      </c>
      <c r="BL279" s="18" t="s">
        <v>317</v>
      </c>
      <c r="BM279" s="203" t="s">
        <v>1788</v>
      </c>
    </row>
    <row r="280" spans="1:65" s="2" customFormat="1" ht="11.25">
      <c r="A280" s="35"/>
      <c r="B280" s="36"/>
      <c r="C280" s="37"/>
      <c r="D280" s="205" t="s">
        <v>230</v>
      </c>
      <c r="E280" s="37"/>
      <c r="F280" s="206" t="s">
        <v>1315</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2" customFormat="1" ht="14.45" customHeight="1">
      <c r="A281" s="35"/>
      <c r="B281" s="36"/>
      <c r="C281" s="192" t="s">
        <v>673</v>
      </c>
      <c r="D281" s="192" t="s">
        <v>223</v>
      </c>
      <c r="E281" s="193" t="s">
        <v>1317</v>
      </c>
      <c r="F281" s="194" t="s">
        <v>1318</v>
      </c>
      <c r="G281" s="195" t="s">
        <v>353</v>
      </c>
      <c r="H281" s="196">
        <v>36</v>
      </c>
      <c r="I281" s="197"/>
      <c r="J281" s="198">
        <f>ROUND(I281*H281,2)</f>
        <v>0</v>
      </c>
      <c r="K281" s="194" t="s">
        <v>1</v>
      </c>
      <c r="L281" s="40"/>
      <c r="M281" s="199" t="s">
        <v>1</v>
      </c>
      <c r="N281" s="200" t="s">
        <v>46</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317</v>
      </c>
      <c r="AT281" s="203" t="s">
        <v>223</v>
      </c>
      <c r="AU281" s="203" t="s">
        <v>93</v>
      </c>
      <c r="AY281" s="18" t="s">
        <v>220</v>
      </c>
      <c r="BE281" s="204">
        <f>IF(N281="základní",J281,0)</f>
        <v>0</v>
      </c>
      <c r="BF281" s="204">
        <f>IF(N281="snížená",J281,0)</f>
        <v>0</v>
      </c>
      <c r="BG281" s="204">
        <f>IF(N281="zákl. přenesená",J281,0)</f>
        <v>0</v>
      </c>
      <c r="BH281" s="204">
        <f>IF(N281="sníž. přenesená",J281,0)</f>
        <v>0</v>
      </c>
      <c r="BI281" s="204">
        <f>IF(N281="nulová",J281,0)</f>
        <v>0</v>
      </c>
      <c r="BJ281" s="18" t="s">
        <v>93</v>
      </c>
      <c r="BK281" s="204">
        <f>ROUND(I281*H281,2)</f>
        <v>0</v>
      </c>
      <c r="BL281" s="18" t="s">
        <v>317</v>
      </c>
      <c r="BM281" s="203" t="s">
        <v>1789</v>
      </c>
    </row>
    <row r="282" spans="1:65" s="2" customFormat="1" ht="11.25">
      <c r="A282" s="35"/>
      <c r="B282" s="36"/>
      <c r="C282" s="37"/>
      <c r="D282" s="205" t="s">
        <v>230</v>
      </c>
      <c r="E282" s="37"/>
      <c r="F282" s="206" t="s">
        <v>1318</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230</v>
      </c>
      <c r="AU282" s="18" t="s">
        <v>93</v>
      </c>
    </row>
    <row r="283" spans="1:65" s="2" customFormat="1" ht="14.45" customHeight="1">
      <c r="A283" s="35"/>
      <c r="B283" s="36"/>
      <c r="C283" s="192" t="s">
        <v>680</v>
      </c>
      <c r="D283" s="192" t="s">
        <v>223</v>
      </c>
      <c r="E283" s="193" t="s">
        <v>1508</v>
      </c>
      <c r="F283" s="194" t="s">
        <v>1509</v>
      </c>
      <c r="G283" s="195" t="s">
        <v>1002</v>
      </c>
      <c r="H283" s="196">
        <v>16</v>
      </c>
      <c r="I283" s="197"/>
      <c r="J283" s="198">
        <f>ROUND(I283*H283,2)</f>
        <v>0</v>
      </c>
      <c r="K283" s="194" t="s">
        <v>1</v>
      </c>
      <c r="L283" s="40"/>
      <c r="M283" s="199" t="s">
        <v>1</v>
      </c>
      <c r="N283" s="200" t="s">
        <v>46</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317</v>
      </c>
      <c r="AT283" s="203" t="s">
        <v>223</v>
      </c>
      <c r="AU283" s="203" t="s">
        <v>93</v>
      </c>
      <c r="AY283" s="18" t="s">
        <v>220</v>
      </c>
      <c r="BE283" s="204">
        <f>IF(N283="základní",J283,0)</f>
        <v>0</v>
      </c>
      <c r="BF283" s="204">
        <f>IF(N283="snížená",J283,0)</f>
        <v>0</v>
      </c>
      <c r="BG283" s="204">
        <f>IF(N283="zákl. přenesená",J283,0)</f>
        <v>0</v>
      </c>
      <c r="BH283" s="204">
        <f>IF(N283="sníž. přenesená",J283,0)</f>
        <v>0</v>
      </c>
      <c r="BI283" s="204">
        <f>IF(N283="nulová",J283,0)</f>
        <v>0</v>
      </c>
      <c r="BJ283" s="18" t="s">
        <v>93</v>
      </c>
      <c r="BK283" s="204">
        <f>ROUND(I283*H283,2)</f>
        <v>0</v>
      </c>
      <c r="BL283" s="18" t="s">
        <v>317</v>
      </c>
      <c r="BM283" s="203" t="s">
        <v>1790</v>
      </c>
    </row>
    <row r="284" spans="1:65" s="2" customFormat="1" ht="11.25">
      <c r="A284" s="35"/>
      <c r="B284" s="36"/>
      <c r="C284" s="37"/>
      <c r="D284" s="205" t="s">
        <v>230</v>
      </c>
      <c r="E284" s="37"/>
      <c r="F284" s="206" t="s">
        <v>1509</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230</v>
      </c>
      <c r="AU284" s="18" t="s">
        <v>93</v>
      </c>
    </row>
    <row r="285" spans="1:65" s="2" customFormat="1" ht="14.45" customHeight="1">
      <c r="A285" s="35"/>
      <c r="B285" s="36"/>
      <c r="C285" s="192" t="s">
        <v>685</v>
      </c>
      <c r="D285" s="192" t="s">
        <v>223</v>
      </c>
      <c r="E285" s="193" t="s">
        <v>1511</v>
      </c>
      <c r="F285" s="194" t="s">
        <v>1512</v>
      </c>
      <c r="G285" s="195" t="s">
        <v>1002</v>
      </c>
      <c r="H285" s="196">
        <v>16</v>
      </c>
      <c r="I285" s="197"/>
      <c r="J285" s="198">
        <f>ROUND(I285*H285,2)</f>
        <v>0</v>
      </c>
      <c r="K285" s="194" t="s">
        <v>1</v>
      </c>
      <c r="L285" s="40"/>
      <c r="M285" s="199" t="s">
        <v>1</v>
      </c>
      <c r="N285" s="200" t="s">
        <v>46</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317</v>
      </c>
      <c r="AT285" s="203" t="s">
        <v>223</v>
      </c>
      <c r="AU285" s="203" t="s">
        <v>93</v>
      </c>
      <c r="AY285" s="18" t="s">
        <v>220</v>
      </c>
      <c r="BE285" s="204">
        <f>IF(N285="základní",J285,0)</f>
        <v>0</v>
      </c>
      <c r="BF285" s="204">
        <f>IF(N285="snížená",J285,0)</f>
        <v>0</v>
      </c>
      <c r="BG285" s="204">
        <f>IF(N285="zákl. přenesená",J285,0)</f>
        <v>0</v>
      </c>
      <c r="BH285" s="204">
        <f>IF(N285="sníž. přenesená",J285,0)</f>
        <v>0</v>
      </c>
      <c r="BI285" s="204">
        <f>IF(N285="nulová",J285,0)</f>
        <v>0</v>
      </c>
      <c r="BJ285" s="18" t="s">
        <v>93</v>
      </c>
      <c r="BK285" s="204">
        <f>ROUND(I285*H285,2)</f>
        <v>0</v>
      </c>
      <c r="BL285" s="18" t="s">
        <v>317</v>
      </c>
      <c r="BM285" s="203" t="s">
        <v>1791</v>
      </c>
    </row>
    <row r="286" spans="1:65" s="2" customFormat="1" ht="11.25">
      <c r="A286" s="35"/>
      <c r="B286" s="36"/>
      <c r="C286" s="37"/>
      <c r="D286" s="205" t="s">
        <v>230</v>
      </c>
      <c r="E286" s="37"/>
      <c r="F286" s="206" t="s">
        <v>1512</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230</v>
      </c>
      <c r="AU286" s="18" t="s">
        <v>93</v>
      </c>
    </row>
    <row r="287" spans="1:65" s="2" customFormat="1" ht="14.45" customHeight="1">
      <c r="A287" s="35"/>
      <c r="B287" s="36"/>
      <c r="C287" s="192" t="s">
        <v>688</v>
      </c>
      <c r="D287" s="192" t="s">
        <v>223</v>
      </c>
      <c r="E287" s="193" t="s">
        <v>1520</v>
      </c>
      <c r="F287" s="194" t="s">
        <v>1521</v>
      </c>
      <c r="G287" s="195" t="s">
        <v>259</v>
      </c>
      <c r="H287" s="196">
        <v>2</v>
      </c>
      <c r="I287" s="197"/>
      <c r="J287" s="198">
        <f>ROUND(I287*H287,2)</f>
        <v>0</v>
      </c>
      <c r="K287" s="194" t="s">
        <v>1</v>
      </c>
      <c r="L287" s="40"/>
      <c r="M287" s="199" t="s">
        <v>1</v>
      </c>
      <c r="N287" s="200" t="s">
        <v>46</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317</v>
      </c>
      <c r="AT287" s="203" t="s">
        <v>223</v>
      </c>
      <c r="AU287" s="203" t="s">
        <v>93</v>
      </c>
      <c r="AY287" s="18" t="s">
        <v>220</v>
      </c>
      <c r="BE287" s="204">
        <f>IF(N287="základní",J287,0)</f>
        <v>0</v>
      </c>
      <c r="BF287" s="204">
        <f>IF(N287="snížená",J287,0)</f>
        <v>0</v>
      </c>
      <c r="BG287" s="204">
        <f>IF(N287="zákl. přenesená",J287,0)</f>
        <v>0</v>
      </c>
      <c r="BH287" s="204">
        <f>IF(N287="sníž. přenesená",J287,0)</f>
        <v>0</v>
      </c>
      <c r="BI287" s="204">
        <f>IF(N287="nulová",J287,0)</f>
        <v>0</v>
      </c>
      <c r="BJ287" s="18" t="s">
        <v>93</v>
      </c>
      <c r="BK287" s="204">
        <f>ROUND(I287*H287,2)</f>
        <v>0</v>
      </c>
      <c r="BL287" s="18" t="s">
        <v>317</v>
      </c>
      <c r="BM287" s="203" t="s">
        <v>2144</v>
      </c>
    </row>
    <row r="288" spans="1:65" s="2" customFormat="1" ht="11.25">
      <c r="A288" s="35"/>
      <c r="B288" s="36"/>
      <c r="C288" s="37"/>
      <c r="D288" s="205" t="s">
        <v>230</v>
      </c>
      <c r="E288" s="37"/>
      <c r="F288" s="206" t="s">
        <v>1521</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230</v>
      </c>
      <c r="AU288" s="18" t="s">
        <v>93</v>
      </c>
    </row>
    <row r="289" spans="1:65" s="2" customFormat="1" ht="14.45" customHeight="1">
      <c r="A289" s="35"/>
      <c r="B289" s="36"/>
      <c r="C289" s="192" t="s">
        <v>693</v>
      </c>
      <c r="D289" s="192" t="s">
        <v>223</v>
      </c>
      <c r="E289" s="193" t="s">
        <v>1523</v>
      </c>
      <c r="F289" s="194" t="s">
        <v>1524</v>
      </c>
      <c r="G289" s="195" t="s">
        <v>259</v>
      </c>
      <c r="H289" s="196">
        <v>13</v>
      </c>
      <c r="I289" s="197"/>
      <c r="J289" s="198">
        <f>ROUND(I289*H289,2)</f>
        <v>0</v>
      </c>
      <c r="K289" s="194" t="s">
        <v>1</v>
      </c>
      <c r="L289" s="40"/>
      <c r="M289" s="199" t="s">
        <v>1</v>
      </c>
      <c r="N289" s="200" t="s">
        <v>46</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317</v>
      </c>
      <c r="AT289" s="203" t="s">
        <v>223</v>
      </c>
      <c r="AU289" s="203" t="s">
        <v>93</v>
      </c>
      <c r="AY289" s="18" t="s">
        <v>220</v>
      </c>
      <c r="BE289" s="204">
        <f>IF(N289="základní",J289,0)</f>
        <v>0</v>
      </c>
      <c r="BF289" s="204">
        <f>IF(N289="snížená",J289,0)</f>
        <v>0</v>
      </c>
      <c r="BG289" s="204">
        <f>IF(N289="zákl. přenesená",J289,0)</f>
        <v>0</v>
      </c>
      <c r="BH289" s="204">
        <f>IF(N289="sníž. přenesená",J289,0)</f>
        <v>0</v>
      </c>
      <c r="BI289" s="204">
        <f>IF(N289="nulová",J289,0)</f>
        <v>0</v>
      </c>
      <c r="BJ289" s="18" t="s">
        <v>93</v>
      </c>
      <c r="BK289" s="204">
        <f>ROUND(I289*H289,2)</f>
        <v>0</v>
      </c>
      <c r="BL289" s="18" t="s">
        <v>317</v>
      </c>
      <c r="BM289" s="203" t="s">
        <v>2145</v>
      </c>
    </row>
    <row r="290" spans="1:65" s="2" customFormat="1" ht="11.25">
      <c r="A290" s="35"/>
      <c r="B290" s="36"/>
      <c r="C290" s="37"/>
      <c r="D290" s="205" t="s">
        <v>230</v>
      </c>
      <c r="E290" s="37"/>
      <c r="F290" s="206" t="s">
        <v>1524</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230</v>
      </c>
      <c r="AU290" s="18" t="s">
        <v>93</v>
      </c>
    </row>
    <row r="291" spans="1:65" s="2" customFormat="1" ht="14.45" customHeight="1">
      <c r="A291" s="35"/>
      <c r="B291" s="36"/>
      <c r="C291" s="192" t="s">
        <v>698</v>
      </c>
      <c r="D291" s="192" t="s">
        <v>223</v>
      </c>
      <c r="E291" s="193" t="s">
        <v>1526</v>
      </c>
      <c r="F291" s="194" t="s">
        <v>1527</v>
      </c>
      <c r="G291" s="195" t="s">
        <v>259</v>
      </c>
      <c r="H291" s="196">
        <v>2</v>
      </c>
      <c r="I291" s="197"/>
      <c r="J291" s="198">
        <f>ROUND(I291*H291,2)</f>
        <v>0</v>
      </c>
      <c r="K291" s="194" t="s">
        <v>1</v>
      </c>
      <c r="L291" s="40"/>
      <c r="M291" s="199" t="s">
        <v>1</v>
      </c>
      <c r="N291" s="200" t="s">
        <v>46</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317</v>
      </c>
      <c r="AT291" s="203" t="s">
        <v>223</v>
      </c>
      <c r="AU291" s="203" t="s">
        <v>93</v>
      </c>
      <c r="AY291" s="18" t="s">
        <v>220</v>
      </c>
      <c r="BE291" s="204">
        <f>IF(N291="základní",J291,0)</f>
        <v>0</v>
      </c>
      <c r="BF291" s="204">
        <f>IF(N291="snížená",J291,0)</f>
        <v>0</v>
      </c>
      <c r="BG291" s="204">
        <f>IF(N291="zákl. přenesená",J291,0)</f>
        <v>0</v>
      </c>
      <c r="BH291" s="204">
        <f>IF(N291="sníž. přenesená",J291,0)</f>
        <v>0</v>
      </c>
      <c r="BI291" s="204">
        <f>IF(N291="nulová",J291,0)</f>
        <v>0</v>
      </c>
      <c r="BJ291" s="18" t="s">
        <v>93</v>
      </c>
      <c r="BK291" s="204">
        <f>ROUND(I291*H291,2)</f>
        <v>0</v>
      </c>
      <c r="BL291" s="18" t="s">
        <v>317</v>
      </c>
      <c r="BM291" s="203" t="s">
        <v>2146</v>
      </c>
    </row>
    <row r="292" spans="1:65" s="2" customFormat="1" ht="11.25">
      <c r="A292" s="35"/>
      <c r="B292" s="36"/>
      <c r="C292" s="37"/>
      <c r="D292" s="205" t="s">
        <v>230</v>
      </c>
      <c r="E292" s="37"/>
      <c r="F292" s="206" t="s">
        <v>1527</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230</v>
      </c>
      <c r="AU292" s="18" t="s">
        <v>93</v>
      </c>
    </row>
    <row r="293" spans="1:65" s="2" customFormat="1" ht="14.45" customHeight="1">
      <c r="A293" s="35"/>
      <c r="B293" s="36"/>
      <c r="C293" s="192" t="s">
        <v>701</v>
      </c>
      <c r="D293" s="192" t="s">
        <v>223</v>
      </c>
      <c r="E293" s="193" t="s">
        <v>1529</v>
      </c>
      <c r="F293" s="194" t="s">
        <v>1530</v>
      </c>
      <c r="G293" s="195" t="s">
        <v>259</v>
      </c>
      <c r="H293" s="196">
        <v>4</v>
      </c>
      <c r="I293" s="197"/>
      <c r="J293" s="198">
        <f>ROUND(I293*H293,2)</f>
        <v>0</v>
      </c>
      <c r="K293" s="194" t="s">
        <v>1</v>
      </c>
      <c r="L293" s="40"/>
      <c r="M293" s="199" t="s">
        <v>1</v>
      </c>
      <c r="N293" s="200" t="s">
        <v>46</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317</v>
      </c>
      <c r="AT293" s="203" t="s">
        <v>223</v>
      </c>
      <c r="AU293" s="203" t="s">
        <v>93</v>
      </c>
      <c r="AY293" s="18" t="s">
        <v>220</v>
      </c>
      <c r="BE293" s="204">
        <f>IF(N293="základní",J293,0)</f>
        <v>0</v>
      </c>
      <c r="BF293" s="204">
        <f>IF(N293="snížená",J293,0)</f>
        <v>0</v>
      </c>
      <c r="BG293" s="204">
        <f>IF(N293="zákl. přenesená",J293,0)</f>
        <v>0</v>
      </c>
      <c r="BH293" s="204">
        <f>IF(N293="sníž. přenesená",J293,0)</f>
        <v>0</v>
      </c>
      <c r="BI293" s="204">
        <f>IF(N293="nulová",J293,0)</f>
        <v>0</v>
      </c>
      <c r="BJ293" s="18" t="s">
        <v>93</v>
      </c>
      <c r="BK293" s="204">
        <f>ROUND(I293*H293,2)</f>
        <v>0</v>
      </c>
      <c r="BL293" s="18" t="s">
        <v>317</v>
      </c>
      <c r="BM293" s="203" t="s">
        <v>2147</v>
      </c>
    </row>
    <row r="294" spans="1:65" s="2" customFormat="1" ht="11.25">
      <c r="A294" s="35"/>
      <c r="B294" s="36"/>
      <c r="C294" s="37"/>
      <c r="D294" s="205" t="s">
        <v>230</v>
      </c>
      <c r="E294" s="37"/>
      <c r="F294" s="206" t="s">
        <v>1530</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230</v>
      </c>
      <c r="AU294" s="18" t="s">
        <v>93</v>
      </c>
    </row>
    <row r="295" spans="1:65" s="2" customFormat="1" ht="14.45" customHeight="1">
      <c r="A295" s="35"/>
      <c r="B295" s="36"/>
      <c r="C295" s="192" t="s">
        <v>706</v>
      </c>
      <c r="D295" s="192" t="s">
        <v>223</v>
      </c>
      <c r="E295" s="193" t="s">
        <v>1532</v>
      </c>
      <c r="F295" s="194" t="s">
        <v>1533</v>
      </c>
      <c r="G295" s="195" t="s">
        <v>259</v>
      </c>
      <c r="H295" s="196">
        <v>2</v>
      </c>
      <c r="I295" s="197"/>
      <c r="J295" s="198">
        <f>ROUND(I295*H295,2)</f>
        <v>0</v>
      </c>
      <c r="K295" s="194" t="s">
        <v>1</v>
      </c>
      <c r="L295" s="40"/>
      <c r="M295" s="199" t="s">
        <v>1</v>
      </c>
      <c r="N295" s="200" t="s">
        <v>46</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317</v>
      </c>
      <c r="AT295" s="203" t="s">
        <v>223</v>
      </c>
      <c r="AU295" s="203" t="s">
        <v>93</v>
      </c>
      <c r="AY295" s="18" t="s">
        <v>220</v>
      </c>
      <c r="BE295" s="204">
        <f>IF(N295="základní",J295,0)</f>
        <v>0</v>
      </c>
      <c r="BF295" s="204">
        <f>IF(N295="snížená",J295,0)</f>
        <v>0</v>
      </c>
      <c r="BG295" s="204">
        <f>IF(N295="zákl. přenesená",J295,0)</f>
        <v>0</v>
      </c>
      <c r="BH295" s="204">
        <f>IF(N295="sníž. přenesená",J295,0)</f>
        <v>0</v>
      </c>
      <c r="BI295" s="204">
        <f>IF(N295="nulová",J295,0)</f>
        <v>0</v>
      </c>
      <c r="BJ295" s="18" t="s">
        <v>93</v>
      </c>
      <c r="BK295" s="204">
        <f>ROUND(I295*H295,2)</f>
        <v>0</v>
      </c>
      <c r="BL295" s="18" t="s">
        <v>317</v>
      </c>
      <c r="BM295" s="203" t="s">
        <v>2148</v>
      </c>
    </row>
    <row r="296" spans="1:65" s="2" customFormat="1" ht="11.25">
      <c r="A296" s="35"/>
      <c r="B296" s="36"/>
      <c r="C296" s="37"/>
      <c r="D296" s="205" t="s">
        <v>230</v>
      </c>
      <c r="E296" s="37"/>
      <c r="F296" s="206" t="s">
        <v>1533</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230</v>
      </c>
      <c r="AU296" s="18" t="s">
        <v>93</v>
      </c>
    </row>
    <row r="297" spans="1:65" s="2" customFormat="1" ht="14.45" customHeight="1">
      <c r="A297" s="35"/>
      <c r="B297" s="36"/>
      <c r="C297" s="192" t="s">
        <v>710</v>
      </c>
      <c r="D297" s="192" t="s">
        <v>223</v>
      </c>
      <c r="E297" s="193" t="s">
        <v>1535</v>
      </c>
      <c r="F297" s="194" t="s">
        <v>1536</v>
      </c>
      <c r="G297" s="195" t="s">
        <v>259</v>
      </c>
      <c r="H297" s="196">
        <v>2</v>
      </c>
      <c r="I297" s="197"/>
      <c r="J297" s="198">
        <f>ROUND(I297*H297,2)</f>
        <v>0</v>
      </c>
      <c r="K297" s="194" t="s">
        <v>1</v>
      </c>
      <c r="L297" s="40"/>
      <c r="M297" s="199" t="s">
        <v>1</v>
      </c>
      <c r="N297" s="200" t="s">
        <v>46</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317</v>
      </c>
      <c r="AT297" s="203" t="s">
        <v>223</v>
      </c>
      <c r="AU297" s="203" t="s">
        <v>93</v>
      </c>
      <c r="AY297" s="18" t="s">
        <v>220</v>
      </c>
      <c r="BE297" s="204">
        <f>IF(N297="základní",J297,0)</f>
        <v>0</v>
      </c>
      <c r="BF297" s="204">
        <f>IF(N297="snížená",J297,0)</f>
        <v>0</v>
      </c>
      <c r="BG297" s="204">
        <f>IF(N297="zákl. přenesená",J297,0)</f>
        <v>0</v>
      </c>
      <c r="BH297" s="204">
        <f>IF(N297="sníž. přenesená",J297,0)</f>
        <v>0</v>
      </c>
      <c r="BI297" s="204">
        <f>IF(N297="nulová",J297,0)</f>
        <v>0</v>
      </c>
      <c r="BJ297" s="18" t="s">
        <v>93</v>
      </c>
      <c r="BK297" s="204">
        <f>ROUND(I297*H297,2)</f>
        <v>0</v>
      </c>
      <c r="BL297" s="18" t="s">
        <v>317</v>
      </c>
      <c r="BM297" s="203" t="s">
        <v>2149</v>
      </c>
    </row>
    <row r="298" spans="1:65" s="2" customFormat="1" ht="11.25">
      <c r="A298" s="35"/>
      <c r="B298" s="36"/>
      <c r="C298" s="37"/>
      <c r="D298" s="205" t="s">
        <v>230</v>
      </c>
      <c r="E298" s="37"/>
      <c r="F298" s="206" t="s">
        <v>1536</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230</v>
      </c>
      <c r="AU298" s="18" t="s">
        <v>93</v>
      </c>
    </row>
    <row r="299" spans="1:65" s="2" customFormat="1" ht="14.45" customHeight="1">
      <c r="A299" s="35"/>
      <c r="B299" s="36"/>
      <c r="C299" s="192" t="s">
        <v>715</v>
      </c>
      <c r="D299" s="192" t="s">
        <v>223</v>
      </c>
      <c r="E299" s="193" t="s">
        <v>1538</v>
      </c>
      <c r="F299" s="194" t="s">
        <v>1539</v>
      </c>
      <c r="G299" s="195" t="s">
        <v>259</v>
      </c>
      <c r="H299" s="196">
        <v>2</v>
      </c>
      <c r="I299" s="197"/>
      <c r="J299" s="198">
        <f>ROUND(I299*H299,2)</f>
        <v>0</v>
      </c>
      <c r="K299" s="194" t="s">
        <v>1</v>
      </c>
      <c r="L299" s="40"/>
      <c r="M299" s="199" t="s">
        <v>1</v>
      </c>
      <c r="N299" s="200" t="s">
        <v>46</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317</v>
      </c>
      <c r="AT299" s="203" t="s">
        <v>223</v>
      </c>
      <c r="AU299" s="203" t="s">
        <v>93</v>
      </c>
      <c r="AY299" s="18" t="s">
        <v>220</v>
      </c>
      <c r="BE299" s="204">
        <f>IF(N299="základní",J299,0)</f>
        <v>0</v>
      </c>
      <c r="BF299" s="204">
        <f>IF(N299="snížená",J299,0)</f>
        <v>0</v>
      </c>
      <c r="BG299" s="204">
        <f>IF(N299="zákl. přenesená",J299,0)</f>
        <v>0</v>
      </c>
      <c r="BH299" s="204">
        <f>IF(N299="sníž. přenesená",J299,0)</f>
        <v>0</v>
      </c>
      <c r="BI299" s="204">
        <f>IF(N299="nulová",J299,0)</f>
        <v>0</v>
      </c>
      <c r="BJ299" s="18" t="s">
        <v>93</v>
      </c>
      <c r="BK299" s="204">
        <f>ROUND(I299*H299,2)</f>
        <v>0</v>
      </c>
      <c r="BL299" s="18" t="s">
        <v>317</v>
      </c>
      <c r="BM299" s="203" t="s">
        <v>2150</v>
      </c>
    </row>
    <row r="300" spans="1:65" s="2" customFormat="1" ht="11.25">
      <c r="A300" s="35"/>
      <c r="B300" s="36"/>
      <c r="C300" s="37"/>
      <c r="D300" s="205" t="s">
        <v>230</v>
      </c>
      <c r="E300" s="37"/>
      <c r="F300" s="206" t="s">
        <v>1539</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230</v>
      </c>
      <c r="AU300" s="18" t="s">
        <v>93</v>
      </c>
    </row>
    <row r="301" spans="1:65" s="2" customFormat="1" ht="14.45" customHeight="1">
      <c r="A301" s="35"/>
      <c r="B301" s="36"/>
      <c r="C301" s="192" t="s">
        <v>720</v>
      </c>
      <c r="D301" s="192" t="s">
        <v>223</v>
      </c>
      <c r="E301" s="193" t="s">
        <v>1541</v>
      </c>
      <c r="F301" s="194" t="s">
        <v>1542</v>
      </c>
      <c r="G301" s="195" t="s">
        <v>259</v>
      </c>
      <c r="H301" s="196">
        <v>2</v>
      </c>
      <c r="I301" s="197"/>
      <c r="J301" s="198">
        <f>ROUND(I301*H301,2)</f>
        <v>0</v>
      </c>
      <c r="K301" s="194" t="s">
        <v>1</v>
      </c>
      <c r="L301" s="40"/>
      <c r="M301" s="199" t="s">
        <v>1</v>
      </c>
      <c r="N301" s="200" t="s">
        <v>46</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317</v>
      </c>
      <c r="AT301" s="203" t="s">
        <v>223</v>
      </c>
      <c r="AU301" s="203" t="s">
        <v>93</v>
      </c>
      <c r="AY301" s="18" t="s">
        <v>220</v>
      </c>
      <c r="BE301" s="204">
        <f>IF(N301="základní",J301,0)</f>
        <v>0</v>
      </c>
      <c r="BF301" s="204">
        <f>IF(N301="snížená",J301,0)</f>
        <v>0</v>
      </c>
      <c r="BG301" s="204">
        <f>IF(N301="zákl. přenesená",J301,0)</f>
        <v>0</v>
      </c>
      <c r="BH301" s="204">
        <f>IF(N301="sníž. přenesená",J301,0)</f>
        <v>0</v>
      </c>
      <c r="BI301" s="204">
        <f>IF(N301="nulová",J301,0)</f>
        <v>0</v>
      </c>
      <c r="BJ301" s="18" t="s">
        <v>93</v>
      </c>
      <c r="BK301" s="204">
        <f>ROUND(I301*H301,2)</f>
        <v>0</v>
      </c>
      <c r="BL301" s="18" t="s">
        <v>317</v>
      </c>
      <c r="BM301" s="203" t="s">
        <v>2151</v>
      </c>
    </row>
    <row r="302" spans="1:65" s="2" customFormat="1" ht="11.25">
      <c r="A302" s="35"/>
      <c r="B302" s="36"/>
      <c r="C302" s="37"/>
      <c r="D302" s="205" t="s">
        <v>230</v>
      </c>
      <c r="E302" s="37"/>
      <c r="F302" s="206" t="s">
        <v>1542</v>
      </c>
      <c r="G302" s="37"/>
      <c r="H302" s="37"/>
      <c r="I302" s="207"/>
      <c r="J302" s="37"/>
      <c r="K302" s="37"/>
      <c r="L302" s="40"/>
      <c r="M302" s="257"/>
      <c r="N302" s="258"/>
      <c r="O302" s="259"/>
      <c r="P302" s="259"/>
      <c r="Q302" s="259"/>
      <c r="R302" s="259"/>
      <c r="S302" s="259"/>
      <c r="T302" s="260"/>
      <c r="U302" s="35"/>
      <c r="V302" s="35"/>
      <c r="W302" s="35"/>
      <c r="X302" s="35"/>
      <c r="Y302" s="35"/>
      <c r="Z302" s="35"/>
      <c r="AA302" s="35"/>
      <c r="AB302" s="35"/>
      <c r="AC302" s="35"/>
      <c r="AD302" s="35"/>
      <c r="AE302" s="35"/>
      <c r="AT302" s="18" t="s">
        <v>230</v>
      </c>
      <c r="AU302" s="18" t="s">
        <v>93</v>
      </c>
    </row>
    <row r="303" spans="1:65" s="2"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algorithmName="SHA-512" hashValue="cdADcu87TLwkGeuhck53Y0qTpCDVRJCAU7bxFXokvPz4qZpj3/tKXU05aij2/y5pgN7LrMe/H6IZPEg4SZPF7A==" saltValue="jrd8DkmsgSLeMody19e2jlQr+YbuQq7N627pzUKN5yfAEirhQRVg/Of7LwJM4RsajViobyKWY61toxYoVfUM6A==" spinCount="100000" sheet="1" objects="1" scenarios="1" formatColumns="0" formatRows="0" autoFilter="0"/>
  <autoFilter ref="C121:K302" xr:uid="{00000000-0009-0000-0000-00001B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162</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2005</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1544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ROUND((SUM(BE126:BE147)),  2)</f>
        <v>0</v>
      </c>
      <c r="G35" s="35"/>
      <c r="H35" s="35"/>
      <c r="I35" s="131">
        <v>0.21</v>
      </c>
      <c r="J35" s="130">
        <f>ROUND(((SUM(BE126:BE147))*I35),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ROUND((SUM(BF126:BF147)),  2)</f>
        <v>0</v>
      </c>
      <c r="G36" s="35"/>
      <c r="H36" s="35"/>
      <c r="I36" s="131">
        <v>0.15</v>
      </c>
      <c r="J36" s="130">
        <f>ROUND(((SUM(BF126:BF147))*I36),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ROUND((SUM(BG126:BG147)),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ROUND((SUM(BH126:BH147)),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ROUND((SUM(BI126:BI147)),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2005</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VRN - VRN a ostatní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1545</v>
      </c>
      <c r="E99" s="157"/>
      <c r="F99" s="157"/>
      <c r="G99" s="157"/>
      <c r="H99" s="157"/>
      <c r="I99" s="157"/>
      <c r="J99" s="158">
        <f>J127</f>
        <v>0</v>
      </c>
      <c r="K99" s="155"/>
      <c r="L99" s="159"/>
    </row>
    <row r="100" spans="1:47" s="10" customFormat="1" ht="19.899999999999999" customHeight="1">
      <c r="B100" s="160"/>
      <c r="C100" s="105"/>
      <c r="D100" s="161" t="s">
        <v>1546</v>
      </c>
      <c r="E100" s="162"/>
      <c r="F100" s="162"/>
      <c r="G100" s="162"/>
      <c r="H100" s="162"/>
      <c r="I100" s="162"/>
      <c r="J100" s="163">
        <f>J128</f>
        <v>0</v>
      </c>
      <c r="K100" s="105"/>
      <c r="L100" s="164"/>
    </row>
    <row r="101" spans="1:47" s="10" customFormat="1" ht="19.899999999999999" customHeight="1">
      <c r="B101" s="160"/>
      <c r="C101" s="105"/>
      <c r="D101" s="161" t="s">
        <v>1547</v>
      </c>
      <c r="E101" s="162"/>
      <c r="F101" s="162"/>
      <c r="G101" s="162"/>
      <c r="H101" s="162"/>
      <c r="I101" s="162"/>
      <c r="J101" s="163">
        <f>J133</f>
        <v>0</v>
      </c>
      <c r="K101" s="105"/>
      <c r="L101" s="164"/>
    </row>
    <row r="102" spans="1:47" s="10" customFormat="1" ht="19.899999999999999" customHeight="1">
      <c r="B102" s="160"/>
      <c r="C102" s="105"/>
      <c r="D102" s="161" t="s">
        <v>1548</v>
      </c>
      <c r="E102" s="162"/>
      <c r="F102" s="162"/>
      <c r="G102" s="162"/>
      <c r="H102" s="162"/>
      <c r="I102" s="162"/>
      <c r="J102" s="163">
        <f>J139</f>
        <v>0</v>
      </c>
      <c r="K102" s="105"/>
      <c r="L102" s="164"/>
    </row>
    <row r="103" spans="1:47" s="10" customFormat="1" ht="19.899999999999999" customHeight="1">
      <c r="B103" s="160"/>
      <c r="C103" s="105"/>
      <c r="D103" s="161" t="s">
        <v>1549</v>
      </c>
      <c r="E103" s="162"/>
      <c r="F103" s="162"/>
      <c r="G103" s="162"/>
      <c r="H103" s="162"/>
      <c r="I103" s="162"/>
      <c r="J103" s="163">
        <f>J143</f>
        <v>0</v>
      </c>
      <c r="K103" s="105"/>
      <c r="L103" s="164"/>
    </row>
    <row r="104" spans="1:47" s="10" customFormat="1" ht="19.899999999999999" customHeight="1">
      <c r="B104" s="160"/>
      <c r="C104" s="105"/>
      <c r="D104" s="161" t="s">
        <v>1550</v>
      </c>
      <c r="E104" s="162"/>
      <c r="F104" s="162"/>
      <c r="G104" s="162"/>
      <c r="H104" s="162"/>
      <c r="I104" s="162"/>
      <c r="J104" s="163">
        <f>J145</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205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7" t="str">
        <f>E7</f>
        <v>Podkrovní byty Táborská 378/44, 372/36, 375/38, 377/42, 376/40 Praha 4, k.ú. Nusle</v>
      </c>
      <c r="F114" s="328"/>
      <c r="G114" s="328"/>
      <c r="H114" s="328"/>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179</v>
      </c>
      <c r="D115" s="23"/>
      <c r="E115" s="23"/>
      <c r="F115" s="23"/>
      <c r="G115" s="23"/>
      <c r="H115" s="23"/>
      <c r="I115" s="23"/>
      <c r="J115" s="23"/>
      <c r="K115" s="23"/>
      <c r="L115" s="21"/>
    </row>
    <row r="116" spans="1:63" s="2" customFormat="1" ht="16.5" customHeight="1">
      <c r="A116" s="35"/>
      <c r="B116" s="36"/>
      <c r="C116" s="37"/>
      <c r="D116" s="37"/>
      <c r="E116" s="327" t="s">
        <v>2005</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E11</f>
        <v>VRN - VRN a ostatní</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 xml:space="preserve"> </v>
      </c>
      <c r="G120" s="37"/>
      <c r="H120" s="37"/>
      <c r="I120" s="30" t="s">
        <v>22</v>
      </c>
      <c r="J120" s="67" t="str">
        <f>IF(J14="","",J14)</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E17</f>
        <v>Městská část Praha 4, Anatala Staška 2059/80b</v>
      </c>
      <c r="G122" s="37"/>
      <c r="H122" s="37"/>
      <c r="I122" s="30" t="s">
        <v>31</v>
      </c>
      <c r="J122" s="33" t="str">
        <f>E23</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IF(E20="","",E20)</f>
        <v>Vyplň údaj</v>
      </c>
      <c r="G123" s="37"/>
      <c r="H123" s="37"/>
      <c r="I123" s="30" t="s">
        <v>36</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115</v>
      </c>
      <c r="F127" s="179" t="s">
        <v>1551</v>
      </c>
      <c r="G127" s="177"/>
      <c r="H127" s="177"/>
      <c r="I127" s="180"/>
      <c r="J127" s="181">
        <f>BK127</f>
        <v>0</v>
      </c>
      <c r="K127" s="177"/>
      <c r="L127" s="182"/>
      <c r="M127" s="183"/>
      <c r="N127" s="184"/>
      <c r="O127" s="184"/>
      <c r="P127" s="185">
        <f>P128+P133+P139+P143+P145</f>
        <v>0</v>
      </c>
      <c r="Q127" s="184"/>
      <c r="R127" s="185">
        <f>R128+R133+R139+R143+R145</f>
        <v>0</v>
      </c>
      <c r="S127" s="184"/>
      <c r="T127" s="186">
        <f>T128+T133+T139+T143+T145</f>
        <v>0</v>
      </c>
      <c r="AR127" s="187" t="s">
        <v>256</v>
      </c>
      <c r="AT127" s="188" t="s">
        <v>79</v>
      </c>
      <c r="AU127" s="188" t="s">
        <v>80</v>
      </c>
      <c r="AY127" s="187" t="s">
        <v>220</v>
      </c>
      <c r="BK127" s="189">
        <f>BK128+BK133+BK139+BK143+BK145</f>
        <v>0</v>
      </c>
    </row>
    <row r="128" spans="1:63" s="12" customFormat="1" ht="22.9" customHeight="1">
      <c r="B128" s="176"/>
      <c r="C128" s="177"/>
      <c r="D128" s="178" t="s">
        <v>79</v>
      </c>
      <c r="E128" s="190" t="s">
        <v>1552</v>
      </c>
      <c r="F128" s="190" t="s">
        <v>1553</v>
      </c>
      <c r="G128" s="177"/>
      <c r="H128" s="177"/>
      <c r="I128" s="180"/>
      <c r="J128" s="191">
        <f>BK128</f>
        <v>0</v>
      </c>
      <c r="K128" s="177"/>
      <c r="L128" s="182"/>
      <c r="M128" s="183"/>
      <c r="N128" s="184"/>
      <c r="O128" s="184"/>
      <c r="P128" s="185">
        <f>SUM(P129:P132)</f>
        <v>0</v>
      </c>
      <c r="Q128" s="184"/>
      <c r="R128" s="185">
        <f>SUM(R129:R132)</f>
        <v>0</v>
      </c>
      <c r="S128" s="184"/>
      <c r="T128" s="186">
        <f>SUM(T129:T132)</f>
        <v>0</v>
      </c>
      <c r="AR128" s="187" t="s">
        <v>256</v>
      </c>
      <c r="AT128" s="188" t="s">
        <v>79</v>
      </c>
      <c r="AU128" s="188" t="s">
        <v>87</v>
      </c>
      <c r="AY128" s="187" t="s">
        <v>220</v>
      </c>
      <c r="BK128" s="189">
        <f>SUM(BK129:BK132)</f>
        <v>0</v>
      </c>
    </row>
    <row r="129" spans="1:65" s="2" customFormat="1" ht="14.45" customHeight="1">
      <c r="A129" s="35"/>
      <c r="B129" s="36"/>
      <c r="C129" s="192" t="s">
        <v>87</v>
      </c>
      <c r="D129" s="192" t="s">
        <v>223</v>
      </c>
      <c r="E129" s="193" t="s">
        <v>1554</v>
      </c>
      <c r="F129" s="194" t="s">
        <v>1001</v>
      </c>
      <c r="G129" s="195" t="s">
        <v>259</v>
      </c>
      <c r="H129" s="196">
        <v>1</v>
      </c>
      <c r="I129" s="197"/>
      <c r="J129" s="198">
        <f>ROUND(I129*H129,2)</f>
        <v>0</v>
      </c>
      <c r="K129" s="194" t="s">
        <v>227</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1555</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1555</v>
      </c>
      <c r="BM129" s="203" t="s">
        <v>1556</v>
      </c>
    </row>
    <row r="130" spans="1:65" s="2" customFormat="1" ht="11.25">
      <c r="A130" s="35"/>
      <c r="B130" s="36"/>
      <c r="C130" s="37"/>
      <c r="D130" s="205" t="s">
        <v>230</v>
      </c>
      <c r="E130" s="37"/>
      <c r="F130" s="206" t="s">
        <v>1001</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87</v>
      </c>
      <c r="G131" s="221"/>
      <c r="H131" s="224">
        <v>1</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1</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12" customFormat="1" ht="22.9" customHeight="1">
      <c r="B133" s="176"/>
      <c r="C133" s="177"/>
      <c r="D133" s="178" t="s">
        <v>79</v>
      </c>
      <c r="E133" s="190" t="s">
        <v>1557</v>
      </c>
      <c r="F133" s="190" t="s">
        <v>1558</v>
      </c>
      <c r="G133" s="177"/>
      <c r="H133" s="177"/>
      <c r="I133" s="180"/>
      <c r="J133" s="191">
        <f>BK133</f>
        <v>0</v>
      </c>
      <c r="K133" s="177"/>
      <c r="L133" s="182"/>
      <c r="M133" s="183"/>
      <c r="N133" s="184"/>
      <c r="O133" s="184"/>
      <c r="P133" s="185">
        <f>SUM(P134:P138)</f>
        <v>0</v>
      </c>
      <c r="Q133" s="184"/>
      <c r="R133" s="185">
        <f>SUM(R134:R138)</f>
        <v>0</v>
      </c>
      <c r="S133" s="184"/>
      <c r="T133" s="186">
        <f>SUM(T134:T138)</f>
        <v>0</v>
      </c>
      <c r="AR133" s="187" t="s">
        <v>256</v>
      </c>
      <c r="AT133" s="188" t="s">
        <v>79</v>
      </c>
      <c r="AU133" s="188" t="s">
        <v>87</v>
      </c>
      <c r="AY133" s="187" t="s">
        <v>220</v>
      </c>
      <c r="BK133" s="189">
        <f>SUM(BK134:BK138)</f>
        <v>0</v>
      </c>
    </row>
    <row r="134" spans="1:65" s="2" customFormat="1" ht="14.45" customHeight="1">
      <c r="A134" s="35"/>
      <c r="B134" s="36"/>
      <c r="C134" s="192" t="s">
        <v>93</v>
      </c>
      <c r="D134" s="192" t="s">
        <v>223</v>
      </c>
      <c r="E134" s="193" t="s">
        <v>1559</v>
      </c>
      <c r="F134" s="194" t="s">
        <v>1558</v>
      </c>
      <c r="G134" s="195" t="s">
        <v>259</v>
      </c>
      <c r="H134" s="196">
        <v>1</v>
      </c>
      <c r="I134" s="197"/>
      <c r="J134" s="198">
        <f>ROUND(I134*H134,2)</f>
        <v>0</v>
      </c>
      <c r="K134" s="194" t="s">
        <v>1</v>
      </c>
      <c r="L134" s="40"/>
      <c r="M134" s="199" t="s">
        <v>1</v>
      </c>
      <c r="N134" s="200" t="s">
        <v>45</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228</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228</v>
      </c>
      <c r="BM134" s="203" t="s">
        <v>1560</v>
      </c>
    </row>
    <row r="135" spans="1:65" s="2" customFormat="1" ht="14.45" customHeight="1">
      <c r="A135" s="35"/>
      <c r="B135" s="36"/>
      <c r="C135" s="192" t="s">
        <v>106</v>
      </c>
      <c r="D135" s="192" t="s">
        <v>223</v>
      </c>
      <c r="E135" s="193" t="s">
        <v>1561</v>
      </c>
      <c r="F135" s="194" t="s">
        <v>1562</v>
      </c>
      <c r="G135" s="195" t="s">
        <v>259</v>
      </c>
      <c r="H135" s="196">
        <v>1</v>
      </c>
      <c r="I135" s="197"/>
      <c r="J135" s="198">
        <f>ROUND(I135*H135,2)</f>
        <v>0</v>
      </c>
      <c r="K135" s="194" t="s">
        <v>1563</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1555</v>
      </c>
      <c r="AT135" s="203" t="s">
        <v>223</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1555</v>
      </c>
      <c r="BM135" s="203" t="s">
        <v>1564</v>
      </c>
    </row>
    <row r="136" spans="1:65" s="2" customFormat="1" ht="11.25">
      <c r="A136" s="35"/>
      <c r="B136" s="36"/>
      <c r="C136" s="37"/>
      <c r="D136" s="205" t="s">
        <v>230</v>
      </c>
      <c r="E136" s="37"/>
      <c r="F136" s="206" t="s">
        <v>1562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14" customFormat="1" ht="11.25">
      <c r="B137" s="220"/>
      <c r="C137" s="221"/>
      <c r="D137" s="205" t="s">
        <v>232</v>
      </c>
      <c r="E137" s="222" t="s">
        <v>1</v>
      </c>
      <c r="F137" s="223" t="s">
        <v>87</v>
      </c>
      <c r="G137" s="221"/>
      <c r="H137" s="224">
        <v>1</v>
      </c>
      <c r="I137" s="225"/>
      <c r="J137" s="221"/>
      <c r="K137" s="221"/>
      <c r="L137" s="226"/>
      <c r="M137" s="227"/>
      <c r="N137" s="228"/>
      <c r="O137" s="228"/>
      <c r="P137" s="228"/>
      <c r="Q137" s="228"/>
      <c r="R137" s="228"/>
      <c r="S137" s="228"/>
      <c r="T137" s="229"/>
      <c r="AT137" s="230" t="s">
        <v>232</v>
      </c>
      <c r="AU137" s="230" t="s">
        <v>93</v>
      </c>
      <c r="AV137" s="14" t="s">
        <v>93</v>
      </c>
      <c r="AW137" s="14" t="s">
        <v>35</v>
      </c>
      <c r="AX137" s="14" t="s">
        <v>80</v>
      </c>
      <c r="AY137" s="230" t="s">
        <v>220</v>
      </c>
    </row>
    <row r="138" spans="1:65" s="15" customFormat="1" ht="11.25">
      <c r="B138" s="231"/>
      <c r="C138" s="232"/>
      <c r="D138" s="205" t="s">
        <v>232</v>
      </c>
      <c r="E138" s="233" t="s">
        <v>1</v>
      </c>
      <c r="F138" s="234" t="s">
        <v>236</v>
      </c>
      <c r="G138" s="232"/>
      <c r="H138" s="235">
        <v>1</v>
      </c>
      <c r="I138" s="236"/>
      <c r="J138" s="232"/>
      <c r="K138" s="232"/>
      <c r="L138" s="237"/>
      <c r="M138" s="238"/>
      <c r="N138" s="239"/>
      <c r="O138" s="239"/>
      <c r="P138" s="239"/>
      <c r="Q138" s="239"/>
      <c r="R138" s="239"/>
      <c r="S138" s="239"/>
      <c r="T138" s="240"/>
      <c r="AT138" s="241" t="s">
        <v>232</v>
      </c>
      <c r="AU138" s="241" t="s">
        <v>93</v>
      </c>
      <c r="AV138" s="15" t="s">
        <v>228</v>
      </c>
      <c r="AW138" s="15" t="s">
        <v>35</v>
      </c>
      <c r="AX138" s="15" t="s">
        <v>87</v>
      </c>
      <c r="AY138" s="241" t="s">
        <v>220</v>
      </c>
    </row>
    <row r="139" spans="1:65" s="12" customFormat="1" ht="22.9" customHeight="1">
      <c r="B139" s="176"/>
      <c r="C139" s="177"/>
      <c r="D139" s="178" t="s">
        <v>79</v>
      </c>
      <c r="E139" s="190" t="s">
        <v>1565</v>
      </c>
      <c r="F139" s="190" t="s">
        <v>1566</v>
      </c>
      <c r="G139" s="177"/>
      <c r="H139" s="177"/>
      <c r="I139" s="180"/>
      <c r="J139" s="191">
        <f>BK139</f>
        <v>0</v>
      </c>
      <c r="K139" s="177"/>
      <c r="L139" s="182"/>
      <c r="M139" s="183"/>
      <c r="N139" s="184"/>
      <c r="O139" s="184"/>
      <c r="P139" s="185">
        <f>SUM(P140:P142)</f>
        <v>0</v>
      </c>
      <c r="Q139" s="184"/>
      <c r="R139" s="185">
        <f>SUM(R140:R142)</f>
        <v>0</v>
      </c>
      <c r="S139" s="184"/>
      <c r="T139" s="186">
        <f>SUM(T140:T142)</f>
        <v>0</v>
      </c>
      <c r="AR139" s="187" t="s">
        <v>256</v>
      </c>
      <c r="AT139" s="188" t="s">
        <v>79</v>
      </c>
      <c r="AU139" s="188" t="s">
        <v>87</v>
      </c>
      <c r="AY139" s="187" t="s">
        <v>220</v>
      </c>
      <c r="BK139" s="189">
        <f>SUM(BK140:BK142)</f>
        <v>0</v>
      </c>
    </row>
    <row r="140" spans="1:65" s="2" customFormat="1" ht="14.45" customHeight="1">
      <c r="A140" s="35"/>
      <c r="B140" s="36"/>
      <c r="C140" s="192" t="s">
        <v>228</v>
      </c>
      <c r="D140" s="192" t="s">
        <v>223</v>
      </c>
      <c r="E140" s="193" t="s">
        <v>1567</v>
      </c>
      <c r="F140" s="194" t="s">
        <v>1568</v>
      </c>
      <c r="G140" s="195" t="s">
        <v>259</v>
      </c>
      <c r="H140" s="196">
        <v>1</v>
      </c>
      <c r="I140" s="197"/>
      <c r="J140" s="198">
        <f>ROUND(I140*H140,2)</f>
        <v>0</v>
      </c>
      <c r="K140" s="194" t="s">
        <v>1563</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1555</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1555</v>
      </c>
      <c r="BM140" s="203" t="s">
        <v>1569</v>
      </c>
    </row>
    <row r="141" spans="1:65" s="2" customFormat="1" ht="11.25">
      <c r="A141" s="35"/>
      <c r="B141" s="36"/>
      <c r="C141" s="37"/>
      <c r="D141" s="205" t="s">
        <v>230</v>
      </c>
      <c r="E141" s="37"/>
      <c r="F141" s="206" t="s">
        <v>1568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4" customFormat="1" ht="11.25">
      <c r="B142" s="220"/>
      <c r="C142" s="221"/>
      <c r="D142" s="205" t="s">
        <v>232</v>
      </c>
      <c r="E142" s="222" t="s">
        <v>1</v>
      </c>
      <c r="F142" s="223" t="s">
        <v>87</v>
      </c>
      <c r="G142" s="221"/>
      <c r="H142" s="224">
        <v>1</v>
      </c>
      <c r="I142" s="225"/>
      <c r="J142" s="221"/>
      <c r="K142" s="221"/>
      <c r="L142" s="226"/>
      <c r="M142" s="227"/>
      <c r="N142" s="228"/>
      <c r="O142" s="228"/>
      <c r="P142" s="228"/>
      <c r="Q142" s="228"/>
      <c r="R142" s="228"/>
      <c r="S142" s="228"/>
      <c r="T142" s="229"/>
      <c r="AT142" s="230" t="s">
        <v>232</v>
      </c>
      <c r="AU142" s="230" t="s">
        <v>93</v>
      </c>
      <c r="AV142" s="14" t="s">
        <v>93</v>
      </c>
      <c r="AW142" s="14" t="s">
        <v>35</v>
      </c>
      <c r="AX142" s="14" t="s">
        <v>87</v>
      </c>
      <c r="AY142" s="230" t="s">
        <v>220</v>
      </c>
    </row>
    <row r="143" spans="1:65" s="12" customFormat="1" ht="22.9" customHeight="1">
      <c r="B143" s="176"/>
      <c r="C143" s="177"/>
      <c r="D143" s="178" t="s">
        <v>79</v>
      </c>
      <c r="E143" s="190" t="s">
        <v>1570</v>
      </c>
      <c r="F143" s="190" t="s">
        <v>1571</v>
      </c>
      <c r="G143" s="177"/>
      <c r="H143" s="177"/>
      <c r="I143" s="180"/>
      <c r="J143" s="191">
        <f>BK143</f>
        <v>0</v>
      </c>
      <c r="K143" s="177"/>
      <c r="L143" s="182"/>
      <c r="M143" s="183"/>
      <c r="N143" s="184"/>
      <c r="O143" s="184"/>
      <c r="P143" s="185">
        <f>P144</f>
        <v>0</v>
      </c>
      <c r="Q143" s="184"/>
      <c r="R143" s="185">
        <f>R144</f>
        <v>0</v>
      </c>
      <c r="S143" s="184"/>
      <c r="T143" s="186">
        <f>T144</f>
        <v>0</v>
      </c>
      <c r="AR143" s="187" t="s">
        <v>256</v>
      </c>
      <c r="AT143" s="188" t="s">
        <v>79</v>
      </c>
      <c r="AU143" s="188" t="s">
        <v>87</v>
      </c>
      <c r="AY143" s="187" t="s">
        <v>220</v>
      </c>
      <c r="BK143" s="189">
        <f>BK144</f>
        <v>0</v>
      </c>
    </row>
    <row r="144" spans="1:65" s="2" customFormat="1" ht="14.45" customHeight="1">
      <c r="A144" s="35"/>
      <c r="B144" s="36"/>
      <c r="C144" s="192" t="s">
        <v>256</v>
      </c>
      <c r="D144" s="192" t="s">
        <v>223</v>
      </c>
      <c r="E144" s="193" t="s">
        <v>1572</v>
      </c>
      <c r="F144" s="194" t="s">
        <v>1573</v>
      </c>
      <c r="G144" s="195" t="s">
        <v>259</v>
      </c>
      <c r="H144" s="196">
        <v>1</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1574</v>
      </c>
    </row>
    <row r="145" spans="1:65" s="12" customFormat="1" ht="22.9" customHeight="1">
      <c r="B145" s="176"/>
      <c r="C145" s="177"/>
      <c r="D145" s="178" t="s">
        <v>79</v>
      </c>
      <c r="E145" s="190" t="s">
        <v>1575</v>
      </c>
      <c r="F145" s="190" t="s">
        <v>1576</v>
      </c>
      <c r="G145" s="177"/>
      <c r="H145" s="177"/>
      <c r="I145" s="180"/>
      <c r="J145" s="191">
        <f>BK145</f>
        <v>0</v>
      </c>
      <c r="K145" s="177"/>
      <c r="L145" s="182"/>
      <c r="M145" s="183"/>
      <c r="N145" s="184"/>
      <c r="O145" s="184"/>
      <c r="P145" s="185">
        <f>SUM(P146:P147)</f>
        <v>0</v>
      </c>
      <c r="Q145" s="184"/>
      <c r="R145" s="185">
        <f>SUM(R146:R147)</f>
        <v>0</v>
      </c>
      <c r="S145" s="184"/>
      <c r="T145" s="186">
        <f>SUM(T146:T147)</f>
        <v>0</v>
      </c>
      <c r="AR145" s="187" t="s">
        <v>256</v>
      </c>
      <c r="AT145" s="188" t="s">
        <v>79</v>
      </c>
      <c r="AU145" s="188" t="s">
        <v>87</v>
      </c>
      <c r="AY145" s="187" t="s">
        <v>220</v>
      </c>
      <c r="BK145" s="189">
        <f>SUM(BK146:BK147)</f>
        <v>0</v>
      </c>
    </row>
    <row r="146" spans="1:65" s="2" customFormat="1" ht="14.45" customHeight="1">
      <c r="A146" s="35"/>
      <c r="B146" s="36"/>
      <c r="C146" s="192" t="s">
        <v>221</v>
      </c>
      <c r="D146" s="192" t="s">
        <v>223</v>
      </c>
      <c r="E146" s="193" t="s">
        <v>1577</v>
      </c>
      <c r="F146" s="194" t="s">
        <v>1578</v>
      </c>
      <c r="G146" s="195" t="s">
        <v>259</v>
      </c>
      <c r="H146" s="196">
        <v>1</v>
      </c>
      <c r="I146" s="197"/>
      <c r="J146" s="198">
        <f>ROUND(I146*H146,2)</f>
        <v>0</v>
      </c>
      <c r="K146" s="194" t="s">
        <v>227</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1555</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1555</v>
      </c>
      <c r="BM146" s="203" t="s">
        <v>1579</v>
      </c>
    </row>
    <row r="147" spans="1:65" s="2" customFormat="1" ht="11.25">
      <c r="A147" s="35"/>
      <c r="B147" s="36"/>
      <c r="C147" s="37"/>
      <c r="D147" s="205" t="s">
        <v>230</v>
      </c>
      <c r="E147" s="37"/>
      <c r="F147" s="206" t="s">
        <v>1578</v>
      </c>
      <c r="G147" s="37"/>
      <c r="H147" s="37"/>
      <c r="I147" s="207"/>
      <c r="J147" s="37"/>
      <c r="K147" s="37"/>
      <c r="L147" s="40"/>
      <c r="M147" s="257"/>
      <c r="N147" s="258"/>
      <c r="O147" s="259"/>
      <c r="P147" s="259"/>
      <c r="Q147" s="259"/>
      <c r="R147" s="259"/>
      <c r="S147" s="259"/>
      <c r="T147" s="260"/>
      <c r="U147" s="35"/>
      <c r="V147" s="35"/>
      <c r="W147" s="35"/>
      <c r="X147" s="35"/>
      <c r="Y147" s="35"/>
      <c r="Z147" s="35"/>
      <c r="AA147" s="35"/>
      <c r="AB147" s="35"/>
      <c r="AC147" s="35"/>
      <c r="AD147" s="35"/>
      <c r="AE147" s="35"/>
      <c r="AT147" s="18" t="s">
        <v>230</v>
      </c>
      <c r="AU147" s="18" t="s">
        <v>93</v>
      </c>
    </row>
    <row r="148" spans="1:65" s="2" customFormat="1" ht="6.95" customHeight="1">
      <c r="A148" s="35"/>
      <c r="B148" s="55"/>
      <c r="C148" s="56"/>
      <c r="D148" s="56"/>
      <c r="E148" s="56"/>
      <c r="F148" s="56"/>
      <c r="G148" s="56"/>
      <c r="H148" s="56"/>
      <c r="I148" s="56"/>
      <c r="J148" s="56"/>
      <c r="K148" s="56"/>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u83K7MJ+SlE6CpmQMhR0zy5/aNrZoZhog0FuJvisQaACABUxMfLAzjc3LaE61Bz54JO963K6naAEMKplXvnp1w==" saltValue="X/JoRTMdZgiUNwHF1gNlREbBCjSgYrMp4AchoKtuaD4ePOlm29jLaNz3FAVS4C0d54q2s6lqmiupm0N0CSkwlQ==" spinCount="100000" sheet="1" objects="1" scenarios="1" formatColumns="0" formatRows="0" autoFilter="0"/>
  <autoFilter ref="C125:K147" xr:uid="{00000000-0009-0000-0000-00001C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6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166</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2152</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182</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ROUND((SUM(BE137:BE653)),  2)</f>
        <v>0</v>
      </c>
      <c r="G35" s="35"/>
      <c r="H35" s="35"/>
      <c r="I35" s="131">
        <v>0.21</v>
      </c>
      <c r="J35" s="130">
        <f>ROUND(((SUM(BE137:BE653))*I35),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ROUND((SUM(BF137:BF653)),  2)</f>
        <v>0</v>
      </c>
      <c r="G36" s="35"/>
      <c r="H36" s="35"/>
      <c r="I36" s="131">
        <v>0.15</v>
      </c>
      <c r="J36" s="130">
        <f>ROUND(((SUM(BF137:BF653))*I36),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ROUND((SUM(BG137:BG653)),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ROUND((SUM(BH137:BH653)),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ROUND((SUM(BI137:BI653)),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2152</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D.1.1 - Architektonicko-stavební řešení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Praha</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J137</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188</v>
      </c>
      <c r="E99" s="157"/>
      <c r="F99" s="157"/>
      <c r="G99" s="157"/>
      <c r="H99" s="157"/>
      <c r="I99" s="157"/>
      <c r="J99" s="158">
        <f>J138</f>
        <v>0</v>
      </c>
      <c r="K99" s="155"/>
      <c r="L99" s="159"/>
    </row>
    <row r="100" spans="1:47" s="10" customFormat="1" ht="19.899999999999999" customHeight="1">
      <c r="B100" s="160"/>
      <c r="C100" s="105"/>
      <c r="D100" s="161" t="s">
        <v>189</v>
      </c>
      <c r="E100" s="162"/>
      <c r="F100" s="162"/>
      <c r="G100" s="162"/>
      <c r="H100" s="162"/>
      <c r="I100" s="162"/>
      <c r="J100" s="163">
        <f>J139</f>
        <v>0</v>
      </c>
      <c r="K100" s="105"/>
      <c r="L100" s="164"/>
    </row>
    <row r="101" spans="1:47" s="10" customFormat="1" ht="19.899999999999999" customHeight="1">
      <c r="B101" s="160"/>
      <c r="C101" s="105"/>
      <c r="D101" s="161" t="s">
        <v>190</v>
      </c>
      <c r="E101" s="162"/>
      <c r="F101" s="162"/>
      <c r="G101" s="162"/>
      <c r="H101" s="162"/>
      <c r="I101" s="162"/>
      <c r="J101" s="163">
        <f>J169</f>
        <v>0</v>
      </c>
      <c r="K101" s="105"/>
      <c r="L101" s="164"/>
    </row>
    <row r="102" spans="1:47" s="10" customFormat="1" ht="19.899999999999999" customHeight="1">
      <c r="B102" s="160"/>
      <c r="C102" s="105"/>
      <c r="D102" s="161" t="s">
        <v>191</v>
      </c>
      <c r="E102" s="162"/>
      <c r="F102" s="162"/>
      <c r="G102" s="162"/>
      <c r="H102" s="162"/>
      <c r="I102" s="162"/>
      <c r="J102" s="163">
        <f>J204</f>
        <v>0</v>
      </c>
      <c r="K102" s="105"/>
      <c r="L102" s="164"/>
    </row>
    <row r="103" spans="1:47" s="10" customFormat="1" ht="19.899999999999999" customHeight="1">
      <c r="B103" s="160"/>
      <c r="C103" s="105"/>
      <c r="D103" s="161" t="s">
        <v>192</v>
      </c>
      <c r="E103" s="162"/>
      <c r="F103" s="162"/>
      <c r="G103" s="162"/>
      <c r="H103" s="162"/>
      <c r="I103" s="162"/>
      <c r="J103" s="163">
        <f>J210</f>
        <v>0</v>
      </c>
      <c r="K103" s="105"/>
      <c r="L103" s="164"/>
    </row>
    <row r="104" spans="1:47" s="9" customFormat="1" ht="24.95" customHeight="1">
      <c r="B104" s="154"/>
      <c r="C104" s="155"/>
      <c r="D104" s="156" t="s">
        <v>193</v>
      </c>
      <c r="E104" s="157"/>
      <c r="F104" s="157"/>
      <c r="G104" s="157"/>
      <c r="H104" s="157"/>
      <c r="I104" s="157"/>
      <c r="J104" s="158">
        <f>J213</f>
        <v>0</v>
      </c>
      <c r="K104" s="155"/>
      <c r="L104" s="159"/>
    </row>
    <row r="105" spans="1:47" s="10" customFormat="1" ht="19.899999999999999" customHeight="1">
      <c r="B105" s="160"/>
      <c r="C105" s="105"/>
      <c r="D105" s="161" t="s">
        <v>194</v>
      </c>
      <c r="E105" s="162"/>
      <c r="F105" s="162"/>
      <c r="G105" s="162"/>
      <c r="H105" s="162"/>
      <c r="I105" s="162"/>
      <c r="J105" s="163">
        <f>J214</f>
        <v>0</v>
      </c>
      <c r="K105" s="105"/>
      <c r="L105" s="164"/>
    </row>
    <row r="106" spans="1:47" s="10" customFormat="1" ht="19.899999999999999" customHeight="1">
      <c r="B106" s="160"/>
      <c r="C106" s="105"/>
      <c r="D106" s="161" t="s">
        <v>195</v>
      </c>
      <c r="E106" s="162"/>
      <c r="F106" s="162"/>
      <c r="G106" s="162"/>
      <c r="H106" s="162"/>
      <c r="I106" s="162"/>
      <c r="J106" s="163">
        <f>J242</f>
        <v>0</v>
      </c>
      <c r="K106" s="105"/>
      <c r="L106" s="164"/>
    </row>
    <row r="107" spans="1:47" s="10" customFormat="1" ht="19.899999999999999" customHeight="1">
      <c r="B107" s="160"/>
      <c r="C107" s="105"/>
      <c r="D107" s="161" t="s">
        <v>196</v>
      </c>
      <c r="E107" s="162"/>
      <c r="F107" s="162"/>
      <c r="G107" s="162"/>
      <c r="H107" s="162"/>
      <c r="I107" s="162"/>
      <c r="J107" s="163">
        <f>J247</f>
        <v>0</v>
      </c>
      <c r="K107" s="105"/>
      <c r="L107" s="164"/>
    </row>
    <row r="108" spans="1:47" s="10" customFormat="1" ht="19.899999999999999" customHeight="1">
      <c r="B108" s="160"/>
      <c r="C108" s="105"/>
      <c r="D108" s="161" t="s">
        <v>197</v>
      </c>
      <c r="E108" s="162"/>
      <c r="F108" s="162"/>
      <c r="G108" s="162"/>
      <c r="H108" s="162"/>
      <c r="I108" s="162"/>
      <c r="J108" s="163">
        <f>J281</f>
        <v>0</v>
      </c>
      <c r="K108" s="105"/>
      <c r="L108" s="164"/>
    </row>
    <row r="109" spans="1:47" s="10" customFormat="1" ht="19.899999999999999" customHeight="1">
      <c r="B109" s="160"/>
      <c r="C109" s="105"/>
      <c r="D109" s="161" t="s">
        <v>198</v>
      </c>
      <c r="E109" s="162"/>
      <c r="F109" s="162"/>
      <c r="G109" s="162"/>
      <c r="H109" s="162"/>
      <c r="I109" s="162"/>
      <c r="J109" s="163">
        <f>J468</f>
        <v>0</v>
      </c>
      <c r="K109" s="105"/>
      <c r="L109" s="164"/>
    </row>
    <row r="110" spans="1:47" s="10" customFormat="1" ht="19.899999999999999" customHeight="1">
      <c r="B110" s="160"/>
      <c r="C110" s="105"/>
      <c r="D110" s="161" t="s">
        <v>199</v>
      </c>
      <c r="E110" s="162"/>
      <c r="F110" s="162"/>
      <c r="G110" s="162"/>
      <c r="H110" s="162"/>
      <c r="I110" s="162"/>
      <c r="J110" s="163">
        <f>J484</f>
        <v>0</v>
      </c>
      <c r="K110" s="105"/>
      <c r="L110" s="164"/>
    </row>
    <row r="111" spans="1:47" s="10" customFormat="1" ht="19.899999999999999" customHeight="1">
      <c r="B111" s="160"/>
      <c r="C111" s="105"/>
      <c r="D111" s="161" t="s">
        <v>200</v>
      </c>
      <c r="E111" s="162"/>
      <c r="F111" s="162"/>
      <c r="G111" s="162"/>
      <c r="H111" s="162"/>
      <c r="I111" s="162"/>
      <c r="J111" s="163">
        <f>J507</f>
        <v>0</v>
      </c>
      <c r="K111" s="105"/>
      <c r="L111" s="164"/>
    </row>
    <row r="112" spans="1:47" s="10" customFormat="1" ht="19.899999999999999" customHeight="1">
      <c r="B112" s="160"/>
      <c r="C112" s="105"/>
      <c r="D112" s="161" t="s">
        <v>201</v>
      </c>
      <c r="E112" s="162"/>
      <c r="F112" s="162"/>
      <c r="G112" s="162"/>
      <c r="H112" s="162"/>
      <c r="I112" s="162"/>
      <c r="J112" s="163">
        <f>J512</f>
        <v>0</v>
      </c>
      <c r="K112" s="105"/>
      <c r="L112" s="164"/>
    </row>
    <row r="113" spans="1:31" s="10" customFormat="1" ht="19.899999999999999" customHeight="1">
      <c r="B113" s="160"/>
      <c r="C113" s="105"/>
      <c r="D113" s="161" t="s">
        <v>202</v>
      </c>
      <c r="E113" s="162"/>
      <c r="F113" s="162"/>
      <c r="G113" s="162"/>
      <c r="H113" s="162"/>
      <c r="I113" s="162"/>
      <c r="J113" s="163">
        <f>J545</f>
        <v>0</v>
      </c>
      <c r="K113" s="105"/>
      <c r="L113" s="164"/>
    </row>
    <row r="114" spans="1:31" s="10" customFormat="1" ht="19.899999999999999" customHeight="1">
      <c r="B114" s="160"/>
      <c r="C114" s="105"/>
      <c r="D114" s="161" t="s">
        <v>203</v>
      </c>
      <c r="E114" s="162"/>
      <c r="F114" s="162"/>
      <c r="G114" s="162"/>
      <c r="H114" s="162"/>
      <c r="I114" s="162"/>
      <c r="J114" s="163">
        <f>J564</f>
        <v>0</v>
      </c>
      <c r="K114" s="105"/>
      <c r="L114" s="164"/>
    </row>
    <row r="115" spans="1:31" s="10" customFormat="1" ht="19.899999999999999" customHeight="1">
      <c r="B115" s="160"/>
      <c r="C115" s="105"/>
      <c r="D115" s="161" t="s">
        <v>204</v>
      </c>
      <c r="E115" s="162"/>
      <c r="F115" s="162"/>
      <c r="G115" s="162"/>
      <c r="H115" s="162"/>
      <c r="I115" s="162"/>
      <c r="J115" s="163">
        <f>J604</f>
        <v>0</v>
      </c>
      <c r="K115" s="105"/>
      <c r="L115" s="164"/>
    </row>
    <row r="116" spans="1:31" s="2" customFormat="1" ht="21.7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56"/>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58"/>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205</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27" t="str">
        <f>E7</f>
        <v>Podkrovní byty Táborská 378/44, 372/36, 375/38, 377/42, 376/40 Praha 4, k.ú. Nusle</v>
      </c>
      <c r="F125" s="328"/>
      <c r="G125" s="328"/>
      <c r="H125" s="328"/>
      <c r="I125" s="37"/>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179</v>
      </c>
      <c r="D126" s="23"/>
      <c r="E126" s="23"/>
      <c r="F126" s="23"/>
      <c r="G126" s="23"/>
      <c r="H126" s="23"/>
      <c r="I126" s="23"/>
      <c r="J126" s="23"/>
      <c r="K126" s="23"/>
      <c r="L126" s="21"/>
    </row>
    <row r="127" spans="1:31" s="2" customFormat="1" ht="16.5" customHeight="1">
      <c r="A127" s="35"/>
      <c r="B127" s="36"/>
      <c r="C127" s="37"/>
      <c r="D127" s="37"/>
      <c r="E127" s="327" t="s">
        <v>2152</v>
      </c>
      <c r="F127" s="329"/>
      <c r="G127" s="329"/>
      <c r="H127" s="329"/>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181</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300" t="str">
        <f>E11</f>
        <v>D.1.1 - Architektonicko-stavební řešení</v>
      </c>
      <c r="F129" s="329"/>
      <c r="G129" s="329"/>
      <c r="H129" s="329"/>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Praha</v>
      </c>
      <c r="G131" s="37"/>
      <c r="H131" s="37"/>
      <c r="I131" s="30" t="s">
        <v>22</v>
      </c>
      <c r="J131" s="67" t="str">
        <f>IF(J14="","",J14)</f>
        <v>19. 5. 2020</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25.7" customHeight="1">
      <c r="A133" s="35"/>
      <c r="B133" s="36"/>
      <c r="C133" s="30" t="s">
        <v>24</v>
      </c>
      <c r="D133" s="37"/>
      <c r="E133" s="37"/>
      <c r="F133" s="28" t="str">
        <f>E17</f>
        <v>Městská část Praha 4, Anatala Staška 2059/80b</v>
      </c>
      <c r="G133" s="37"/>
      <c r="H133" s="37"/>
      <c r="I133" s="30" t="s">
        <v>31</v>
      </c>
      <c r="J133" s="33" t="str">
        <f>E23</f>
        <v>SUNCAD, s.r.o., Špotzova 6, Praha 6</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29</v>
      </c>
      <c r="D134" s="37"/>
      <c r="E134" s="37"/>
      <c r="F134" s="28" t="str">
        <f>IF(E20="","",E20)</f>
        <v>Vyplň údaj</v>
      </c>
      <c r="G134" s="37"/>
      <c r="H134" s="37"/>
      <c r="I134" s="30" t="s">
        <v>36</v>
      </c>
      <c r="J134" s="33" t="str">
        <f>E26</f>
        <v xml:space="preserve"> </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65"/>
      <c r="B136" s="166"/>
      <c r="C136" s="167" t="s">
        <v>206</v>
      </c>
      <c r="D136" s="168" t="s">
        <v>65</v>
      </c>
      <c r="E136" s="168" t="s">
        <v>61</v>
      </c>
      <c r="F136" s="168" t="s">
        <v>62</v>
      </c>
      <c r="G136" s="168" t="s">
        <v>207</v>
      </c>
      <c r="H136" s="168" t="s">
        <v>208</v>
      </c>
      <c r="I136" s="168" t="s">
        <v>209</v>
      </c>
      <c r="J136" s="168" t="s">
        <v>185</v>
      </c>
      <c r="K136" s="169" t="s">
        <v>210</v>
      </c>
      <c r="L136" s="170"/>
      <c r="M136" s="76" t="s">
        <v>1</v>
      </c>
      <c r="N136" s="77" t="s">
        <v>44</v>
      </c>
      <c r="O136" s="77" t="s">
        <v>211</v>
      </c>
      <c r="P136" s="77" t="s">
        <v>212</v>
      </c>
      <c r="Q136" s="77" t="s">
        <v>213</v>
      </c>
      <c r="R136" s="77" t="s">
        <v>214</v>
      </c>
      <c r="S136" s="77" t="s">
        <v>215</v>
      </c>
      <c r="T136" s="78" t="s">
        <v>216</v>
      </c>
      <c r="U136" s="165"/>
      <c r="V136" s="165"/>
      <c r="W136" s="165"/>
      <c r="X136" s="165"/>
      <c r="Y136" s="165"/>
      <c r="Z136" s="165"/>
      <c r="AA136" s="165"/>
      <c r="AB136" s="165"/>
      <c r="AC136" s="165"/>
      <c r="AD136" s="165"/>
      <c r="AE136" s="165"/>
    </row>
    <row r="137" spans="1:65" s="2" customFormat="1" ht="22.9" customHeight="1">
      <c r="A137" s="35"/>
      <c r="B137" s="36"/>
      <c r="C137" s="83" t="s">
        <v>217</v>
      </c>
      <c r="D137" s="37"/>
      <c r="E137" s="37"/>
      <c r="F137" s="37"/>
      <c r="G137" s="37"/>
      <c r="H137" s="37"/>
      <c r="I137" s="37"/>
      <c r="J137" s="171">
        <f>BK137</f>
        <v>0</v>
      </c>
      <c r="K137" s="37"/>
      <c r="L137" s="40"/>
      <c r="M137" s="79"/>
      <c r="N137" s="172"/>
      <c r="O137" s="80"/>
      <c r="P137" s="173">
        <f>P138+P213</f>
        <v>0</v>
      </c>
      <c r="Q137" s="80"/>
      <c r="R137" s="173">
        <f>R138+R213</f>
        <v>27.720805282000001</v>
      </c>
      <c r="S137" s="80"/>
      <c r="T137" s="174">
        <f>T138+T213</f>
        <v>9.7078158600000002</v>
      </c>
      <c r="U137" s="35"/>
      <c r="V137" s="35"/>
      <c r="W137" s="35"/>
      <c r="X137" s="35"/>
      <c r="Y137" s="35"/>
      <c r="Z137" s="35"/>
      <c r="AA137" s="35"/>
      <c r="AB137" s="35"/>
      <c r="AC137" s="35"/>
      <c r="AD137" s="35"/>
      <c r="AE137" s="35"/>
      <c r="AT137" s="18" t="s">
        <v>79</v>
      </c>
      <c r="AU137" s="18" t="s">
        <v>187</v>
      </c>
      <c r="BK137" s="175">
        <f>BK138+BK213</f>
        <v>0</v>
      </c>
    </row>
    <row r="138" spans="1:65" s="12" customFormat="1" ht="25.9" customHeight="1">
      <c r="B138" s="176"/>
      <c r="C138" s="177"/>
      <c r="D138" s="178" t="s">
        <v>79</v>
      </c>
      <c r="E138" s="179" t="s">
        <v>218</v>
      </c>
      <c r="F138" s="179" t="s">
        <v>219</v>
      </c>
      <c r="G138" s="177"/>
      <c r="H138" s="177"/>
      <c r="I138" s="180"/>
      <c r="J138" s="181">
        <f>BK138</f>
        <v>0</v>
      </c>
      <c r="K138" s="177"/>
      <c r="L138" s="182"/>
      <c r="M138" s="183"/>
      <c r="N138" s="184"/>
      <c r="O138" s="184"/>
      <c r="P138" s="185">
        <f>P139+P169+P204+P210</f>
        <v>0</v>
      </c>
      <c r="Q138" s="184"/>
      <c r="R138" s="185">
        <f>R139+R169+R204+R210</f>
        <v>2.6460574999999995</v>
      </c>
      <c r="S138" s="184"/>
      <c r="T138" s="186">
        <f>T139+T169+T204+T210</f>
        <v>5.8429199999999994</v>
      </c>
      <c r="AR138" s="187" t="s">
        <v>87</v>
      </c>
      <c r="AT138" s="188" t="s">
        <v>79</v>
      </c>
      <c r="AU138" s="188" t="s">
        <v>80</v>
      </c>
      <c r="AY138" s="187" t="s">
        <v>220</v>
      </c>
      <c r="BK138" s="189">
        <f>BK139+BK169+BK204+BK210</f>
        <v>0</v>
      </c>
    </row>
    <row r="139" spans="1:65" s="12" customFormat="1" ht="22.9" customHeight="1">
      <c r="B139" s="176"/>
      <c r="C139" s="177"/>
      <c r="D139" s="178" t="s">
        <v>79</v>
      </c>
      <c r="E139" s="190" t="s">
        <v>221</v>
      </c>
      <c r="F139" s="190" t="s">
        <v>222</v>
      </c>
      <c r="G139" s="177"/>
      <c r="H139" s="177"/>
      <c r="I139" s="180"/>
      <c r="J139" s="191">
        <f>BK139</f>
        <v>0</v>
      </c>
      <c r="K139" s="177"/>
      <c r="L139" s="182"/>
      <c r="M139" s="183"/>
      <c r="N139" s="184"/>
      <c r="O139" s="184"/>
      <c r="P139" s="185">
        <f>SUM(P140:P168)</f>
        <v>0</v>
      </c>
      <c r="Q139" s="184"/>
      <c r="R139" s="185">
        <f>SUM(R140:R168)</f>
        <v>2.6220829999999995</v>
      </c>
      <c r="S139" s="184"/>
      <c r="T139" s="186">
        <f>SUM(T140:T168)</f>
        <v>0</v>
      </c>
      <c r="AR139" s="187" t="s">
        <v>87</v>
      </c>
      <c r="AT139" s="188" t="s">
        <v>79</v>
      </c>
      <c r="AU139" s="188" t="s">
        <v>87</v>
      </c>
      <c r="AY139" s="187" t="s">
        <v>220</v>
      </c>
      <c r="BK139" s="189">
        <f>SUM(BK140:BK168)</f>
        <v>0</v>
      </c>
    </row>
    <row r="140" spans="1:65" s="2" customFormat="1" ht="14.45" customHeight="1">
      <c r="A140" s="35"/>
      <c r="B140" s="36"/>
      <c r="C140" s="192" t="s">
        <v>87</v>
      </c>
      <c r="D140" s="192" t="s">
        <v>223</v>
      </c>
      <c r="E140" s="193" t="s">
        <v>224</v>
      </c>
      <c r="F140" s="194" t="s">
        <v>225</v>
      </c>
      <c r="G140" s="195" t="s">
        <v>226</v>
      </c>
      <c r="H140" s="196">
        <v>3.91</v>
      </c>
      <c r="I140" s="197"/>
      <c r="J140" s="198">
        <f>ROUND(I140*H140,2)</f>
        <v>0</v>
      </c>
      <c r="K140" s="194" t="s">
        <v>227</v>
      </c>
      <c r="L140" s="40"/>
      <c r="M140" s="199" t="s">
        <v>1</v>
      </c>
      <c r="N140" s="200" t="s">
        <v>46</v>
      </c>
      <c r="O140" s="72"/>
      <c r="P140" s="201">
        <f>O140*H140</f>
        <v>0</v>
      </c>
      <c r="Q140" s="201">
        <v>1.575E-2</v>
      </c>
      <c r="R140" s="201">
        <f>Q140*H140</f>
        <v>6.1582500000000005E-2</v>
      </c>
      <c r="S140" s="201">
        <v>0</v>
      </c>
      <c r="T140" s="202">
        <f>S140*H140</f>
        <v>0</v>
      </c>
      <c r="U140" s="35"/>
      <c r="V140" s="35"/>
      <c r="W140" s="35"/>
      <c r="X140" s="35"/>
      <c r="Y140" s="35"/>
      <c r="Z140" s="35"/>
      <c r="AA140" s="35"/>
      <c r="AB140" s="35"/>
      <c r="AC140" s="35"/>
      <c r="AD140" s="35"/>
      <c r="AE140" s="35"/>
      <c r="AR140" s="203" t="s">
        <v>228</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93</v>
      </c>
      <c r="BK140" s="204">
        <f>ROUND(I140*H140,2)</f>
        <v>0</v>
      </c>
      <c r="BL140" s="18" t="s">
        <v>228</v>
      </c>
      <c r="BM140" s="203" t="s">
        <v>229</v>
      </c>
    </row>
    <row r="141" spans="1:65" s="2" customFormat="1" ht="11.25">
      <c r="A141" s="35"/>
      <c r="B141" s="36"/>
      <c r="C141" s="37"/>
      <c r="D141" s="205" t="s">
        <v>230</v>
      </c>
      <c r="E141" s="37"/>
      <c r="F141" s="206" t="s">
        <v>231</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3" customFormat="1" ht="11.25">
      <c r="B142" s="210"/>
      <c r="C142" s="211"/>
      <c r="D142" s="205" t="s">
        <v>232</v>
      </c>
      <c r="E142" s="212" t="s">
        <v>1</v>
      </c>
      <c r="F142" s="213" t="s">
        <v>233</v>
      </c>
      <c r="G142" s="211"/>
      <c r="H142" s="212" t="s">
        <v>1</v>
      </c>
      <c r="I142" s="214"/>
      <c r="J142" s="211"/>
      <c r="K142" s="211"/>
      <c r="L142" s="215"/>
      <c r="M142" s="216"/>
      <c r="N142" s="217"/>
      <c r="O142" s="217"/>
      <c r="P142" s="217"/>
      <c r="Q142" s="217"/>
      <c r="R142" s="217"/>
      <c r="S142" s="217"/>
      <c r="T142" s="218"/>
      <c r="AT142" s="219" t="s">
        <v>232</v>
      </c>
      <c r="AU142" s="219" t="s">
        <v>93</v>
      </c>
      <c r="AV142" s="13" t="s">
        <v>87</v>
      </c>
      <c r="AW142" s="13" t="s">
        <v>35</v>
      </c>
      <c r="AX142" s="13" t="s">
        <v>80</v>
      </c>
      <c r="AY142" s="219" t="s">
        <v>220</v>
      </c>
    </row>
    <row r="143" spans="1:65" s="14" customFormat="1" ht="11.25">
      <c r="B143" s="220"/>
      <c r="C143" s="221"/>
      <c r="D143" s="205" t="s">
        <v>232</v>
      </c>
      <c r="E143" s="222" t="s">
        <v>1</v>
      </c>
      <c r="F143" s="223" t="s">
        <v>2153</v>
      </c>
      <c r="G143" s="221"/>
      <c r="H143" s="224">
        <v>3.91</v>
      </c>
      <c r="I143" s="225"/>
      <c r="J143" s="221"/>
      <c r="K143" s="221"/>
      <c r="L143" s="226"/>
      <c r="M143" s="227"/>
      <c r="N143" s="228"/>
      <c r="O143" s="228"/>
      <c r="P143" s="228"/>
      <c r="Q143" s="228"/>
      <c r="R143" s="228"/>
      <c r="S143" s="228"/>
      <c r="T143" s="229"/>
      <c r="AT143" s="230" t="s">
        <v>232</v>
      </c>
      <c r="AU143" s="230" t="s">
        <v>93</v>
      </c>
      <c r="AV143" s="14" t="s">
        <v>93</v>
      </c>
      <c r="AW143" s="14" t="s">
        <v>35</v>
      </c>
      <c r="AX143" s="14" t="s">
        <v>87</v>
      </c>
      <c r="AY143" s="230" t="s">
        <v>220</v>
      </c>
    </row>
    <row r="144" spans="1:65" s="2" customFormat="1" ht="14.45" customHeight="1">
      <c r="A144" s="35"/>
      <c r="B144" s="36"/>
      <c r="C144" s="192" t="s">
        <v>93</v>
      </c>
      <c r="D144" s="192" t="s">
        <v>223</v>
      </c>
      <c r="E144" s="193" t="s">
        <v>237</v>
      </c>
      <c r="F144" s="194" t="s">
        <v>238</v>
      </c>
      <c r="G144" s="195" t="s">
        <v>226</v>
      </c>
      <c r="H144" s="196">
        <v>126.03</v>
      </c>
      <c r="I144" s="197"/>
      <c r="J144" s="198">
        <f>ROUND(I144*H144,2)</f>
        <v>0</v>
      </c>
      <c r="K144" s="194" t="s">
        <v>227</v>
      </c>
      <c r="L144" s="40"/>
      <c r="M144" s="199" t="s">
        <v>1</v>
      </c>
      <c r="N144" s="200" t="s">
        <v>46</v>
      </c>
      <c r="O144" s="72"/>
      <c r="P144" s="201">
        <f>O144*H144</f>
        <v>0</v>
      </c>
      <c r="Q144" s="201">
        <v>1.8380000000000001E-2</v>
      </c>
      <c r="R144" s="201">
        <f>Q144*H144</f>
        <v>2.3164313999999999</v>
      </c>
      <c r="S144" s="201">
        <v>0</v>
      </c>
      <c r="T144" s="202">
        <f>S144*H144</f>
        <v>0</v>
      </c>
      <c r="U144" s="35"/>
      <c r="V144" s="35"/>
      <c r="W144" s="35"/>
      <c r="X144" s="35"/>
      <c r="Y144" s="35"/>
      <c r="Z144" s="35"/>
      <c r="AA144" s="35"/>
      <c r="AB144" s="35"/>
      <c r="AC144" s="35"/>
      <c r="AD144" s="35"/>
      <c r="AE144" s="35"/>
      <c r="AR144" s="203" t="s">
        <v>228</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93</v>
      </c>
      <c r="BK144" s="204">
        <f>ROUND(I144*H144,2)</f>
        <v>0</v>
      </c>
      <c r="BL144" s="18" t="s">
        <v>228</v>
      </c>
      <c r="BM144" s="203" t="s">
        <v>239</v>
      </c>
    </row>
    <row r="145" spans="1:65" s="2" customFormat="1" ht="19.5">
      <c r="A145" s="35"/>
      <c r="B145" s="36"/>
      <c r="C145" s="37"/>
      <c r="D145" s="205" t="s">
        <v>230</v>
      </c>
      <c r="E145" s="37"/>
      <c r="F145" s="206" t="s">
        <v>240</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93</v>
      </c>
    </row>
    <row r="146" spans="1:65" s="2" customFormat="1" ht="19.5">
      <c r="A146" s="35"/>
      <c r="B146" s="36"/>
      <c r="C146" s="37"/>
      <c r="D146" s="205" t="s">
        <v>241</v>
      </c>
      <c r="E146" s="37"/>
      <c r="F146" s="242" t="s">
        <v>242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241</v>
      </c>
      <c r="AU146" s="18" t="s">
        <v>93</v>
      </c>
    </row>
    <row r="147" spans="1:65" s="13" customFormat="1" ht="11.25">
      <c r="B147" s="210"/>
      <c r="C147" s="211"/>
      <c r="D147" s="205" t="s">
        <v>232</v>
      </c>
      <c r="E147" s="212" t="s">
        <v>1</v>
      </c>
      <c r="F147" s="213" t="s">
        <v>243</v>
      </c>
      <c r="G147" s="211"/>
      <c r="H147" s="212" t="s">
        <v>1</v>
      </c>
      <c r="I147" s="214"/>
      <c r="J147" s="211"/>
      <c r="K147" s="211"/>
      <c r="L147" s="215"/>
      <c r="M147" s="216"/>
      <c r="N147" s="217"/>
      <c r="O147" s="217"/>
      <c r="P147" s="217"/>
      <c r="Q147" s="217"/>
      <c r="R147" s="217"/>
      <c r="S147" s="217"/>
      <c r="T147" s="218"/>
      <c r="AT147" s="219" t="s">
        <v>232</v>
      </c>
      <c r="AU147" s="219" t="s">
        <v>93</v>
      </c>
      <c r="AV147" s="13" t="s">
        <v>87</v>
      </c>
      <c r="AW147" s="13" t="s">
        <v>35</v>
      </c>
      <c r="AX147" s="13" t="s">
        <v>80</v>
      </c>
      <c r="AY147" s="219" t="s">
        <v>220</v>
      </c>
    </row>
    <row r="148" spans="1:65" s="14" customFormat="1" ht="11.25">
      <c r="B148" s="220"/>
      <c r="C148" s="221"/>
      <c r="D148" s="205" t="s">
        <v>232</v>
      </c>
      <c r="E148" s="222" t="s">
        <v>1</v>
      </c>
      <c r="F148" s="223" t="s">
        <v>2154</v>
      </c>
      <c r="G148" s="221"/>
      <c r="H148" s="224">
        <v>78.19</v>
      </c>
      <c r="I148" s="225"/>
      <c r="J148" s="221"/>
      <c r="K148" s="221"/>
      <c r="L148" s="226"/>
      <c r="M148" s="227"/>
      <c r="N148" s="228"/>
      <c r="O148" s="228"/>
      <c r="P148" s="228"/>
      <c r="Q148" s="228"/>
      <c r="R148" s="228"/>
      <c r="S148" s="228"/>
      <c r="T148" s="229"/>
      <c r="AT148" s="230" t="s">
        <v>232</v>
      </c>
      <c r="AU148" s="230" t="s">
        <v>93</v>
      </c>
      <c r="AV148" s="14" t="s">
        <v>93</v>
      </c>
      <c r="AW148" s="14" t="s">
        <v>35</v>
      </c>
      <c r="AX148" s="14" t="s">
        <v>80</v>
      </c>
      <c r="AY148" s="230" t="s">
        <v>220</v>
      </c>
    </row>
    <row r="149" spans="1:65" s="14" customFormat="1" ht="11.25">
      <c r="B149" s="220"/>
      <c r="C149" s="221"/>
      <c r="D149" s="205" t="s">
        <v>232</v>
      </c>
      <c r="E149" s="222" t="s">
        <v>1</v>
      </c>
      <c r="F149" s="223" t="s">
        <v>2155</v>
      </c>
      <c r="G149" s="221"/>
      <c r="H149" s="224">
        <v>47.84</v>
      </c>
      <c r="I149" s="225"/>
      <c r="J149" s="221"/>
      <c r="K149" s="221"/>
      <c r="L149" s="226"/>
      <c r="M149" s="227"/>
      <c r="N149" s="228"/>
      <c r="O149" s="228"/>
      <c r="P149" s="228"/>
      <c r="Q149" s="228"/>
      <c r="R149" s="228"/>
      <c r="S149" s="228"/>
      <c r="T149" s="229"/>
      <c r="AT149" s="230" t="s">
        <v>232</v>
      </c>
      <c r="AU149" s="230" t="s">
        <v>93</v>
      </c>
      <c r="AV149" s="14" t="s">
        <v>93</v>
      </c>
      <c r="AW149" s="14" t="s">
        <v>35</v>
      </c>
      <c r="AX149" s="14" t="s">
        <v>80</v>
      </c>
      <c r="AY149" s="230" t="s">
        <v>220</v>
      </c>
    </row>
    <row r="150" spans="1:65" s="15" customFormat="1" ht="11.25">
      <c r="B150" s="231"/>
      <c r="C150" s="232"/>
      <c r="D150" s="205" t="s">
        <v>232</v>
      </c>
      <c r="E150" s="233" t="s">
        <v>1</v>
      </c>
      <c r="F150" s="234" t="s">
        <v>236</v>
      </c>
      <c r="G150" s="232"/>
      <c r="H150" s="235">
        <v>126.03</v>
      </c>
      <c r="I150" s="236"/>
      <c r="J150" s="232"/>
      <c r="K150" s="232"/>
      <c r="L150" s="237"/>
      <c r="M150" s="238"/>
      <c r="N150" s="239"/>
      <c r="O150" s="239"/>
      <c r="P150" s="239"/>
      <c r="Q150" s="239"/>
      <c r="R150" s="239"/>
      <c r="S150" s="239"/>
      <c r="T150" s="240"/>
      <c r="AT150" s="241" t="s">
        <v>232</v>
      </c>
      <c r="AU150" s="241" t="s">
        <v>93</v>
      </c>
      <c r="AV150" s="15" t="s">
        <v>228</v>
      </c>
      <c r="AW150" s="15" t="s">
        <v>35</v>
      </c>
      <c r="AX150" s="15" t="s">
        <v>87</v>
      </c>
      <c r="AY150" s="241" t="s">
        <v>220</v>
      </c>
    </row>
    <row r="151" spans="1:65" s="2" customFormat="1" ht="14.45" customHeight="1">
      <c r="A151" s="35"/>
      <c r="B151" s="36"/>
      <c r="C151" s="192" t="s">
        <v>106</v>
      </c>
      <c r="D151" s="192" t="s">
        <v>223</v>
      </c>
      <c r="E151" s="193" t="s">
        <v>246</v>
      </c>
      <c r="F151" s="194" t="s">
        <v>247</v>
      </c>
      <c r="G151" s="195" t="s">
        <v>226</v>
      </c>
      <c r="H151" s="196">
        <v>4.3099999999999996</v>
      </c>
      <c r="I151" s="197"/>
      <c r="J151" s="198">
        <f>ROUND(I151*H151,2)</f>
        <v>0</v>
      </c>
      <c r="K151" s="194" t="s">
        <v>227</v>
      </c>
      <c r="L151" s="40"/>
      <c r="M151" s="199" t="s">
        <v>1</v>
      </c>
      <c r="N151" s="200" t="s">
        <v>46</v>
      </c>
      <c r="O151" s="72"/>
      <c r="P151" s="201">
        <f>O151*H151</f>
        <v>0</v>
      </c>
      <c r="Q151" s="201">
        <v>3.3579999999999999E-2</v>
      </c>
      <c r="R151" s="201">
        <f>Q151*H151</f>
        <v>0.14472979999999999</v>
      </c>
      <c r="S151" s="201">
        <v>0</v>
      </c>
      <c r="T151" s="202">
        <f>S151*H151</f>
        <v>0</v>
      </c>
      <c r="U151" s="35"/>
      <c r="V151" s="35"/>
      <c r="W151" s="35"/>
      <c r="X151" s="35"/>
      <c r="Y151" s="35"/>
      <c r="Z151" s="35"/>
      <c r="AA151" s="35"/>
      <c r="AB151" s="35"/>
      <c r="AC151" s="35"/>
      <c r="AD151" s="35"/>
      <c r="AE151" s="35"/>
      <c r="AR151" s="203" t="s">
        <v>228</v>
      </c>
      <c r="AT151" s="203" t="s">
        <v>223</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228</v>
      </c>
      <c r="BM151" s="203" t="s">
        <v>2156</v>
      </c>
    </row>
    <row r="152" spans="1:65" s="2" customFormat="1" ht="11.25">
      <c r="A152" s="35"/>
      <c r="B152" s="36"/>
      <c r="C152" s="37"/>
      <c r="D152" s="205" t="s">
        <v>230</v>
      </c>
      <c r="E152" s="37"/>
      <c r="F152" s="206" t="s">
        <v>249</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2" customFormat="1" ht="19.5">
      <c r="A153" s="35"/>
      <c r="B153" s="36"/>
      <c r="C153" s="37"/>
      <c r="D153" s="205" t="s">
        <v>241</v>
      </c>
      <c r="E153" s="37"/>
      <c r="F153" s="242" t="s">
        <v>242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241</v>
      </c>
      <c r="AU153" s="18" t="s">
        <v>93</v>
      </c>
    </row>
    <row r="154" spans="1:65" s="13" customFormat="1" ht="11.25">
      <c r="B154" s="210"/>
      <c r="C154" s="211"/>
      <c r="D154" s="205" t="s">
        <v>232</v>
      </c>
      <c r="E154" s="212" t="s">
        <v>1</v>
      </c>
      <c r="F154" s="213" t="s">
        <v>243</v>
      </c>
      <c r="G154" s="211"/>
      <c r="H154" s="212" t="s">
        <v>1</v>
      </c>
      <c r="I154" s="214"/>
      <c r="J154" s="211"/>
      <c r="K154" s="211"/>
      <c r="L154" s="215"/>
      <c r="M154" s="216"/>
      <c r="N154" s="217"/>
      <c r="O154" s="217"/>
      <c r="P154" s="217"/>
      <c r="Q154" s="217"/>
      <c r="R154" s="217"/>
      <c r="S154" s="217"/>
      <c r="T154" s="218"/>
      <c r="AT154" s="219" t="s">
        <v>232</v>
      </c>
      <c r="AU154" s="219" t="s">
        <v>93</v>
      </c>
      <c r="AV154" s="13" t="s">
        <v>87</v>
      </c>
      <c r="AW154" s="13" t="s">
        <v>35</v>
      </c>
      <c r="AX154" s="13" t="s">
        <v>80</v>
      </c>
      <c r="AY154" s="219" t="s">
        <v>220</v>
      </c>
    </row>
    <row r="155" spans="1:65" s="14" customFormat="1" ht="11.25">
      <c r="B155" s="220"/>
      <c r="C155" s="221"/>
      <c r="D155" s="205" t="s">
        <v>232</v>
      </c>
      <c r="E155" s="222" t="s">
        <v>1</v>
      </c>
      <c r="F155" s="223" t="s">
        <v>250</v>
      </c>
      <c r="G155" s="221"/>
      <c r="H155" s="224">
        <v>4.3099999999999996</v>
      </c>
      <c r="I155" s="225"/>
      <c r="J155" s="221"/>
      <c r="K155" s="221"/>
      <c r="L155" s="226"/>
      <c r="M155" s="227"/>
      <c r="N155" s="228"/>
      <c r="O155" s="228"/>
      <c r="P155" s="228"/>
      <c r="Q155" s="228"/>
      <c r="R155" s="228"/>
      <c r="S155" s="228"/>
      <c r="T155" s="229"/>
      <c r="AT155" s="230" t="s">
        <v>232</v>
      </c>
      <c r="AU155" s="230" t="s">
        <v>93</v>
      </c>
      <c r="AV155" s="14" t="s">
        <v>93</v>
      </c>
      <c r="AW155" s="14" t="s">
        <v>35</v>
      </c>
      <c r="AX155" s="14" t="s">
        <v>87</v>
      </c>
      <c r="AY155" s="230" t="s">
        <v>220</v>
      </c>
    </row>
    <row r="156" spans="1:65" s="2" customFormat="1" ht="14.45" customHeight="1">
      <c r="A156" s="35"/>
      <c r="B156" s="36"/>
      <c r="C156" s="192" t="s">
        <v>228</v>
      </c>
      <c r="D156" s="192" t="s">
        <v>223</v>
      </c>
      <c r="E156" s="193" t="s">
        <v>251</v>
      </c>
      <c r="F156" s="194" t="s">
        <v>252</v>
      </c>
      <c r="G156" s="195" t="s">
        <v>226</v>
      </c>
      <c r="H156" s="196">
        <v>156.68</v>
      </c>
      <c r="I156" s="197"/>
      <c r="J156" s="198">
        <f>ROUND(I156*H156,2)</f>
        <v>0</v>
      </c>
      <c r="K156" s="194" t="s">
        <v>227</v>
      </c>
      <c r="L156" s="40"/>
      <c r="M156" s="199" t="s">
        <v>1</v>
      </c>
      <c r="N156" s="200" t="s">
        <v>46</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93</v>
      </c>
      <c r="AY156" s="18" t="s">
        <v>220</v>
      </c>
      <c r="BE156" s="204">
        <f>IF(N156="základní",J156,0)</f>
        <v>0</v>
      </c>
      <c r="BF156" s="204">
        <f>IF(N156="snížená",J156,0)</f>
        <v>0</v>
      </c>
      <c r="BG156" s="204">
        <f>IF(N156="zákl. přenesená",J156,0)</f>
        <v>0</v>
      </c>
      <c r="BH156" s="204">
        <f>IF(N156="sníž. přenesená",J156,0)</f>
        <v>0</v>
      </c>
      <c r="BI156" s="204">
        <f>IF(N156="nulová",J156,0)</f>
        <v>0</v>
      </c>
      <c r="BJ156" s="18" t="s">
        <v>93</v>
      </c>
      <c r="BK156" s="204">
        <f>ROUND(I156*H156,2)</f>
        <v>0</v>
      </c>
      <c r="BL156" s="18" t="s">
        <v>228</v>
      </c>
      <c r="BM156" s="203" t="s">
        <v>2157</v>
      </c>
    </row>
    <row r="157" spans="1:65" s="2" customFormat="1" ht="11.25">
      <c r="A157" s="35"/>
      <c r="B157" s="36"/>
      <c r="C157" s="37"/>
      <c r="D157" s="205" t="s">
        <v>230</v>
      </c>
      <c r="E157" s="37"/>
      <c r="F157" s="206" t="s">
        <v>254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93</v>
      </c>
    </row>
    <row r="158" spans="1:65" s="15" customFormat="1" ht="11.25">
      <c r="B158" s="231"/>
      <c r="C158" s="232"/>
      <c r="D158" s="205" t="s">
        <v>232</v>
      </c>
      <c r="E158" s="233" t="s">
        <v>1</v>
      </c>
      <c r="F158" s="234" t="s">
        <v>236</v>
      </c>
      <c r="G158" s="232"/>
      <c r="H158" s="235">
        <v>156.68</v>
      </c>
      <c r="I158" s="236"/>
      <c r="J158" s="232"/>
      <c r="K158" s="232"/>
      <c r="L158" s="237"/>
      <c r="M158" s="238"/>
      <c r="N158" s="239"/>
      <c r="O158" s="239"/>
      <c r="P158" s="239"/>
      <c r="Q158" s="239"/>
      <c r="R158" s="239"/>
      <c r="S158" s="239"/>
      <c r="T158" s="240"/>
      <c r="AT158" s="241" t="s">
        <v>232</v>
      </c>
      <c r="AU158" s="241" t="s">
        <v>93</v>
      </c>
      <c r="AV158" s="15" t="s">
        <v>228</v>
      </c>
      <c r="AW158" s="15" t="s">
        <v>35</v>
      </c>
      <c r="AX158" s="15" t="s">
        <v>80</v>
      </c>
      <c r="AY158" s="241" t="s">
        <v>220</v>
      </c>
    </row>
    <row r="159" spans="1:65" s="2" customFormat="1" ht="14.45" customHeight="1">
      <c r="A159" s="35"/>
      <c r="B159" s="36"/>
      <c r="C159" s="192" t="s">
        <v>256</v>
      </c>
      <c r="D159" s="192" t="s">
        <v>223</v>
      </c>
      <c r="E159" s="193" t="s">
        <v>257</v>
      </c>
      <c r="F159" s="194" t="s">
        <v>258</v>
      </c>
      <c r="G159" s="195" t="s">
        <v>259</v>
      </c>
      <c r="H159" s="196">
        <v>2</v>
      </c>
      <c r="I159" s="197"/>
      <c r="J159" s="198">
        <f>ROUND(I159*H159,2)</f>
        <v>0</v>
      </c>
      <c r="K159" s="194" t="s">
        <v>227</v>
      </c>
      <c r="L159" s="40"/>
      <c r="M159" s="199" t="s">
        <v>1</v>
      </c>
      <c r="N159" s="200" t="s">
        <v>46</v>
      </c>
      <c r="O159" s="72"/>
      <c r="P159" s="201">
        <f>O159*H159</f>
        <v>0</v>
      </c>
      <c r="Q159" s="201">
        <v>2.622E-2</v>
      </c>
      <c r="R159" s="201">
        <f>Q159*H159</f>
        <v>5.2440000000000001E-2</v>
      </c>
      <c r="S159" s="201">
        <v>0</v>
      </c>
      <c r="T159" s="202">
        <f>S159*H159</f>
        <v>0</v>
      </c>
      <c r="U159" s="35"/>
      <c r="V159" s="35"/>
      <c r="W159" s="35"/>
      <c r="X159" s="35"/>
      <c r="Y159" s="35"/>
      <c r="Z159" s="35"/>
      <c r="AA159" s="35"/>
      <c r="AB159" s="35"/>
      <c r="AC159" s="35"/>
      <c r="AD159" s="35"/>
      <c r="AE159" s="35"/>
      <c r="AR159" s="203" t="s">
        <v>228</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228</v>
      </c>
      <c r="BM159" s="203" t="s">
        <v>2158</v>
      </c>
    </row>
    <row r="160" spans="1:65" s="2" customFormat="1" ht="19.5">
      <c r="A160" s="35"/>
      <c r="B160" s="36"/>
      <c r="C160" s="37"/>
      <c r="D160" s="205" t="s">
        <v>230</v>
      </c>
      <c r="E160" s="37"/>
      <c r="F160" s="206" t="s">
        <v>261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192" t="s">
        <v>221</v>
      </c>
      <c r="D161" s="192" t="s">
        <v>223</v>
      </c>
      <c r="E161" s="193" t="s">
        <v>262</v>
      </c>
      <c r="F161" s="194" t="s">
        <v>263</v>
      </c>
      <c r="G161" s="195" t="s">
        <v>226</v>
      </c>
      <c r="H161" s="196">
        <v>5</v>
      </c>
      <c r="I161" s="197"/>
      <c r="J161" s="198">
        <f>ROUND(I161*H161,2)</f>
        <v>0</v>
      </c>
      <c r="K161" s="194" t="s">
        <v>227</v>
      </c>
      <c r="L161" s="40"/>
      <c r="M161" s="199" t="s">
        <v>1</v>
      </c>
      <c r="N161" s="200" t="s">
        <v>46</v>
      </c>
      <c r="O161" s="72"/>
      <c r="P161" s="201">
        <f>O161*H161</f>
        <v>0</v>
      </c>
      <c r="Q161" s="201">
        <v>3.8999999999999999E-4</v>
      </c>
      <c r="R161" s="201">
        <f>Q161*H161</f>
        <v>1.9499999999999999E-3</v>
      </c>
      <c r="S161" s="201">
        <v>0</v>
      </c>
      <c r="T161" s="202">
        <f>S161*H161</f>
        <v>0</v>
      </c>
      <c r="U161" s="35"/>
      <c r="V161" s="35"/>
      <c r="W161" s="35"/>
      <c r="X161" s="35"/>
      <c r="Y161" s="35"/>
      <c r="Z161" s="35"/>
      <c r="AA161" s="35"/>
      <c r="AB161" s="35"/>
      <c r="AC161" s="35"/>
      <c r="AD161" s="35"/>
      <c r="AE161" s="35"/>
      <c r="AR161" s="203" t="s">
        <v>228</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228</v>
      </c>
      <c r="BM161" s="203" t="s">
        <v>2159</v>
      </c>
    </row>
    <row r="162" spans="1:65" s="2" customFormat="1" ht="19.5">
      <c r="A162" s="35"/>
      <c r="B162" s="36"/>
      <c r="C162" s="37"/>
      <c r="D162" s="205" t="s">
        <v>230</v>
      </c>
      <c r="E162" s="37"/>
      <c r="F162" s="206" t="s">
        <v>265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192" t="s">
        <v>266</v>
      </c>
      <c r="D163" s="192" t="s">
        <v>223</v>
      </c>
      <c r="E163" s="193" t="s">
        <v>267</v>
      </c>
      <c r="F163" s="194" t="s">
        <v>268</v>
      </c>
      <c r="G163" s="195" t="s">
        <v>226</v>
      </c>
      <c r="H163" s="196">
        <v>136.21</v>
      </c>
      <c r="I163" s="197"/>
      <c r="J163" s="198">
        <f>ROUND(I163*H163,2)</f>
        <v>0</v>
      </c>
      <c r="K163" s="194" t="s">
        <v>227</v>
      </c>
      <c r="L163" s="40"/>
      <c r="M163" s="199" t="s">
        <v>1</v>
      </c>
      <c r="N163" s="200" t="s">
        <v>46</v>
      </c>
      <c r="O163" s="72"/>
      <c r="P163" s="201">
        <f>O163*H163</f>
        <v>0</v>
      </c>
      <c r="Q163" s="201">
        <v>3.3E-4</v>
      </c>
      <c r="R163" s="201">
        <f>Q163*H163</f>
        <v>4.4949300000000005E-2</v>
      </c>
      <c r="S163" s="201">
        <v>0</v>
      </c>
      <c r="T163" s="202">
        <f>S163*H163</f>
        <v>0</v>
      </c>
      <c r="U163" s="35"/>
      <c r="V163" s="35"/>
      <c r="W163" s="35"/>
      <c r="X163" s="35"/>
      <c r="Y163" s="35"/>
      <c r="Z163" s="35"/>
      <c r="AA163" s="35"/>
      <c r="AB163" s="35"/>
      <c r="AC163" s="35"/>
      <c r="AD163" s="35"/>
      <c r="AE163" s="35"/>
      <c r="AR163" s="203" t="s">
        <v>228</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228</v>
      </c>
      <c r="BM163" s="203" t="s">
        <v>269</v>
      </c>
    </row>
    <row r="164" spans="1:65" s="2" customFormat="1" ht="11.25">
      <c r="A164" s="35"/>
      <c r="B164" s="36"/>
      <c r="C164" s="37"/>
      <c r="D164" s="205" t="s">
        <v>230</v>
      </c>
      <c r="E164" s="37"/>
      <c r="F164" s="206" t="s">
        <v>270</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13" customFormat="1" ht="11.25">
      <c r="B165" s="210"/>
      <c r="C165" s="211"/>
      <c r="D165" s="205" t="s">
        <v>232</v>
      </c>
      <c r="E165" s="212" t="s">
        <v>1</v>
      </c>
      <c r="F165" s="213" t="s">
        <v>271</v>
      </c>
      <c r="G165" s="211"/>
      <c r="H165" s="212" t="s">
        <v>1</v>
      </c>
      <c r="I165" s="214"/>
      <c r="J165" s="211"/>
      <c r="K165" s="211"/>
      <c r="L165" s="215"/>
      <c r="M165" s="216"/>
      <c r="N165" s="217"/>
      <c r="O165" s="217"/>
      <c r="P165" s="217"/>
      <c r="Q165" s="217"/>
      <c r="R165" s="217"/>
      <c r="S165" s="217"/>
      <c r="T165" s="218"/>
      <c r="AT165" s="219" t="s">
        <v>232</v>
      </c>
      <c r="AU165" s="219" t="s">
        <v>93</v>
      </c>
      <c r="AV165" s="13" t="s">
        <v>87</v>
      </c>
      <c r="AW165" s="13" t="s">
        <v>35</v>
      </c>
      <c r="AX165" s="13" t="s">
        <v>80</v>
      </c>
      <c r="AY165" s="219" t="s">
        <v>220</v>
      </c>
    </row>
    <row r="166" spans="1:65" s="14" customFormat="1" ht="11.25">
      <c r="B166" s="220"/>
      <c r="C166" s="221"/>
      <c r="D166" s="205" t="s">
        <v>232</v>
      </c>
      <c r="E166" s="222" t="s">
        <v>1</v>
      </c>
      <c r="F166" s="223" t="s">
        <v>2160</v>
      </c>
      <c r="G166" s="221"/>
      <c r="H166" s="224">
        <v>66.02</v>
      </c>
      <c r="I166" s="225"/>
      <c r="J166" s="221"/>
      <c r="K166" s="221"/>
      <c r="L166" s="226"/>
      <c r="M166" s="227"/>
      <c r="N166" s="228"/>
      <c r="O166" s="228"/>
      <c r="P166" s="228"/>
      <c r="Q166" s="228"/>
      <c r="R166" s="228"/>
      <c r="S166" s="228"/>
      <c r="T166" s="229"/>
      <c r="AT166" s="230" t="s">
        <v>232</v>
      </c>
      <c r="AU166" s="230" t="s">
        <v>93</v>
      </c>
      <c r="AV166" s="14" t="s">
        <v>93</v>
      </c>
      <c r="AW166" s="14" t="s">
        <v>35</v>
      </c>
      <c r="AX166" s="14" t="s">
        <v>80</v>
      </c>
      <c r="AY166" s="230" t="s">
        <v>220</v>
      </c>
    </row>
    <row r="167" spans="1:65" s="14" customFormat="1" ht="11.25">
      <c r="B167" s="220"/>
      <c r="C167" s="221"/>
      <c r="D167" s="205" t="s">
        <v>232</v>
      </c>
      <c r="E167" s="222" t="s">
        <v>1</v>
      </c>
      <c r="F167" s="223" t="s">
        <v>2161</v>
      </c>
      <c r="G167" s="221"/>
      <c r="H167" s="224">
        <v>70.19</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5" customFormat="1" ht="11.25">
      <c r="B168" s="231"/>
      <c r="C168" s="232"/>
      <c r="D168" s="205" t="s">
        <v>232</v>
      </c>
      <c r="E168" s="233" t="s">
        <v>1</v>
      </c>
      <c r="F168" s="234" t="s">
        <v>236</v>
      </c>
      <c r="G168" s="232"/>
      <c r="H168" s="235">
        <v>136.20999999999998</v>
      </c>
      <c r="I168" s="236"/>
      <c r="J168" s="232"/>
      <c r="K168" s="232"/>
      <c r="L168" s="237"/>
      <c r="M168" s="238"/>
      <c r="N168" s="239"/>
      <c r="O168" s="239"/>
      <c r="P168" s="239"/>
      <c r="Q168" s="239"/>
      <c r="R168" s="239"/>
      <c r="S168" s="239"/>
      <c r="T168" s="240"/>
      <c r="AT168" s="241" t="s">
        <v>232</v>
      </c>
      <c r="AU168" s="241" t="s">
        <v>93</v>
      </c>
      <c r="AV168" s="15" t="s">
        <v>228</v>
      </c>
      <c r="AW168" s="15" t="s">
        <v>35</v>
      </c>
      <c r="AX168" s="15" t="s">
        <v>87</v>
      </c>
      <c r="AY168" s="241" t="s">
        <v>220</v>
      </c>
    </row>
    <row r="169" spans="1:65" s="12" customFormat="1" ht="22.9" customHeight="1">
      <c r="B169" s="176"/>
      <c r="C169" s="177"/>
      <c r="D169" s="178" t="s">
        <v>79</v>
      </c>
      <c r="E169" s="190" t="s">
        <v>274</v>
      </c>
      <c r="F169" s="190" t="s">
        <v>275</v>
      </c>
      <c r="G169" s="177"/>
      <c r="H169" s="177"/>
      <c r="I169" s="180"/>
      <c r="J169" s="191">
        <f>BK169</f>
        <v>0</v>
      </c>
      <c r="K169" s="177"/>
      <c r="L169" s="182"/>
      <c r="M169" s="183"/>
      <c r="N169" s="184"/>
      <c r="O169" s="184"/>
      <c r="P169" s="185">
        <f>SUM(P170:P203)</f>
        <v>0</v>
      </c>
      <c r="Q169" s="184"/>
      <c r="R169" s="185">
        <f>SUM(R170:R203)</f>
        <v>2.3974499999999999E-2</v>
      </c>
      <c r="S169" s="184"/>
      <c r="T169" s="186">
        <f>SUM(T170:T203)</f>
        <v>5.8429199999999994</v>
      </c>
      <c r="AR169" s="187" t="s">
        <v>87</v>
      </c>
      <c r="AT169" s="188" t="s">
        <v>79</v>
      </c>
      <c r="AU169" s="188" t="s">
        <v>87</v>
      </c>
      <c r="AY169" s="187" t="s">
        <v>220</v>
      </c>
      <c r="BK169" s="189">
        <f>SUM(BK170:BK203)</f>
        <v>0</v>
      </c>
    </row>
    <row r="170" spans="1:65" s="2" customFormat="1" ht="14.45" customHeight="1">
      <c r="A170" s="35"/>
      <c r="B170" s="36"/>
      <c r="C170" s="192" t="s">
        <v>276</v>
      </c>
      <c r="D170" s="192" t="s">
        <v>223</v>
      </c>
      <c r="E170" s="193" t="s">
        <v>277</v>
      </c>
      <c r="F170" s="194" t="s">
        <v>278</v>
      </c>
      <c r="G170" s="195" t="s">
        <v>226</v>
      </c>
      <c r="H170" s="196">
        <v>136.21</v>
      </c>
      <c r="I170" s="197"/>
      <c r="J170" s="198">
        <f>ROUND(I170*H170,2)</f>
        <v>0</v>
      </c>
      <c r="K170" s="194" t="s">
        <v>227</v>
      </c>
      <c r="L170" s="40"/>
      <c r="M170" s="199" t="s">
        <v>1</v>
      </c>
      <c r="N170" s="200" t="s">
        <v>46</v>
      </c>
      <c r="O170" s="72"/>
      <c r="P170" s="201">
        <f>O170*H170</f>
        <v>0</v>
      </c>
      <c r="Q170" s="201">
        <v>1.2999999999999999E-4</v>
      </c>
      <c r="R170" s="201">
        <f>Q170*H170</f>
        <v>1.7707299999999999E-2</v>
      </c>
      <c r="S170" s="201">
        <v>0</v>
      </c>
      <c r="T170" s="202">
        <f>S170*H170</f>
        <v>0</v>
      </c>
      <c r="U170" s="35"/>
      <c r="V170" s="35"/>
      <c r="W170" s="35"/>
      <c r="X170" s="35"/>
      <c r="Y170" s="35"/>
      <c r="Z170" s="35"/>
      <c r="AA170" s="35"/>
      <c r="AB170" s="35"/>
      <c r="AC170" s="35"/>
      <c r="AD170" s="35"/>
      <c r="AE170" s="35"/>
      <c r="AR170" s="203" t="s">
        <v>228</v>
      </c>
      <c r="AT170" s="203" t="s">
        <v>223</v>
      </c>
      <c r="AU170" s="203" t="s">
        <v>93</v>
      </c>
      <c r="AY170" s="18" t="s">
        <v>220</v>
      </c>
      <c r="BE170" s="204">
        <f>IF(N170="základní",J170,0)</f>
        <v>0</v>
      </c>
      <c r="BF170" s="204">
        <f>IF(N170="snížená",J170,0)</f>
        <v>0</v>
      </c>
      <c r="BG170" s="204">
        <f>IF(N170="zákl. přenesená",J170,0)</f>
        <v>0</v>
      </c>
      <c r="BH170" s="204">
        <f>IF(N170="sníž. přenesená",J170,0)</f>
        <v>0</v>
      </c>
      <c r="BI170" s="204">
        <f>IF(N170="nulová",J170,0)</f>
        <v>0</v>
      </c>
      <c r="BJ170" s="18" t="s">
        <v>93</v>
      </c>
      <c r="BK170" s="204">
        <f>ROUND(I170*H170,2)</f>
        <v>0</v>
      </c>
      <c r="BL170" s="18" t="s">
        <v>228</v>
      </c>
      <c r="BM170" s="203" t="s">
        <v>279</v>
      </c>
    </row>
    <row r="171" spans="1:65" s="2" customFormat="1" ht="11.25">
      <c r="A171" s="35"/>
      <c r="B171" s="36"/>
      <c r="C171" s="37"/>
      <c r="D171" s="205" t="s">
        <v>230</v>
      </c>
      <c r="E171" s="37"/>
      <c r="F171" s="206" t="s">
        <v>280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93</v>
      </c>
    </row>
    <row r="172" spans="1:65" s="13" customFormat="1" ht="11.25">
      <c r="B172" s="210"/>
      <c r="C172" s="211"/>
      <c r="D172" s="205" t="s">
        <v>232</v>
      </c>
      <c r="E172" s="212" t="s">
        <v>1</v>
      </c>
      <c r="F172" s="213" t="s">
        <v>271</v>
      </c>
      <c r="G172" s="211"/>
      <c r="H172" s="212" t="s">
        <v>1</v>
      </c>
      <c r="I172" s="214"/>
      <c r="J172" s="211"/>
      <c r="K172" s="211"/>
      <c r="L172" s="215"/>
      <c r="M172" s="216"/>
      <c r="N172" s="217"/>
      <c r="O172" s="217"/>
      <c r="P172" s="217"/>
      <c r="Q172" s="217"/>
      <c r="R172" s="217"/>
      <c r="S172" s="217"/>
      <c r="T172" s="218"/>
      <c r="AT172" s="219" t="s">
        <v>232</v>
      </c>
      <c r="AU172" s="219" t="s">
        <v>93</v>
      </c>
      <c r="AV172" s="13" t="s">
        <v>87</v>
      </c>
      <c r="AW172" s="13" t="s">
        <v>35</v>
      </c>
      <c r="AX172" s="13" t="s">
        <v>80</v>
      </c>
      <c r="AY172" s="219" t="s">
        <v>220</v>
      </c>
    </row>
    <row r="173" spans="1:65" s="14" customFormat="1" ht="11.25">
      <c r="B173" s="220"/>
      <c r="C173" s="221"/>
      <c r="D173" s="205" t="s">
        <v>232</v>
      </c>
      <c r="E173" s="222" t="s">
        <v>1</v>
      </c>
      <c r="F173" s="223" t="s">
        <v>2160</v>
      </c>
      <c r="G173" s="221"/>
      <c r="H173" s="224">
        <v>66.02</v>
      </c>
      <c r="I173" s="225"/>
      <c r="J173" s="221"/>
      <c r="K173" s="221"/>
      <c r="L173" s="226"/>
      <c r="M173" s="227"/>
      <c r="N173" s="228"/>
      <c r="O173" s="228"/>
      <c r="P173" s="228"/>
      <c r="Q173" s="228"/>
      <c r="R173" s="228"/>
      <c r="S173" s="228"/>
      <c r="T173" s="229"/>
      <c r="AT173" s="230" t="s">
        <v>232</v>
      </c>
      <c r="AU173" s="230" t="s">
        <v>93</v>
      </c>
      <c r="AV173" s="14" t="s">
        <v>93</v>
      </c>
      <c r="AW173" s="14" t="s">
        <v>35</v>
      </c>
      <c r="AX173" s="14" t="s">
        <v>80</v>
      </c>
      <c r="AY173" s="230" t="s">
        <v>220</v>
      </c>
    </row>
    <row r="174" spans="1:65" s="14" customFormat="1" ht="11.25">
      <c r="B174" s="220"/>
      <c r="C174" s="221"/>
      <c r="D174" s="205" t="s">
        <v>232</v>
      </c>
      <c r="E174" s="222" t="s">
        <v>1</v>
      </c>
      <c r="F174" s="223" t="s">
        <v>2161</v>
      </c>
      <c r="G174" s="221"/>
      <c r="H174" s="224">
        <v>70.19</v>
      </c>
      <c r="I174" s="225"/>
      <c r="J174" s="221"/>
      <c r="K174" s="221"/>
      <c r="L174" s="226"/>
      <c r="M174" s="227"/>
      <c r="N174" s="228"/>
      <c r="O174" s="228"/>
      <c r="P174" s="228"/>
      <c r="Q174" s="228"/>
      <c r="R174" s="228"/>
      <c r="S174" s="228"/>
      <c r="T174" s="229"/>
      <c r="AT174" s="230" t="s">
        <v>232</v>
      </c>
      <c r="AU174" s="230" t="s">
        <v>93</v>
      </c>
      <c r="AV174" s="14" t="s">
        <v>93</v>
      </c>
      <c r="AW174" s="14" t="s">
        <v>35</v>
      </c>
      <c r="AX174" s="14" t="s">
        <v>80</v>
      </c>
      <c r="AY174" s="230" t="s">
        <v>220</v>
      </c>
    </row>
    <row r="175" spans="1:65" s="15" customFormat="1" ht="11.25">
      <c r="B175" s="231"/>
      <c r="C175" s="232"/>
      <c r="D175" s="205" t="s">
        <v>232</v>
      </c>
      <c r="E175" s="233" t="s">
        <v>1</v>
      </c>
      <c r="F175" s="234" t="s">
        <v>236</v>
      </c>
      <c r="G175" s="232"/>
      <c r="H175" s="235">
        <v>136.20999999999998</v>
      </c>
      <c r="I175" s="236"/>
      <c r="J175" s="232"/>
      <c r="K175" s="232"/>
      <c r="L175" s="237"/>
      <c r="M175" s="238"/>
      <c r="N175" s="239"/>
      <c r="O175" s="239"/>
      <c r="P175" s="239"/>
      <c r="Q175" s="239"/>
      <c r="R175" s="239"/>
      <c r="S175" s="239"/>
      <c r="T175" s="240"/>
      <c r="AT175" s="241" t="s">
        <v>232</v>
      </c>
      <c r="AU175" s="241" t="s">
        <v>93</v>
      </c>
      <c r="AV175" s="15" t="s">
        <v>228</v>
      </c>
      <c r="AW175" s="15" t="s">
        <v>35</v>
      </c>
      <c r="AX175" s="15" t="s">
        <v>87</v>
      </c>
      <c r="AY175" s="241" t="s">
        <v>220</v>
      </c>
    </row>
    <row r="176" spans="1:65" s="2" customFormat="1" ht="14.45" customHeight="1">
      <c r="A176" s="35"/>
      <c r="B176" s="36"/>
      <c r="C176" s="192" t="s">
        <v>274</v>
      </c>
      <c r="D176" s="192" t="s">
        <v>223</v>
      </c>
      <c r="E176" s="193" t="s">
        <v>281</v>
      </c>
      <c r="F176" s="194" t="s">
        <v>282</v>
      </c>
      <c r="G176" s="195" t="s">
        <v>226</v>
      </c>
      <c r="H176" s="196">
        <v>156.68</v>
      </c>
      <c r="I176" s="197"/>
      <c r="J176" s="198">
        <f>ROUND(I176*H176,2)</f>
        <v>0</v>
      </c>
      <c r="K176" s="194" t="s">
        <v>227</v>
      </c>
      <c r="L176" s="40"/>
      <c r="M176" s="199" t="s">
        <v>1</v>
      </c>
      <c r="N176" s="200" t="s">
        <v>46</v>
      </c>
      <c r="O176" s="72"/>
      <c r="P176" s="201">
        <f>O176*H176</f>
        <v>0</v>
      </c>
      <c r="Q176" s="201">
        <v>4.0000000000000003E-5</v>
      </c>
      <c r="R176" s="201">
        <f>Q176*H176</f>
        <v>6.2672000000000005E-3</v>
      </c>
      <c r="S176" s="201">
        <v>0</v>
      </c>
      <c r="T176" s="202">
        <f>S176*H176</f>
        <v>0</v>
      </c>
      <c r="U176" s="35"/>
      <c r="V176" s="35"/>
      <c r="W176" s="35"/>
      <c r="X176" s="35"/>
      <c r="Y176" s="35"/>
      <c r="Z176" s="35"/>
      <c r="AA176" s="35"/>
      <c r="AB176" s="35"/>
      <c r="AC176" s="35"/>
      <c r="AD176" s="35"/>
      <c r="AE176" s="35"/>
      <c r="AR176" s="203" t="s">
        <v>228</v>
      </c>
      <c r="AT176" s="203" t="s">
        <v>223</v>
      </c>
      <c r="AU176" s="203" t="s">
        <v>93</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228</v>
      </c>
      <c r="BM176" s="203" t="s">
        <v>2162</v>
      </c>
    </row>
    <row r="177" spans="1:65" s="2" customFormat="1" ht="11.25">
      <c r="A177" s="35"/>
      <c r="B177" s="36"/>
      <c r="C177" s="37"/>
      <c r="D177" s="205" t="s">
        <v>230</v>
      </c>
      <c r="E177" s="37"/>
      <c r="F177" s="206" t="s">
        <v>284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93</v>
      </c>
    </row>
    <row r="178" spans="1:65" s="13" customFormat="1" ht="11.25">
      <c r="B178" s="210"/>
      <c r="C178" s="211"/>
      <c r="D178" s="205" t="s">
        <v>232</v>
      </c>
      <c r="E178" s="212" t="s">
        <v>1</v>
      </c>
      <c r="F178" s="213" t="s">
        <v>271</v>
      </c>
      <c r="G178" s="211"/>
      <c r="H178" s="212" t="s">
        <v>1</v>
      </c>
      <c r="I178" s="214"/>
      <c r="J178" s="211"/>
      <c r="K178" s="211"/>
      <c r="L178" s="215"/>
      <c r="M178" s="216"/>
      <c r="N178" s="217"/>
      <c r="O178" s="217"/>
      <c r="P178" s="217"/>
      <c r="Q178" s="217"/>
      <c r="R178" s="217"/>
      <c r="S178" s="217"/>
      <c r="T178" s="218"/>
      <c r="AT178" s="219" t="s">
        <v>232</v>
      </c>
      <c r="AU178" s="219" t="s">
        <v>93</v>
      </c>
      <c r="AV178" s="13" t="s">
        <v>87</v>
      </c>
      <c r="AW178" s="13" t="s">
        <v>35</v>
      </c>
      <c r="AX178" s="13" t="s">
        <v>80</v>
      </c>
      <c r="AY178" s="219" t="s">
        <v>220</v>
      </c>
    </row>
    <row r="179" spans="1:65" s="14" customFormat="1" ht="11.25">
      <c r="B179" s="220"/>
      <c r="C179" s="221"/>
      <c r="D179" s="205" t="s">
        <v>232</v>
      </c>
      <c r="E179" s="222" t="s">
        <v>1</v>
      </c>
      <c r="F179" s="223" t="s">
        <v>2163</v>
      </c>
      <c r="G179" s="221"/>
      <c r="H179" s="224">
        <v>20.47</v>
      </c>
      <c r="I179" s="225"/>
      <c r="J179" s="221"/>
      <c r="K179" s="221"/>
      <c r="L179" s="226"/>
      <c r="M179" s="227"/>
      <c r="N179" s="228"/>
      <c r="O179" s="228"/>
      <c r="P179" s="228"/>
      <c r="Q179" s="228"/>
      <c r="R179" s="228"/>
      <c r="S179" s="228"/>
      <c r="T179" s="229"/>
      <c r="AT179" s="230" t="s">
        <v>232</v>
      </c>
      <c r="AU179" s="230" t="s">
        <v>93</v>
      </c>
      <c r="AV179" s="14" t="s">
        <v>93</v>
      </c>
      <c r="AW179" s="14" t="s">
        <v>35</v>
      </c>
      <c r="AX179" s="14" t="s">
        <v>80</v>
      </c>
      <c r="AY179" s="230" t="s">
        <v>220</v>
      </c>
    </row>
    <row r="180" spans="1:65" s="14" customFormat="1" ht="11.25">
      <c r="B180" s="220"/>
      <c r="C180" s="221"/>
      <c r="D180" s="205" t="s">
        <v>232</v>
      </c>
      <c r="E180" s="222" t="s">
        <v>1</v>
      </c>
      <c r="F180" s="223" t="s">
        <v>2160</v>
      </c>
      <c r="G180" s="221"/>
      <c r="H180" s="224">
        <v>66.02</v>
      </c>
      <c r="I180" s="225"/>
      <c r="J180" s="221"/>
      <c r="K180" s="221"/>
      <c r="L180" s="226"/>
      <c r="M180" s="227"/>
      <c r="N180" s="228"/>
      <c r="O180" s="228"/>
      <c r="P180" s="228"/>
      <c r="Q180" s="228"/>
      <c r="R180" s="228"/>
      <c r="S180" s="228"/>
      <c r="T180" s="229"/>
      <c r="AT180" s="230" t="s">
        <v>232</v>
      </c>
      <c r="AU180" s="230" t="s">
        <v>93</v>
      </c>
      <c r="AV180" s="14" t="s">
        <v>93</v>
      </c>
      <c r="AW180" s="14" t="s">
        <v>35</v>
      </c>
      <c r="AX180" s="14" t="s">
        <v>80</v>
      </c>
      <c r="AY180" s="230" t="s">
        <v>220</v>
      </c>
    </row>
    <row r="181" spans="1:65" s="14" customFormat="1" ht="11.25">
      <c r="B181" s="220"/>
      <c r="C181" s="221"/>
      <c r="D181" s="205" t="s">
        <v>232</v>
      </c>
      <c r="E181" s="222" t="s">
        <v>1</v>
      </c>
      <c r="F181" s="223" t="s">
        <v>2161</v>
      </c>
      <c r="G181" s="221"/>
      <c r="H181" s="224">
        <v>70.19</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5" customFormat="1" ht="11.25">
      <c r="B182" s="231"/>
      <c r="C182" s="232"/>
      <c r="D182" s="205" t="s">
        <v>232</v>
      </c>
      <c r="E182" s="233" t="s">
        <v>1</v>
      </c>
      <c r="F182" s="234" t="s">
        <v>236</v>
      </c>
      <c r="G182" s="232"/>
      <c r="H182" s="235">
        <v>156.68</v>
      </c>
      <c r="I182" s="236"/>
      <c r="J182" s="232"/>
      <c r="K182" s="232"/>
      <c r="L182" s="237"/>
      <c r="M182" s="238"/>
      <c r="N182" s="239"/>
      <c r="O182" s="239"/>
      <c r="P182" s="239"/>
      <c r="Q182" s="239"/>
      <c r="R182" s="239"/>
      <c r="S182" s="239"/>
      <c r="T182" s="240"/>
      <c r="AT182" s="241" t="s">
        <v>232</v>
      </c>
      <c r="AU182" s="241" t="s">
        <v>93</v>
      </c>
      <c r="AV182" s="15" t="s">
        <v>228</v>
      </c>
      <c r="AW182" s="15" t="s">
        <v>35</v>
      </c>
      <c r="AX182" s="15" t="s">
        <v>87</v>
      </c>
      <c r="AY182" s="241" t="s">
        <v>220</v>
      </c>
    </row>
    <row r="183" spans="1:65" s="2" customFormat="1" ht="14.45" customHeight="1">
      <c r="A183" s="35"/>
      <c r="B183" s="36"/>
      <c r="C183" s="192" t="s">
        <v>286</v>
      </c>
      <c r="D183" s="192" t="s">
        <v>223</v>
      </c>
      <c r="E183" s="193" t="s">
        <v>287</v>
      </c>
      <c r="F183" s="194" t="s">
        <v>288</v>
      </c>
      <c r="G183" s="195" t="s">
        <v>226</v>
      </c>
      <c r="H183" s="196">
        <v>127.02</v>
      </c>
      <c r="I183" s="197"/>
      <c r="J183" s="198">
        <f>ROUND(I183*H183,2)</f>
        <v>0</v>
      </c>
      <c r="K183" s="194" t="s">
        <v>227</v>
      </c>
      <c r="L183" s="40"/>
      <c r="M183" s="199" t="s">
        <v>1</v>
      </c>
      <c r="N183" s="200" t="s">
        <v>46</v>
      </c>
      <c r="O183" s="72"/>
      <c r="P183" s="201">
        <f>O183*H183</f>
        <v>0</v>
      </c>
      <c r="Q183" s="201">
        <v>0</v>
      </c>
      <c r="R183" s="201">
        <f>Q183*H183</f>
        <v>0</v>
      </c>
      <c r="S183" s="201">
        <v>4.5999999999999999E-2</v>
      </c>
      <c r="T183" s="202">
        <f>S183*H183</f>
        <v>5.8429199999999994</v>
      </c>
      <c r="U183" s="35"/>
      <c r="V183" s="35"/>
      <c r="W183" s="35"/>
      <c r="X183" s="35"/>
      <c r="Y183" s="35"/>
      <c r="Z183" s="35"/>
      <c r="AA183" s="35"/>
      <c r="AB183" s="35"/>
      <c r="AC183" s="35"/>
      <c r="AD183" s="35"/>
      <c r="AE183" s="35"/>
      <c r="AR183" s="203" t="s">
        <v>228</v>
      </c>
      <c r="AT183" s="203" t="s">
        <v>223</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228</v>
      </c>
      <c r="BM183" s="203" t="s">
        <v>289</v>
      </c>
    </row>
    <row r="184" spans="1:65" s="2" customFormat="1" ht="19.5">
      <c r="A184" s="35"/>
      <c r="B184" s="36"/>
      <c r="C184" s="37"/>
      <c r="D184" s="205" t="s">
        <v>230</v>
      </c>
      <c r="E184" s="37"/>
      <c r="F184" s="206" t="s">
        <v>290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13" customFormat="1" ht="11.25">
      <c r="B185" s="210"/>
      <c r="C185" s="211"/>
      <c r="D185" s="205" t="s">
        <v>232</v>
      </c>
      <c r="E185" s="212" t="s">
        <v>1</v>
      </c>
      <c r="F185" s="213" t="s">
        <v>243</v>
      </c>
      <c r="G185" s="211"/>
      <c r="H185" s="212" t="s">
        <v>1</v>
      </c>
      <c r="I185" s="214"/>
      <c r="J185" s="211"/>
      <c r="K185" s="211"/>
      <c r="L185" s="215"/>
      <c r="M185" s="216"/>
      <c r="N185" s="217"/>
      <c r="O185" s="217"/>
      <c r="P185" s="217"/>
      <c r="Q185" s="217"/>
      <c r="R185" s="217"/>
      <c r="S185" s="217"/>
      <c r="T185" s="218"/>
      <c r="AT185" s="219" t="s">
        <v>232</v>
      </c>
      <c r="AU185" s="219" t="s">
        <v>93</v>
      </c>
      <c r="AV185" s="13" t="s">
        <v>87</v>
      </c>
      <c r="AW185" s="13" t="s">
        <v>35</v>
      </c>
      <c r="AX185" s="13" t="s">
        <v>80</v>
      </c>
      <c r="AY185" s="219" t="s">
        <v>220</v>
      </c>
    </row>
    <row r="186" spans="1:65" s="14" customFormat="1" ht="11.25">
      <c r="B186" s="220"/>
      <c r="C186" s="221"/>
      <c r="D186" s="205" t="s">
        <v>232</v>
      </c>
      <c r="E186" s="222" t="s">
        <v>1</v>
      </c>
      <c r="F186" s="223" t="s">
        <v>2164</v>
      </c>
      <c r="G186" s="221"/>
      <c r="H186" s="224">
        <v>69.95</v>
      </c>
      <c r="I186" s="225"/>
      <c r="J186" s="221"/>
      <c r="K186" s="221"/>
      <c r="L186" s="226"/>
      <c r="M186" s="227"/>
      <c r="N186" s="228"/>
      <c r="O186" s="228"/>
      <c r="P186" s="228"/>
      <c r="Q186" s="228"/>
      <c r="R186" s="228"/>
      <c r="S186" s="228"/>
      <c r="T186" s="229"/>
      <c r="AT186" s="230" t="s">
        <v>232</v>
      </c>
      <c r="AU186" s="230" t="s">
        <v>93</v>
      </c>
      <c r="AV186" s="14" t="s">
        <v>93</v>
      </c>
      <c r="AW186" s="14" t="s">
        <v>35</v>
      </c>
      <c r="AX186" s="14" t="s">
        <v>80</v>
      </c>
      <c r="AY186" s="230" t="s">
        <v>220</v>
      </c>
    </row>
    <row r="187" spans="1:65" s="14" customFormat="1" ht="11.25">
      <c r="B187" s="220"/>
      <c r="C187" s="221"/>
      <c r="D187" s="205" t="s">
        <v>232</v>
      </c>
      <c r="E187" s="222" t="s">
        <v>1</v>
      </c>
      <c r="F187" s="223" t="s">
        <v>2165</v>
      </c>
      <c r="G187" s="221"/>
      <c r="H187" s="224">
        <v>57.07</v>
      </c>
      <c r="I187" s="225"/>
      <c r="J187" s="221"/>
      <c r="K187" s="221"/>
      <c r="L187" s="226"/>
      <c r="M187" s="227"/>
      <c r="N187" s="228"/>
      <c r="O187" s="228"/>
      <c r="P187" s="228"/>
      <c r="Q187" s="228"/>
      <c r="R187" s="228"/>
      <c r="S187" s="228"/>
      <c r="T187" s="229"/>
      <c r="AT187" s="230" t="s">
        <v>232</v>
      </c>
      <c r="AU187" s="230" t="s">
        <v>93</v>
      </c>
      <c r="AV187" s="14" t="s">
        <v>93</v>
      </c>
      <c r="AW187" s="14" t="s">
        <v>35</v>
      </c>
      <c r="AX187" s="14" t="s">
        <v>80</v>
      </c>
      <c r="AY187" s="230" t="s">
        <v>220</v>
      </c>
    </row>
    <row r="188" spans="1:65" s="15" customFormat="1" ht="11.25">
      <c r="B188" s="231"/>
      <c r="C188" s="232"/>
      <c r="D188" s="205" t="s">
        <v>232</v>
      </c>
      <c r="E188" s="233" t="s">
        <v>1</v>
      </c>
      <c r="F188" s="234" t="s">
        <v>236</v>
      </c>
      <c r="G188" s="232"/>
      <c r="H188" s="235">
        <v>127.02000000000001</v>
      </c>
      <c r="I188" s="236"/>
      <c r="J188" s="232"/>
      <c r="K188" s="232"/>
      <c r="L188" s="237"/>
      <c r="M188" s="238"/>
      <c r="N188" s="239"/>
      <c r="O188" s="239"/>
      <c r="P188" s="239"/>
      <c r="Q188" s="239"/>
      <c r="R188" s="239"/>
      <c r="S188" s="239"/>
      <c r="T188" s="240"/>
      <c r="AT188" s="241" t="s">
        <v>232</v>
      </c>
      <c r="AU188" s="241" t="s">
        <v>93</v>
      </c>
      <c r="AV188" s="15" t="s">
        <v>228</v>
      </c>
      <c r="AW188" s="15" t="s">
        <v>35</v>
      </c>
      <c r="AX188" s="15" t="s">
        <v>87</v>
      </c>
      <c r="AY188" s="241" t="s">
        <v>220</v>
      </c>
    </row>
    <row r="189" spans="1:65" s="2" customFormat="1" ht="14.45" customHeight="1">
      <c r="A189" s="35"/>
      <c r="B189" s="36"/>
      <c r="C189" s="192" t="s">
        <v>293</v>
      </c>
      <c r="D189" s="192" t="s">
        <v>223</v>
      </c>
      <c r="E189" s="193" t="s">
        <v>294</v>
      </c>
      <c r="F189" s="194" t="s">
        <v>295</v>
      </c>
      <c r="G189" s="195" t="s">
        <v>226</v>
      </c>
      <c r="H189" s="196">
        <v>127.02</v>
      </c>
      <c r="I189" s="197"/>
      <c r="J189" s="198">
        <f>ROUND(I189*H189,2)</f>
        <v>0</v>
      </c>
      <c r="K189" s="194" t="s">
        <v>1</v>
      </c>
      <c r="L189" s="40"/>
      <c r="M189" s="199" t="s">
        <v>1</v>
      </c>
      <c r="N189" s="200"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228</v>
      </c>
      <c r="BM189" s="203" t="s">
        <v>2166</v>
      </c>
    </row>
    <row r="190" spans="1:65" s="2" customFormat="1" ht="11.25">
      <c r="A190" s="35"/>
      <c r="B190" s="36"/>
      <c r="C190" s="37"/>
      <c r="D190" s="205" t="s">
        <v>230</v>
      </c>
      <c r="E190" s="37"/>
      <c r="F190" s="206" t="s">
        <v>297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13" customFormat="1" ht="11.25">
      <c r="B191" s="210"/>
      <c r="C191" s="211"/>
      <c r="D191" s="205" t="s">
        <v>232</v>
      </c>
      <c r="E191" s="212" t="s">
        <v>1</v>
      </c>
      <c r="F191" s="213" t="s">
        <v>243</v>
      </c>
      <c r="G191" s="211"/>
      <c r="H191" s="212" t="s">
        <v>1</v>
      </c>
      <c r="I191" s="214"/>
      <c r="J191" s="211"/>
      <c r="K191" s="211"/>
      <c r="L191" s="215"/>
      <c r="M191" s="216"/>
      <c r="N191" s="217"/>
      <c r="O191" s="217"/>
      <c r="P191" s="217"/>
      <c r="Q191" s="217"/>
      <c r="R191" s="217"/>
      <c r="S191" s="217"/>
      <c r="T191" s="218"/>
      <c r="AT191" s="219" t="s">
        <v>232</v>
      </c>
      <c r="AU191" s="219" t="s">
        <v>93</v>
      </c>
      <c r="AV191" s="13" t="s">
        <v>87</v>
      </c>
      <c r="AW191" s="13" t="s">
        <v>35</v>
      </c>
      <c r="AX191" s="13" t="s">
        <v>80</v>
      </c>
      <c r="AY191" s="219" t="s">
        <v>220</v>
      </c>
    </row>
    <row r="192" spans="1:65" s="14" customFormat="1" ht="11.25">
      <c r="B192" s="220"/>
      <c r="C192" s="221"/>
      <c r="D192" s="205" t="s">
        <v>232</v>
      </c>
      <c r="E192" s="222" t="s">
        <v>1</v>
      </c>
      <c r="F192" s="223" t="s">
        <v>2164</v>
      </c>
      <c r="G192" s="221"/>
      <c r="H192" s="224">
        <v>69.95</v>
      </c>
      <c r="I192" s="225"/>
      <c r="J192" s="221"/>
      <c r="K192" s="221"/>
      <c r="L192" s="226"/>
      <c r="M192" s="227"/>
      <c r="N192" s="228"/>
      <c r="O192" s="228"/>
      <c r="P192" s="228"/>
      <c r="Q192" s="228"/>
      <c r="R192" s="228"/>
      <c r="S192" s="228"/>
      <c r="T192" s="229"/>
      <c r="AT192" s="230" t="s">
        <v>232</v>
      </c>
      <c r="AU192" s="230" t="s">
        <v>93</v>
      </c>
      <c r="AV192" s="14" t="s">
        <v>93</v>
      </c>
      <c r="AW192" s="14" t="s">
        <v>35</v>
      </c>
      <c r="AX192" s="14" t="s">
        <v>80</v>
      </c>
      <c r="AY192" s="230" t="s">
        <v>220</v>
      </c>
    </row>
    <row r="193" spans="1:65" s="14" customFormat="1" ht="11.25">
      <c r="B193" s="220"/>
      <c r="C193" s="221"/>
      <c r="D193" s="205" t="s">
        <v>232</v>
      </c>
      <c r="E193" s="222" t="s">
        <v>1</v>
      </c>
      <c r="F193" s="223" t="s">
        <v>2165</v>
      </c>
      <c r="G193" s="221"/>
      <c r="H193" s="224">
        <v>57.07</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5" customFormat="1" ht="11.25">
      <c r="B194" s="231"/>
      <c r="C194" s="232"/>
      <c r="D194" s="205" t="s">
        <v>232</v>
      </c>
      <c r="E194" s="233" t="s">
        <v>1</v>
      </c>
      <c r="F194" s="234" t="s">
        <v>236</v>
      </c>
      <c r="G194" s="232"/>
      <c r="H194" s="235">
        <v>127.02000000000001</v>
      </c>
      <c r="I194" s="236"/>
      <c r="J194" s="232"/>
      <c r="K194" s="232"/>
      <c r="L194" s="237"/>
      <c r="M194" s="238"/>
      <c r="N194" s="239"/>
      <c r="O194" s="239"/>
      <c r="P194" s="239"/>
      <c r="Q194" s="239"/>
      <c r="R194" s="239"/>
      <c r="S194" s="239"/>
      <c r="T194" s="240"/>
      <c r="AT194" s="241" t="s">
        <v>232</v>
      </c>
      <c r="AU194" s="241" t="s">
        <v>93</v>
      </c>
      <c r="AV194" s="15" t="s">
        <v>228</v>
      </c>
      <c r="AW194" s="15" t="s">
        <v>35</v>
      </c>
      <c r="AX194" s="15" t="s">
        <v>87</v>
      </c>
      <c r="AY194" s="241" t="s">
        <v>220</v>
      </c>
    </row>
    <row r="195" spans="1:65" s="2" customFormat="1" ht="14.45" customHeight="1">
      <c r="A195" s="35"/>
      <c r="B195" s="36"/>
      <c r="C195" s="192" t="s">
        <v>298</v>
      </c>
      <c r="D195" s="192" t="s">
        <v>223</v>
      </c>
      <c r="E195" s="193" t="s">
        <v>299</v>
      </c>
      <c r="F195" s="194" t="s">
        <v>300</v>
      </c>
      <c r="G195" s="195" t="s">
        <v>301</v>
      </c>
      <c r="H195" s="196">
        <v>1</v>
      </c>
      <c r="I195" s="197"/>
      <c r="J195" s="198">
        <f>ROUND(I195*H195,2)</f>
        <v>0</v>
      </c>
      <c r="K195" s="194" t="s">
        <v>1</v>
      </c>
      <c r="L195" s="40"/>
      <c r="M195" s="199" t="s">
        <v>1</v>
      </c>
      <c r="N195" s="200"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228</v>
      </c>
      <c r="BM195" s="203" t="s">
        <v>302</v>
      </c>
    </row>
    <row r="196" spans="1:65" s="2" customFormat="1" ht="11.25">
      <c r="A196" s="35"/>
      <c r="B196" s="36"/>
      <c r="C196" s="37"/>
      <c r="D196" s="205" t="s">
        <v>230</v>
      </c>
      <c r="E196" s="37"/>
      <c r="F196" s="206" t="s">
        <v>300</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39">
      <c r="A197" s="35"/>
      <c r="B197" s="36"/>
      <c r="C197" s="37"/>
      <c r="D197" s="205" t="s">
        <v>241</v>
      </c>
      <c r="E197" s="37"/>
      <c r="F197" s="242" t="s">
        <v>303</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241</v>
      </c>
      <c r="AU197" s="18" t="s">
        <v>93</v>
      </c>
    </row>
    <row r="198" spans="1:65" s="2" customFormat="1" ht="14.45" customHeight="1">
      <c r="A198" s="35"/>
      <c r="B198" s="36"/>
      <c r="C198" s="192" t="s">
        <v>304</v>
      </c>
      <c r="D198" s="192" t="s">
        <v>223</v>
      </c>
      <c r="E198" s="193" t="s">
        <v>305</v>
      </c>
      <c r="F198" s="194" t="s">
        <v>306</v>
      </c>
      <c r="G198" s="195" t="s">
        <v>259</v>
      </c>
      <c r="H198" s="196">
        <v>4</v>
      </c>
      <c r="I198" s="197"/>
      <c r="J198" s="198">
        <f>ROUND(I198*H198,2)</f>
        <v>0</v>
      </c>
      <c r="K198" s="194" t="s">
        <v>1</v>
      </c>
      <c r="L198" s="40"/>
      <c r="M198" s="199" t="s">
        <v>1</v>
      </c>
      <c r="N198" s="200" t="s">
        <v>46</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228</v>
      </c>
      <c r="AT198" s="203" t="s">
        <v>223</v>
      </c>
      <c r="AU198" s="203" t="s">
        <v>93</v>
      </c>
      <c r="AY198" s="18" t="s">
        <v>220</v>
      </c>
      <c r="BE198" s="204">
        <f>IF(N198="základní",J198,0)</f>
        <v>0</v>
      </c>
      <c r="BF198" s="204">
        <f>IF(N198="snížená",J198,0)</f>
        <v>0</v>
      </c>
      <c r="BG198" s="204">
        <f>IF(N198="zákl. přenesená",J198,0)</f>
        <v>0</v>
      </c>
      <c r="BH198" s="204">
        <f>IF(N198="sníž. přenesená",J198,0)</f>
        <v>0</v>
      </c>
      <c r="BI198" s="204">
        <f>IF(N198="nulová",J198,0)</f>
        <v>0</v>
      </c>
      <c r="BJ198" s="18" t="s">
        <v>93</v>
      </c>
      <c r="BK198" s="204">
        <f>ROUND(I198*H198,2)</f>
        <v>0</v>
      </c>
      <c r="BL198" s="18" t="s">
        <v>228</v>
      </c>
      <c r="BM198" s="203" t="s">
        <v>2167</v>
      </c>
    </row>
    <row r="199" spans="1:65" s="2" customFormat="1" ht="11.25">
      <c r="A199" s="35"/>
      <c r="B199" s="36"/>
      <c r="C199" s="37"/>
      <c r="D199" s="205" t="s">
        <v>230</v>
      </c>
      <c r="E199" s="37"/>
      <c r="F199" s="206" t="s">
        <v>306</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230</v>
      </c>
      <c r="AU199" s="18" t="s">
        <v>93</v>
      </c>
    </row>
    <row r="200" spans="1:65" s="2" customFormat="1" ht="14.45" customHeight="1">
      <c r="A200" s="35"/>
      <c r="B200" s="36"/>
      <c r="C200" s="192" t="s">
        <v>308</v>
      </c>
      <c r="D200" s="192" t="s">
        <v>223</v>
      </c>
      <c r="E200" s="193" t="s">
        <v>309</v>
      </c>
      <c r="F200" s="194" t="s">
        <v>310</v>
      </c>
      <c r="G200" s="195" t="s">
        <v>259</v>
      </c>
      <c r="H200" s="196">
        <v>2</v>
      </c>
      <c r="I200" s="197"/>
      <c r="J200" s="198">
        <f>ROUND(I200*H200,2)</f>
        <v>0</v>
      </c>
      <c r="K200" s="194" t="s">
        <v>1</v>
      </c>
      <c r="L200" s="40"/>
      <c r="M200" s="199" t="s">
        <v>1</v>
      </c>
      <c r="N200" s="200" t="s">
        <v>46</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228</v>
      </c>
      <c r="AT200" s="203" t="s">
        <v>223</v>
      </c>
      <c r="AU200" s="203" t="s">
        <v>93</v>
      </c>
      <c r="AY200" s="18" t="s">
        <v>220</v>
      </c>
      <c r="BE200" s="204">
        <f>IF(N200="základní",J200,0)</f>
        <v>0</v>
      </c>
      <c r="BF200" s="204">
        <f>IF(N200="snížená",J200,0)</f>
        <v>0</v>
      </c>
      <c r="BG200" s="204">
        <f>IF(N200="zákl. přenesená",J200,0)</f>
        <v>0</v>
      </c>
      <c r="BH200" s="204">
        <f>IF(N200="sníž. přenesená",J200,0)</f>
        <v>0</v>
      </c>
      <c r="BI200" s="204">
        <f>IF(N200="nulová",J200,0)</f>
        <v>0</v>
      </c>
      <c r="BJ200" s="18" t="s">
        <v>93</v>
      </c>
      <c r="BK200" s="204">
        <f>ROUND(I200*H200,2)</f>
        <v>0</v>
      </c>
      <c r="BL200" s="18" t="s">
        <v>228</v>
      </c>
      <c r="BM200" s="203" t="s">
        <v>2168</v>
      </c>
    </row>
    <row r="201" spans="1:65" s="2" customFormat="1" ht="11.25">
      <c r="A201" s="35"/>
      <c r="B201" s="36"/>
      <c r="C201" s="37"/>
      <c r="D201" s="205" t="s">
        <v>230</v>
      </c>
      <c r="E201" s="37"/>
      <c r="F201" s="206" t="s">
        <v>310</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230</v>
      </c>
      <c r="AU201" s="18" t="s">
        <v>93</v>
      </c>
    </row>
    <row r="202" spans="1:65" s="2" customFormat="1" ht="14.45" customHeight="1">
      <c r="A202" s="35"/>
      <c r="B202" s="36"/>
      <c r="C202" s="192" t="s">
        <v>8</v>
      </c>
      <c r="D202" s="192" t="s">
        <v>223</v>
      </c>
      <c r="E202" s="193" t="s">
        <v>312</v>
      </c>
      <c r="F202" s="194" t="s">
        <v>313</v>
      </c>
      <c r="G202" s="195" t="s">
        <v>259</v>
      </c>
      <c r="H202" s="196">
        <v>2</v>
      </c>
      <c r="I202" s="197"/>
      <c r="J202" s="198">
        <f>ROUND(I202*H202,2)</f>
        <v>0</v>
      </c>
      <c r="K202" s="194" t="s">
        <v>1</v>
      </c>
      <c r="L202" s="40"/>
      <c r="M202" s="199" t="s">
        <v>1</v>
      </c>
      <c r="N202" s="200" t="s">
        <v>46</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93</v>
      </c>
      <c r="AY202" s="18" t="s">
        <v>220</v>
      </c>
      <c r="BE202" s="204">
        <f>IF(N202="základní",J202,0)</f>
        <v>0</v>
      </c>
      <c r="BF202" s="204">
        <f>IF(N202="snížená",J202,0)</f>
        <v>0</v>
      </c>
      <c r="BG202" s="204">
        <f>IF(N202="zákl. přenesená",J202,0)</f>
        <v>0</v>
      </c>
      <c r="BH202" s="204">
        <f>IF(N202="sníž. přenesená",J202,0)</f>
        <v>0</v>
      </c>
      <c r="BI202" s="204">
        <f>IF(N202="nulová",J202,0)</f>
        <v>0</v>
      </c>
      <c r="BJ202" s="18" t="s">
        <v>93</v>
      </c>
      <c r="BK202" s="204">
        <f>ROUND(I202*H202,2)</f>
        <v>0</v>
      </c>
      <c r="BL202" s="18" t="s">
        <v>228</v>
      </c>
      <c r="BM202" s="203" t="s">
        <v>2169</v>
      </c>
    </row>
    <row r="203" spans="1:65" s="2" customFormat="1" ht="11.25">
      <c r="A203" s="35"/>
      <c r="B203" s="36"/>
      <c r="C203" s="37"/>
      <c r="D203" s="205" t="s">
        <v>230</v>
      </c>
      <c r="E203" s="37"/>
      <c r="F203" s="206" t="s">
        <v>313</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93</v>
      </c>
    </row>
    <row r="204" spans="1:65" s="12" customFormat="1" ht="22.9" customHeight="1">
      <c r="B204" s="176"/>
      <c r="C204" s="177"/>
      <c r="D204" s="178" t="s">
        <v>79</v>
      </c>
      <c r="E204" s="190" t="s">
        <v>315</v>
      </c>
      <c r="F204" s="190" t="s">
        <v>316</v>
      </c>
      <c r="G204" s="177"/>
      <c r="H204" s="177"/>
      <c r="I204" s="180"/>
      <c r="J204" s="191">
        <f>BK204</f>
        <v>0</v>
      </c>
      <c r="K204" s="177"/>
      <c r="L204" s="182"/>
      <c r="M204" s="183"/>
      <c r="N204" s="184"/>
      <c r="O204" s="184"/>
      <c r="P204" s="185">
        <f>SUM(P205:P209)</f>
        <v>0</v>
      </c>
      <c r="Q204" s="184"/>
      <c r="R204" s="185">
        <f>SUM(R205:R209)</f>
        <v>0</v>
      </c>
      <c r="S204" s="184"/>
      <c r="T204" s="186">
        <f>SUM(T205:T209)</f>
        <v>0</v>
      </c>
      <c r="AR204" s="187" t="s">
        <v>87</v>
      </c>
      <c r="AT204" s="188" t="s">
        <v>79</v>
      </c>
      <c r="AU204" s="188" t="s">
        <v>87</v>
      </c>
      <c r="AY204" s="187" t="s">
        <v>220</v>
      </c>
      <c r="BK204" s="189">
        <f>SUM(BK205:BK209)</f>
        <v>0</v>
      </c>
    </row>
    <row r="205" spans="1:65" s="2" customFormat="1" ht="14.45" customHeight="1">
      <c r="A205" s="35"/>
      <c r="B205" s="36"/>
      <c r="C205" s="192" t="s">
        <v>317</v>
      </c>
      <c r="D205" s="192" t="s">
        <v>223</v>
      </c>
      <c r="E205" s="193" t="s">
        <v>318</v>
      </c>
      <c r="F205" s="194" t="s">
        <v>319</v>
      </c>
      <c r="G205" s="195" t="s">
        <v>320</v>
      </c>
      <c r="H205" s="196">
        <v>9.7080000000000002</v>
      </c>
      <c r="I205" s="197"/>
      <c r="J205" s="198">
        <f>ROUND(I205*H205,2)</f>
        <v>0</v>
      </c>
      <c r="K205" s="194" t="s">
        <v>227</v>
      </c>
      <c r="L205" s="40"/>
      <c r="M205" s="199" t="s">
        <v>1</v>
      </c>
      <c r="N205" s="200"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228</v>
      </c>
      <c r="AT205" s="203" t="s">
        <v>223</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228</v>
      </c>
      <c r="BM205" s="203" t="s">
        <v>321</v>
      </c>
    </row>
    <row r="206" spans="1:65" s="2" customFormat="1" ht="11.25">
      <c r="A206" s="35"/>
      <c r="B206" s="36"/>
      <c r="C206" s="37"/>
      <c r="D206" s="205" t="s">
        <v>230</v>
      </c>
      <c r="E206" s="37"/>
      <c r="F206" s="206" t="s">
        <v>322</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24.2" customHeight="1">
      <c r="A207" s="35"/>
      <c r="B207" s="36"/>
      <c r="C207" s="192" t="s">
        <v>323</v>
      </c>
      <c r="D207" s="192" t="s">
        <v>223</v>
      </c>
      <c r="E207" s="193" t="s">
        <v>324</v>
      </c>
      <c r="F207" s="194" t="s">
        <v>325</v>
      </c>
      <c r="G207" s="195" t="s">
        <v>320</v>
      </c>
      <c r="H207" s="196">
        <v>9.7080000000000002</v>
      </c>
      <c r="I207" s="197"/>
      <c r="J207" s="198">
        <f>ROUND(I207*H207,2)</f>
        <v>0</v>
      </c>
      <c r="K207" s="194" t="s">
        <v>1</v>
      </c>
      <c r="L207" s="40"/>
      <c r="M207" s="199" t="s">
        <v>1</v>
      </c>
      <c r="N207" s="200"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228</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228</v>
      </c>
      <c r="BM207" s="203" t="s">
        <v>326</v>
      </c>
    </row>
    <row r="208" spans="1:65" s="2" customFormat="1" ht="14.45" customHeight="1">
      <c r="A208" s="35"/>
      <c r="B208" s="36"/>
      <c r="C208" s="192" t="s">
        <v>327</v>
      </c>
      <c r="D208" s="192" t="s">
        <v>223</v>
      </c>
      <c r="E208" s="193" t="s">
        <v>328</v>
      </c>
      <c r="F208" s="194" t="s">
        <v>329</v>
      </c>
      <c r="G208" s="195" t="s">
        <v>320</v>
      </c>
      <c r="H208" s="196">
        <v>9.7080000000000002</v>
      </c>
      <c r="I208" s="197"/>
      <c r="J208" s="198">
        <f>ROUND(I208*H208,2)</f>
        <v>0</v>
      </c>
      <c r="K208" s="194" t="s">
        <v>227</v>
      </c>
      <c r="L208" s="40"/>
      <c r="M208" s="199" t="s">
        <v>1</v>
      </c>
      <c r="N208" s="200" t="s">
        <v>46</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93</v>
      </c>
      <c r="AY208" s="18" t="s">
        <v>220</v>
      </c>
      <c r="BE208" s="204">
        <f>IF(N208="základní",J208,0)</f>
        <v>0</v>
      </c>
      <c r="BF208" s="204">
        <f>IF(N208="snížená",J208,0)</f>
        <v>0</v>
      </c>
      <c r="BG208" s="204">
        <f>IF(N208="zákl. přenesená",J208,0)</f>
        <v>0</v>
      </c>
      <c r="BH208" s="204">
        <f>IF(N208="sníž. přenesená",J208,0)</f>
        <v>0</v>
      </c>
      <c r="BI208" s="204">
        <f>IF(N208="nulová",J208,0)</f>
        <v>0</v>
      </c>
      <c r="BJ208" s="18" t="s">
        <v>93</v>
      </c>
      <c r="BK208" s="204">
        <f>ROUND(I208*H208,2)</f>
        <v>0</v>
      </c>
      <c r="BL208" s="18" t="s">
        <v>228</v>
      </c>
      <c r="BM208" s="203" t="s">
        <v>330</v>
      </c>
    </row>
    <row r="209" spans="1:65" s="2" customFormat="1" ht="19.5">
      <c r="A209" s="35"/>
      <c r="B209" s="36"/>
      <c r="C209" s="37"/>
      <c r="D209" s="205" t="s">
        <v>230</v>
      </c>
      <c r="E209" s="37"/>
      <c r="F209" s="206" t="s">
        <v>331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93</v>
      </c>
    </row>
    <row r="210" spans="1:65" s="12" customFormat="1" ht="22.9" customHeight="1">
      <c r="B210" s="176"/>
      <c r="C210" s="177"/>
      <c r="D210" s="178" t="s">
        <v>79</v>
      </c>
      <c r="E210" s="190" t="s">
        <v>332</v>
      </c>
      <c r="F210" s="190" t="s">
        <v>333</v>
      </c>
      <c r="G210" s="177"/>
      <c r="H210" s="177"/>
      <c r="I210" s="180"/>
      <c r="J210" s="191">
        <f>BK210</f>
        <v>0</v>
      </c>
      <c r="K210" s="177"/>
      <c r="L210" s="182"/>
      <c r="M210" s="183"/>
      <c r="N210" s="184"/>
      <c r="O210" s="184"/>
      <c r="P210" s="185">
        <f>SUM(P211:P212)</f>
        <v>0</v>
      </c>
      <c r="Q210" s="184"/>
      <c r="R210" s="185">
        <f>SUM(R211:R212)</f>
        <v>0</v>
      </c>
      <c r="S210" s="184"/>
      <c r="T210" s="186">
        <f>SUM(T211:T212)</f>
        <v>0</v>
      </c>
      <c r="AR210" s="187" t="s">
        <v>87</v>
      </c>
      <c r="AT210" s="188" t="s">
        <v>79</v>
      </c>
      <c r="AU210" s="188" t="s">
        <v>87</v>
      </c>
      <c r="AY210" s="187" t="s">
        <v>220</v>
      </c>
      <c r="BK210" s="189">
        <f>SUM(BK211:BK212)</f>
        <v>0</v>
      </c>
    </row>
    <row r="211" spans="1:65" s="2" customFormat="1" ht="14.45" customHeight="1">
      <c r="A211" s="35"/>
      <c r="B211" s="36"/>
      <c r="C211" s="192" t="s">
        <v>334</v>
      </c>
      <c r="D211" s="192" t="s">
        <v>223</v>
      </c>
      <c r="E211" s="193" t="s">
        <v>335</v>
      </c>
      <c r="F211" s="194" t="s">
        <v>336</v>
      </c>
      <c r="G211" s="195" t="s">
        <v>320</v>
      </c>
      <c r="H211" s="196">
        <v>2.6459999999999999</v>
      </c>
      <c r="I211" s="197"/>
      <c r="J211" s="198">
        <f>ROUND(I211*H211,2)</f>
        <v>0</v>
      </c>
      <c r="K211" s="194" t="s">
        <v>227</v>
      </c>
      <c r="L211" s="40"/>
      <c r="M211" s="199" t="s">
        <v>1</v>
      </c>
      <c r="N211" s="200" t="s">
        <v>46</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228</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228</v>
      </c>
      <c r="BM211" s="203" t="s">
        <v>2170</v>
      </c>
    </row>
    <row r="212" spans="1:65" s="2" customFormat="1" ht="19.5">
      <c r="A212" s="35"/>
      <c r="B212" s="36"/>
      <c r="C212" s="37"/>
      <c r="D212" s="205" t="s">
        <v>230</v>
      </c>
      <c r="E212" s="37"/>
      <c r="F212" s="206" t="s">
        <v>338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12" customFormat="1" ht="25.9" customHeight="1">
      <c r="B213" s="176"/>
      <c r="C213" s="177"/>
      <c r="D213" s="178" t="s">
        <v>79</v>
      </c>
      <c r="E213" s="179" t="s">
        <v>339</v>
      </c>
      <c r="F213" s="179" t="s">
        <v>340</v>
      </c>
      <c r="G213" s="177"/>
      <c r="H213" s="177"/>
      <c r="I213" s="180"/>
      <c r="J213" s="181">
        <f>BK213</f>
        <v>0</v>
      </c>
      <c r="K213" s="177"/>
      <c r="L213" s="182"/>
      <c r="M213" s="183"/>
      <c r="N213" s="184"/>
      <c r="O213" s="184"/>
      <c r="P213" s="185">
        <f>P214+P242+P247+P281+P468+P484+P507+P512+P545+P564+P604</f>
        <v>0</v>
      </c>
      <c r="Q213" s="184"/>
      <c r="R213" s="185">
        <f>R214+R242+R247+R281+R468+R484+R507+R512+R545+R564+R604</f>
        <v>25.074747782000003</v>
      </c>
      <c r="S213" s="184"/>
      <c r="T213" s="186">
        <f>T214+T242+T247+T281+T468+T484+T507+T512+T545+T564+T604</f>
        <v>3.8648958599999998</v>
      </c>
      <c r="AR213" s="187" t="s">
        <v>93</v>
      </c>
      <c r="AT213" s="188" t="s">
        <v>79</v>
      </c>
      <c r="AU213" s="188" t="s">
        <v>80</v>
      </c>
      <c r="AY213" s="187" t="s">
        <v>220</v>
      </c>
      <c r="BK213" s="189">
        <f>BK214+BK242+BK247+BK281+BK468+BK484+BK507+BK512+BK545+BK564+BK604</f>
        <v>0</v>
      </c>
    </row>
    <row r="214" spans="1:65" s="12" customFormat="1" ht="22.9" customHeight="1">
      <c r="B214" s="176"/>
      <c r="C214" s="177"/>
      <c r="D214" s="178" t="s">
        <v>79</v>
      </c>
      <c r="E214" s="190" t="s">
        <v>341</v>
      </c>
      <c r="F214" s="190" t="s">
        <v>342</v>
      </c>
      <c r="G214" s="177"/>
      <c r="H214" s="177"/>
      <c r="I214" s="180"/>
      <c r="J214" s="191">
        <f>BK214</f>
        <v>0</v>
      </c>
      <c r="K214" s="177"/>
      <c r="L214" s="182"/>
      <c r="M214" s="183"/>
      <c r="N214" s="184"/>
      <c r="O214" s="184"/>
      <c r="P214" s="185">
        <f>SUM(P215:P241)</f>
        <v>0</v>
      </c>
      <c r="Q214" s="184"/>
      <c r="R214" s="185">
        <f>SUM(R215:R241)</f>
        <v>0.30572683999999994</v>
      </c>
      <c r="S214" s="184"/>
      <c r="T214" s="186">
        <f>SUM(T215:T241)</f>
        <v>2.5965064999999998</v>
      </c>
      <c r="AR214" s="187" t="s">
        <v>93</v>
      </c>
      <c r="AT214" s="188" t="s">
        <v>79</v>
      </c>
      <c r="AU214" s="188" t="s">
        <v>87</v>
      </c>
      <c r="AY214" s="187" t="s">
        <v>220</v>
      </c>
      <c r="BK214" s="189">
        <f>SUM(BK215:BK241)</f>
        <v>0</v>
      </c>
    </row>
    <row r="215" spans="1:65" s="2" customFormat="1" ht="14.45" customHeight="1">
      <c r="A215" s="35"/>
      <c r="B215" s="36"/>
      <c r="C215" s="192" t="s">
        <v>343</v>
      </c>
      <c r="D215" s="192" t="s">
        <v>223</v>
      </c>
      <c r="E215" s="193" t="s">
        <v>344</v>
      </c>
      <c r="F215" s="194" t="s">
        <v>345</v>
      </c>
      <c r="G215" s="195" t="s">
        <v>226</v>
      </c>
      <c r="H215" s="196">
        <v>143.08000000000001</v>
      </c>
      <c r="I215" s="197"/>
      <c r="J215" s="198">
        <f>ROUND(I215*H215,2)</f>
        <v>0</v>
      </c>
      <c r="K215" s="194" t="s">
        <v>227</v>
      </c>
      <c r="L215" s="40"/>
      <c r="M215" s="199" t="s">
        <v>1</v>
      </c>
      <c r="N215" s="200" t="s">
        <v>46</v>
      </c>
      <c r="O215" s="72"/>
      <c r="P215" s="201">
        <f>O215*H215</f>
        <v>0</v>
      </c>
      <c r="Q215" s="201">
        <v>0</v>
      </c>
      <c r="R215" s="201">
        <f>Q215*H215</f>
        <v>0</v>
      </c>
      <c r="S215" s="201">
        <v>1.7999999999999999E-2</v>
      </c>
      <c r="T215" s="202">
        <f>S215*H215</f>
        <v>2.57544</v>
      </c>
      <c r="U215" s="35"/>
      <c r="V215" s="35"/>
      <c r="W215" s="35"/>
      <c r="X215" s="35"/>
      <c r="Y215" s="35"/>
      <c r="Z215" s="35"/>
      <c r="AA215" s="35"/>
      <c r="AB215" s="35"/>
      <c r="AC215" s="35"/>
      <c r="AD215" s="35"/>
      <c r="AE215" s="35"/>
      <c r="AR215" s="203" t="s">
        <v>317</v>
      </c>
      <c r="AT215" s="203" t="s">
        <v>223</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346</v>
      </c>
    </row>
    <row r="216" spans="1:65" s="2" customFormat="1" ht="19.5">
      <c r="A216" s="35"/>
      <c r="B216" s="36"/>
      <c r="C216" s="37"/>
      <c r="D216" s="205" t="s">
        <v>230</v>
      </c>
      <c r="E216" s="37"/>
      <c r="F216" s="206" t="s">
        <v>347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13" customFormat="1" ht="11.25">
      <c r="B217" s="210"/>
      <c r="C217" s="211"/>
      <c r="D217" s="205" t="s">
        <v>232</v>
      </c>
      <c r="E217" s="212" t="s">
        <v>1</v>
      </c>
      <c r="F217" s="213" t="s">
        <v>348</v>
      </c>
      <c r="G217" s="211"/>
      <c r="H217" s="212" t="s">
        <v>1</v>
      </c>
      <c r="I217" s="214"/>
      <c r="J217" s="211"/>
      <c r="K217" s="211"/>
      <c r="L217" s="215"/>
      <c r="M217" s="216"/>
      <c r="N217" s="217"/>
      <c r="O217" s="217"/>
      <c r="P217" s="217"/>
      <c r="Q217" s="217"/>
      <c r="R217" s="217"/>
      <c r="S217" s="217"/>
      <c r="T217" s="218"/>
      <c r="AT217" s="219" t="s">
        <v>232</v>
      </c>
      <c r="AU217" s="219" t="s">
        <v>93</v>
      </c>
      <c r="AV217" s="13" t="s">
        <v>87</v>
      </c>
      <c r="AW217" s="13" t="s">
        <v>35</v>
      </c>
      <c r="AX217" s="13" t="s">
        <v>80</v>
      </c>
      <c r="AY217" s="219" t="s">
        <v>220</v>
      </c>
    </row>
    <row r="218" spans="1:65" s="14" customFormat="1" ht="11.25">
      <c r="B218" s="220"/>
      <c r="C218" s="221"/>
      <c r="D218" s="205" t="s">
        <v>232</v>
      </c>
      <c r="E218" s="222" t="s">
        <v>1</v>
      </c>
      <c r="F218" s="223" t="s">
        <v>2171</v>
      </c>
      <c r="G218" s="221"/>
      <c r="H218" s="224">
        <v>69.25</v>
      </c>
      <c r="I218" s="225"/>
      <c r="J218" s="221"/>
      <c r="K218" s="221"/>
      <c r="L218" s="226"/>
      <c r="M218" s="227"/>
      <c r="N218" s="228"/>
      <c r="O218" s="228"/>
      <c r="P218" s="228"/>
      <c r="Q218" s="228"/>
      <c r="R218" s="228"/>
      <c r="S218" s="228"/>
      <c r="T218" s="229"/>
      <c r="AT218" s="230" t="s">
        <v>232</v>
      </c>
      <c r="AU218" s="230" t="s">
        <v>93</v>
      </c>
      <c r="AV218" s="14" t="s">
        <v>93</v>
      </c>
      <c r="AW218" s="14" t="s">
        <v>35</v>
      </c>
      <c r="AX218" s="14" t="s">
        <v>80</v>
      </c>
      <c r="AY218" s="230" t="s">
        <v>220</v>
      </c>
    </row>
    <row r="219" spans="1:65" s="14" customFormat="1" ht="11.25">
      <c r="B219" s="220"/>
      <c r="C219" s="221"/>
      <c r="D219" s="205" t="s">
        <v>232</v>
      </c>
      <c r="E219" s="222" t="s">
        <v>1</v>
      </c>
      <c r="F219" s="223" t="s">
        <v>2172</v>
      </c>
      <c r="G219" s="221"/>
      <c r="H219" s="224">
        <v>73.83</v>
      </c>
      <c r="I219" s="225"/>
      <c r="J219" s="221"/>
      <c r="K219" s="221"/>
      <c r="L219" s="226"/>
      <c r="M219" s="227"/>
      <c r="N219" s="228"/>
      <c r="O219" s="228"/>
      <c r="P219" s="228"/>
      <c r="Q219" s="228"/>
      <c r="R219" s="228"/>
      <c r="S219" s="228"/>
      <c r="T219" s="229"/>
      <c r="AT219" s="230" t="s">
        <v>232</v>
      </c>
      <c r="AU219" s="230" t="s">
        <v>93</v>
      </c>
      <c r="AV219" s="14" t="s">
        <v>93</v>
      </c>
      <c r="AW219" s="14" t="s">
        <v>35</v>
      </c>
      <c r="AX219" s="14" t="s">
        <v>80</v>
      </c>
      <c r="AY219" s="230" t="s">
        <v>220</v>
      </c>
    </row>
    <row r="220" spans="1:65" s="15" customFormat="1" ht="11.25">
      <c r="B220" s="231"/>
      <c r="C220" s="232"/>
      <c r="D220" s="205" t="s">
        <v>232</v>
      </c>
      <c r="E220" s="233" t="s">
        <v>1</v>
      </c>
      <c r="F220" s="234" t="s">
        <v>236</v>
      </c>
      <c r="G220" s="232"/>
      <c r="H220" s="235">
        <v>143.07999999999998</v>
      </c>
      <c r="I220" s="236"/>
      <c r="J220" s="232"/>
      <c r="K220" s="232"/>
      <c r="L220" s="237"/>
      <c r="M220" s="238"/>
      <c r="N220" s="239"/>
      <c r="O220" s="239"/>
      <c r="P220" s="239"/>
      <c r="Q220" s="239"/>
      <c r="R220" s="239"/>
      <c r="S220" s="239"/>
      <c r="T220" s="240"/>
      <c r="AT220" s="241" t="s">
        <v>232</v>
      </c>
      <c r="AU220" s="241" t="s">
        <v>93</v>
      </c>
      <c r="AV220" s="15" t="s">
        <v>228</v>
      </c>
      <c r="AW220" s="15" t="s">
        <v>35</v>
      </c>
      <c r="AX220" s="15" t="s">
        <v>87</v>
      </c>
      <c r="AY220" s="241" t="s">
        <v>220</v>
      </c>
    </row>
    <row r="221" spans="1:65" s="2" customFormat="1" ht="14.45" customHeight="1">
      <c r="A221" s="35"/>
      <c r="B221" s="36"/>
      <c r="C221" s="192" t="s">
        <v>7</v>
      </c>
      <c r="D221" s="192" t="s">
        <v>223</v>
      </c>
      <c r="E221" s="193" t="s">
        <v>351</v>
      </c>
      <c r="F221" s="194" t="s">
        <v>352</v>
      </c>
      <c r="G221" s="195" t="s">
        <v>353</v>
      </c>
      <c r="H221" s="196">
        <v>151.59</v>
      </c>
      <c r="I221" s="197"/>
      <c r="J221" s="198">
        <f>ROUND(I221*H221,2)</f>
        <v>0</v>
      </c>
      <c r="K221" s="194" t="s">
        <v>227</v>
      </c>
      <c r="L221" s="40"/>
      <c r="M221" s="199" t="s">
        <v>1</v>
      </c>
      <c r="N221" s="200" t="s">
        <v>46</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317</v>
      </c>
      <c r="AT221" s="203" t="s">
        <v>223</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93</v>
      </c>
      <c r="BK221" s="204">
        <f>ROUND(I221*H221,2)</f>
        <v>0</v>
      </c>
      <c r="BL221" s="18" t="s">
        <v>317</v>
      </c>
      <c r="BM221" s="203" t="s">
        <v>354</v>
      </c>
    </row>
    <row r="222" spans="1:65" s="2" customFormat="1" ht="11.25">
      <c r="A222" s="35"/>
      <c r="B222" s="36"/>
      <c r="C222" s="37"/>
      <c r="D222" s="205" t="s">
        <v>230</v>
      </c>
      <c r="E222" s="37"/>
      <c r="F222" s="206" t="s">
        <v>355</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13" customFormat="1" ht="11.25">
      <c r="B223" s="210"/>
      <c r="C223" s="211"/>
      <c r="D223" s="205" t="s">
        <v>232</v>
      </c>
      <c r="E223" s="212" t="s">
        <v>1</v>
      </c>
      <c r="F223" s="213" t="s">
        <v>271</v>
      </c>
      <c r="G223" s="211"/>
      <c r="H223" s="212" t="s">
        <v>1</v>
      </c>
      <c r="I223" s="214"/>
      <c r="J223" s="211"/>
      <c r="K223" s="211"/>
      <c r="L223" s="215"/>
      <c r="M223" s="216"/>
      <c r="N223" s="217"/>
      <c r="O223" s="217"/>
      <c r="P223" s="217"/>
      <c r="Q223" s="217"/>
      <c r="R223" s="217"/>
      <c r="S223" s="217"/>
      <c r="T223" s="218"/>
      <c r="AT223" s="219" t="s">
        <v>232</v>
      </c>
      <c r="AU223" s="219" t="s">
        <v>93</v>
      </c>
      <c r="AV223" s="13" t="s">
        <v>87</v>
      </c>
      <c r="AW223" s="13" t="s">
        <v>35</v>
      </c>
      <c r="AX223" s="13" t="s">
        <v>80</v>
      </c>
      <c r="AY223" s="219" t="s">
        <v>220</v>
      </c>
    </row>
    <row r="224" spans="1:65" s="14" customFormat="1" ht="11.25">
      <c r="B224" s="220"/>
      <c r="C224" s="221"/>
      <c r="D224" s="205" t="s">
        <v>232</v>
      </c>
      <c r="E224" s="222" t="s">
        <v>1</v>
      </c>
      <c r="F224" s="223" t="s">
        <v>2173</v>
      </c>
      <c r="G224" s="221"/>
      <c r="H224" s="224">
        <v>81.290000000000006</v>
      </c>
      <c r="I224" s="225"/>
      <c r="J224" s="221"/>
      <c r="K224" s="221"/>
      <c r="L224" s="226"/>
      <c r="M224" s="227"/>
      <c r="N224" s="228"/>
      <c r="O224" s="228"/>
      <c r="P224" s="228"/>
      <c r="Q224" s="228"/>
      <c r="R224" s="228"/>
      <c r="S224" s="228"/>
      <c r="T224" s="229"/>
      <c r="AT224" s="230" t="s">
        <v>232</v>
      </c>
      <c r="AU224" s="230" t="s">
        <v>93</v>
      </c>
      <c r="AV224" s="14" t="s">
        <v>93</v>
      </c>
      <c r="AW224" s="14" t="s">
        <v>35</v>
      </c>
      <c r="AX224" s="14" t="s">
        <v>80</v>
      </c>
      <c r="AY224" s="230" t="s">
        <v>220</v>
      </c>
    </row>
    <row r="225" spans="1:65" s="14" customFormat="1" ht="11.25">
      <c r="B225" s="220"/>
      <c r="C225" s="221"/>
      <c r="D225" s="205" t="s">
        <v>232</v>
      </c>
      <c r="E225" s="222" t="s">
        <v>1</v>
      </c>
      <c r="F225" s="223" t="s">
        <v>2174</v>
      </c>
      <c r="G225" s="221"/>
      <c r="H225" s="224">
        <v>70.3</v>
      </c>
      <c r="I225" s="225"/>
      <c r="J225" s="221"/>
      <c r="K225" s="221"/>
      <c r="L225" s="226"/>
      <c r="M225" s="227"/>
      <c r="N225" s="228"/>
      <c r="O225" s="228"/>
      <c r="P225" s="228"/>
      <c r="Q225" s="228"/>
      <c r="R225" s="228"/>
      <c r="S225" s="228"/>
      <c r="T225" s="229"/>
      <c r="AT225" s="230" t="s">
        <v>232</v>
      </c>
      <c r="AU225" s="230" t="s">
        <v>93</v>
      </c>
      <c r="AV225" s="14" t="s">
        <v>93</v>
      </c>
      <c r="AW225" s="14" t="s">
        <v>35</v>
      </c>
      <c r="AX225" s="14" t="s">
        <v>80</v>
      </c>
      <c r="AY225" s="230" t="s">
        <v>220</v>
      </c>
    </row>
    <row r="226" spans="1:65" s="15" customFormat="1" ht="11.25">
      <c r="B226" s="231"/>
      <c r="C226" s="232"/>
      <c r="D226" s="205" t="s">
        <v>232</v>
      </c>
      <c r="E226" s="233" t="s">
        <v>1</v>
      </c>
      <c r="F226" s="234" t="s">
        <v>236</v>
      </c>
      <c r="G226" s="232"/>
      <c r="H226" s="235">
        <v>151.59</v>
      </c>
      <c r="I226" s="236"/>
      <c r="J226" s="232"/>
      <c r="K226" s="232"/>
      <c r="L226" s="237"/>
      <c r="M226" s="238"/>
      <c r="N226" s="239"/>
      <c r="O226" s="239"/>
      <c r="P226" s="239"/>
      <c r="Q226" s="239"/>
      <c r="R226" s="239"/>
      <c r="S226" s="239"/>
      <c r="T226" s="240"/>
      <c r="AT226" s="241" t="s">
        <v>232</v>
      </c>
      <c r="AU226" s="241" t="s">
        <v>93</v>
      </c>
      <c r="AV226" s="15" t="s">
        <v>228</v>
      </c>
      <c r="AW226" s="15" t="s">
        <v>35</v>
      </c>
      <c r="AX226" s="15" t="s">
        <v>87</v>
      </c>
      <c r="AY226" s="241" t="s">
        <v>220</v>
      </c>
    </row>
    <row r="227" spans="1:65" s="2" customFormat="1" ht="14.45" customHeight="1">
      <c r="A227" s="35"/>
      <c r="B227" s="36"/>
      <c r="C227" s="243" t="s">
        <v>358</v>
      </c>
      <c r="D227" s="243" t="s">
        <v>359</v>
      </c>
      <c r="E227" s="244" t="s">
        <v>360</v>
      </c>
      <c r="F227" s="245" t="s">
        <v>361</v>
      </c>
      <c r="G227" s="246" t="s">
        <v>353</v>
      </c>
      <c r="H227" s="247">
        <v>151.59</v>
      </c>
      <c r="I227" s="248"/>
      <c r="J227" s="249">
        <f>ROUND(I227*H227,2)</f>
        <v>0</v>
      </c>
      <c r="K227" s="245" t="s">
        <v>1</v>
      </c>
      <c r="L227" s="250"/>
      <c r="M227" s="251" t="s">
        <v>1</v>
      </c>
      <c r="N227" s="252" t="s">
        <v>46</v>
      </c>
      <c r="O227" s="72"/>
      <c r="P227" s="201">
        <f>O227*H227</f>
        <v>0</v>
      </c>
      <c r="Q227" s="201">
        <v>2.9999999999999997E-4</v>
      </c>
      <c r="R227" s="201">
        <f>Q227*H227</f>
        <v>4.5476999999999997E-2</v>
      </c>
      <c r="S227" s="201">
        <v>0</v>
      </c>
      <c r="T227" s="202">
        <f>S227*H227</f>
        <v>0</v>
      </c>
      <c r="U227" s="35"/>
      <c r="V227" s="35"/>
      <c r="W227" s="35"/>
      <c r="X227" s="35"/>
      <c r="Y227" s="35"/>
      <c r="Z227" s="35"/>
      <c r="AA227" s="35"/>
      <c r="AB227" s="35"/>
      <c r="AC227" s="35"/>
      <c r="AD227" s="35"/>
      <c r="AE227" s="35"/>
      <c r="AR227" s="203" t="s">
        <v>362</v>
      </c>
      <c r="AT227" s="203" t="s">
        <v>359</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93</v>
      </c>
      <c r="BK227" s="204">
        <f>ROUND(I227*H227,2)</f>
        <v>0</v>
      </c>
      <c r="BL227" s="18" t="s">
        <v>317</v>
      </c>
      <c r="BM227" s="203" t="s">
        <v>363</v>
      </c>
    </row>
    <row r="228" spans="1:65" s="2" customFormat="1" ht="14.45" customHeight="1">
      <c r="A228" s="35"/>
      <c r="B228" s="36"/>
      <c r="C228" s="192" t="s">
        <v>364</v>
      </c>
      <c r="D228" s="192" t="s">
        <v>223</v>
      </c>
      <c r="E228" s="193" t="s">
        <v>365</v>
      </c>
      <c r="F228" s="194" t="s">
        <v>366</v>
      </c>
      <c r="G228" s="195" t="s">
        <v>226</v>
      </c>
      <c r="H228" s="196">
        <v>12.038</v>
      </c>
      <c r="I228" s="197"/>
      <c r="J228" s="198">
        <f>ROUND(I228*H228,2)</f>
        <v>0</v>
      </c>
      <c r="K228" s="194" t="s">
        <v>227</v>
      </c>
      <c r="L228" s="40"/>
      <c r="M228" s="199" t="s">
        <v>1</v>
      </c>
      <c r="N228" s="200" t="s">
        <v>46</v>
      </c>
      <c r="O228" s="72"/>
      <c r="P228" s="201">
        <f>O228*H228</f>
        <v>0</v>
      </c>
      <c r="Q228" s="201">
        <v>0</v>
      </c>
      <c r="R228" s="201">
        <f>Q228*H228</f>
        <v>0</v>
      </c>
      <c r="S228" s="201">
        <v>1.75E-3</v>
      </c>
      <c r="T228" s="202">
        <f>S228*H228</f>
        <v>2.1066500000000002E-2</v>
      </c>
      <c r="U228" s="35"/>
      <c r="V228" s="35"/>
      <c r="W228" s="35"/>
      <c r="X228" s="35"/>
      <c r="Y228" s="35"/>
      <c r="Z228" s="35"/>
      <c r="AA228" s="35"/>
      <c r="AB228" s="35"/>
      <c r="AC228" s="35"/>
      <c r="AD228" s="35"/>
      <c r="AE228" s="35"/>
      <c r="AR228" s="203" t="s">
        <v>317</v>
      </c>
      <c r="AT228" s="203" t="s">
        <v>223</v>
      </c>
      <c r="AU228" s="203" t="s">
        <v>93</v>
      </c>
      <c r="AY228" s="18" t="s">
        <v>220</v>
      </c>
      <c r="BE228" s="204">
        <f>IF(N228="základní",J228,0)</f>
        <v>0</v>
      </c>
      <c r="BF228" s="204">
        <f>IF(N228="snížená",J228,0)</f>
        <v>0</v>
      </c>
      <c r="BG228" s="204">
        <f>IF(N228="zákl. přenesená",J228,0)</f>
        <v>0</v>
      </c>
      <c r="BH228" s="204">
        <f>IF(N228="sníž. přenesená",J228,0)</f>
        <v>0</v>
      </c>
      <c r="BI228" s="204">
        <f>IF(N228="nulová",J228,0)</f>
        <v>0</v>
      </c>
      <c r="BJ228" s="18" t="s">
        <v>93</v>
      </c>
      <c r="BK228" s="204">
        <f>ROUND(I228*H228,2)</f>
        <v>0</v>
      </c>
      <c r="BL228" s="18" t="s">
        <v>317</v>
      </c>
      <c r="BM228" s="203" t="s">
        <v>367</v>
      </c>
    </row>
    <row r="229" spans="1:65" s="2" customFormat="1" ht="19.5">
      <c r="A229" s="35"/>
      <c r="B229" s="36"/>
      <c r="C229" s="37"/>
      <c r="D229" s="205" t="s">
        <v>230</v>
      </c>
      <c r="E229" s="37"/>
      <c r="F229" s="206" t="s">
        <v>368</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230</v>
      </c>
      <c r="AU229" s="18" t="s">
        <v>93</v>
      </c>
    </row>
    <row r="230" spans="1:65" s="13" customFormat="1" ht="11.25">
      <c r="B230" s="210"/>
      <c r="C230" s="211"/>
      <c r="D230" s="205" t="s">
        <v>232</v>
      </c>
      <c r="E230" s="212" t="s">
        <v>1</v>
      </c>
      <c r="F230" s="213" t="s">
        <v>348</v>
      </c>
      <c r="G230" s="211"/>
      <c r="H230" s="212" t="s">
        <v>1</v>
      </c>
      <c r="I230" s="214"/>
      <c r="J230" s="211"/>
      <c r="K230" s="211"/>
      <c r="L230" s="215"/>
      <c r="M230" s="216"/>
      <c r="N230" s="217"/>
      <c r="O230" s="217"/>
      <c r="P230" s="217"/>
      <c r="Q230" s="217"/>
      <c r="R230" s="217"/>
      <c r="S230" s="217"/>
      <c r="T230" s="218"/>
      <c r="AT230" s="219" t="s">
        <v>232</v>
      </c>
      <c r="AU230" s="219" t="s">
        <v>93</v>
      </c>
      <c r="AV230" s="13" t="s">
        <v>87</v>
      </c>
      <c r="AW230" s="13" t="s">
        <v>35</v>
      </c>
      <c r="AX230" s="13" t="s">
        <v>80</v>
      </c>
      <c r="AY230" s="219" t="s">
        <v>220</v>
      </c>
    </row>
    <row r="231" spans="1:65" s="14" customFormat="1" ht="11.25">
      <c r="B231" s="220"/>
      <c r="C231" s="221"/>
      <c r="D231" s="205" t="s">
        <v>232</v>
      </c>
      <c r="E231" s="222" t="s">
        <v>1</v>
      </c>
      <c r="F231" s="223" t="s">
        <v>2175</v>
      </c>
      <c r="G231" s="221"/>
      <c r="H231" s="224">
        <v>6.8630000000000004</v>
      </c>
      <c r="I231" s="225"/>
      <c r="J231" s="221"/>
      <c r="K231" s="221"/>
      <c r="L231" s="226"/>
      <c r="M231" s="227"/>
      <c r="N231" s="228"/>
      <c r="O231" s="228"/>
      <c r="P231" s="228"/>
      <c r="Q231" s="228"/>
      <c r="R231" s="228"/>
      <c r="S231" s="228"/>
      <c r="T231" s="229"/>
      <c r="AT231" s="230" t="s">
        <v>232</v>
      </c>
      <c r="AU231" s="230" t="s">
        <v>93</v>
      </c>
      <c r="AV231" s="14" t="s">
        <v>93</v>
      </c>
      <c r="AW231" s="14" t="s">
        <v>35</v>
      </c>
      <c r="AX231" s="14" t="s">
        <v>80</v>
      </c>
      <c r="AY231" s="230" t="s">
        <v>220</v>
      </c>
    </row>
    <row r="232" spans="1:65" s="14" customFormat="1" ht="11.25">
      <c r="B232" s="220"/>
      <c r="C232" s="221"/>
      <c r="D232" s="205" t="s">
        <v>232</v>
      </c>
      <c r="E232" s="222" t="s">
        <v>1</v>
      </c>
      <c r="F232" s="223" t="s">
        <v>2176</v>
      </c>
      <c r="G232" s="221"/>
      <c r="H232" s="224">
        <v>5.1749999999999998</v>
      </c>
      <c r="I232" s="225"/>
      <c r="J232" s="221"/>
      <c r="K232" s="221"/>
      <c r="L232" s="226"/>
      <c r="M232" s="227"/>
      <c r="N232" s="228"/>
      <c r="O232" s="228"/>
      <c r="P232" s="228"/>
      <c r="Q232" s="228"/>
      <c r="R232" s="228"/>
      <c r="S232" s="228"/>
      <c r="T232" s="229"/>
      <c r="AT232" s="230" t="s">
        <v>232</v>
      </c>
      <c r="AU232" s="230" t="s">
        <v>93</v>
      </c>
      <c r="AV232" s="14" t="s">
        <v>93</v>
      </c>
      <c r="AW232" s="14" t="s">
        <v>35</v>
      </c>
      <c r="AX232" s="14" t="s">
        <v>80</v>
      </c>
      <c r="AY232" s="230" t="s">
        <v>220</v>
      </c>
    </row>
    <row r="233" spans="1:65" s="15" customFormat="1" ht="11.25">
      <c r="B233" s="231"/>
      <c r="C233" s="232"/>
      <c r="D233" s="205" t="s">
        <v>232</v>
      </c>
      <c r="E233" s="233" t="s">
        <v>1</v>
      </c>
      <c r="F233" s="234" t="s">
        <v>236</v>
      </c>
      <c r="G233" s="232"/>
      <c r="H233" s="235">
        <v>12.038</v>
      </c>
      <c r="I233" s="236"/>
      <c r="J233" s="232"/>
      <c r="K233" s="232"/>
      <c r="L233" s="237"/>
      <c r="M233" s="238"/>
      <c r="N233" s="239"/>
      <c r="O233" s="239"/>
      <c r="P233" s="239"/>
      <c r="Q233" s="239"/>
      <c r="R233" s="239"/>
      <c r="S233" s="239"/>
      <c r="T233" s="240"/>
      <c r="AT233" s="241" t="s">
        <v>232</v>
      </c>
      <c r="AU233" s="241" t="s">
        <v>93</v>
      </c>
      <c r="AV233" s="15" t="s">
        <v>228</v>
      </c>
      <c r="AW233" s="15" t="s">
        <v>35</v>
      </c>
      <c r="AX233" s="15" t="s">
        <v>87</v>
      </c>
      <c r="AY233" s="241" t="s">
        <v>220</v>
      </c>
    </row>
    <row r="234" spans="1:65" s="2" customFormat="1" ht="14.45" customHeight="1">
      <c r="A234" s="35"/>
      <c r="B234" s="36"/>
      <c r="C234" s="192" t="s">
        <v>371</v>
      </c>
      <c r="D234" s="192" t="s">
        <v>223</v>
      </c>
      <c r="E234" s="193" t="s">
        <v>372</v>
      </c>
      <c r="F234" s="194" t="s">
        <v>373</v>
      </c>
      <c r="G234" s="195" t="s">
        <v>226</v>
      </c>
      <c r="H234" s="196">
        <v>97.384</v>
      </c>
      <c r="I234" s="197"/>
      <c r="J234" s="198">
        <f>ROUND(I234*H234,2)</f>
        <v>0</v>
      </c>
      <c r="K234" s="194" t="s">
        <v>227</v>
      </c>
      <c r="L234" s="40"/>
      <c r="M234" s="199" t="s">
        <v>1</v>
      </c>
      <c r="N234" s="200" t="s">
        <v>46</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317</v>
      </c>
      <c r="AT234" s="203" t="s">
        <v>223</v>
      </c>
      <c r="AU234" s="203" t="s">
        <v>93</v>
      </c>
      <c r="AY234" s="18" t="s">
        <v>220</v>
      </c>
      <c r="BE234" s="204">
        <f>IF(N234="základní",J234,0)</f>
        <v>0</v>
      </c>
      <c r="BF234" s="204">
        <f>IF(N234="snížená",J234,0)</f>
        <v>0</v>
      </c>
      <c r="BG234" s="204">
        <f>IF(N234="zákl. přenesená",J234,0)</f>
        <v>0</v>
      </c>
      <c r="BH234" s="204">
        <f>IF(N234="sníž. přenesená",J234,0)</f>
        <v>0</v>
      </c>
      <c r="BI234" s="204">
        <f>IF(N234="nulová",J234,0)</f>
        <v>0</v>
      </c>
      <c r="BJ234" s="18" t="s">
        <v>93</v>
      </c>
      <c r="BK234" s="204">
        <f>ROUND(I234*H234,2)</f>
        <v>0</v>
      </c>
      <c r="BL234" s="18" t="s">
        <v>317</v>
      </c>
      <c r="BM234" s="203" t="s">
        <v>374</v>
      </c>
    </row>
    <row r="235" spans="1:65" s="2" customFormat="1" ht="11.25">
      <c r="A235" s="35"/>
      <c r="B235" s="36"/>
      <c r="C235" s="37"/>
      <c r="D235" s="205" t="s">
        <v>230</v>
      </c>
      <c r="E235" s="37"/>
      <c r="F235" s="206" t="s">
        <v>375</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230</v>
      </c>
      <c r="AU235" s="18" t="s">
        <v>93</v>
      </c>
    </row>
    <row r="236" spans="1:65" s="13" customFormat="1" ht="11.25">
      <c r="B236" s="210"/>
      <c r="C236" s="211"/>
      <c r="D236" s="205" t="s">
        <v>232</v>
      </c>
      <c r="E236" s="212" t="s">
        <v>1</v>
      </c>
      <c r="F236" s="213" t="s">
        <v>376</v>
      </c>
      <c r="G236" s="211"/>
      <c r="H236" s="212" t="s">
        <v>1</v>
      </c>
      <c r="I236" s="214"/>
      <c r="J236" s="211"/>
      <c r="K236" s="211"/>
      <c r="L236" s="215"/>
      <c r="M236" s="216"/>
      <c r="N236" s="217"/>
      <c r="O236" s="217"/>
      <c r="P236" s="217"/>
      <c r="Q236" s="217"/>
      <c r="R236" s="217"/>
      <c r="S236" s="217"/>
      <c r="T236" s="218"/>
      <c r="AT236" s="219" t="s">
        <v>232</v>
      </c>
      <c r="AU236" s="219" t="s">
        <v>93</v>
      </c>
      <c r="AV236" s="13" t="s">
        <v>87</v>
      </c>
      <c r="AW236" s="13" t="s">
        <v>35</v>
      </c>
      <c r="AX236" s="13" t="s">
        <v>80</v>
      </c>
      <c r="AY236" s="219" t="s">
        <v>220</v>
      </c>
    </row>
    <row r="237" spans="1:65" s="14" customFormat="1" ht="11.25">
      <c r="B237" s="220"/>
      <c r="C237" s="221"/>
      <c r="D237" s="205" t="s">
        <v>232</v>
      </c>
      <c r="E237" s="222" t="s">
        <v>1</v>
      </c>
      <c r="F237" s="223" t="s">
        <v>2177</v>
      </c>
      <c r="G237" s="221"/>
      <c r="H237" s="224">
        <v>97.384</v>
      </c>
      <c r="I237" s="225"/>
      <c r="J237" s="221"/>
      <c r="K237" s="221"/>
      <c r="L237" s="226"/>
      <c r="M237" s="227"/>
      <c r="N237" s="228"/>
      <c r="O237" s="228"/>
      <c r="P237" s="228"/>
      <c r="Q237" s="228"/>
      <c r="R237" s="228"/>
      <c r="S237" s="228"/>
      <c r="T237" s="229"/>
      <c r="AT237" s="230" t="s">
        <v>232</v>
      </c>
      <c r="AU237" s="230" t="s">
        <v>93</v>
      </c>
      <c r="AV237" s="14" t="s">
        <v>93</v>
      </c>
      <c r="AW237" s="14" t="s">
        <v>35</v>
      </c>
      <c r="AX237" s="14" t="s">
        <v>87</v>
      </c>
      <c r="AY237" s="230" t="s">
        <v>220</v>
      </c>
    </row>
    <row r="238" spans="1:65" s="2" customFormat="1" ht="14.45" customHeight="1">
      <c r="A238" s="35"/>
      <c r="B238" s="36"/>
      <c r="C238" s="243" t="s">
        <v>378</v>
      </c>
      <c r="D238" s="243" t="s">
        <v>359</v>
      </c>
      <c r="E238" s="244" t="s">
        <v>379</v>
      </c>
      <c r="F238" s="245" t="s">
        <v>380</v>
      </c>
      <c r="G238" s="246" t="s">
        <v>226</v>
      </c>
      <c r="H238" s="247">
        <v>99.331999999999994</v>
      </c>
      <c r="I238" s="248"/>
      <c r="J238" s="249">
        <f>ROUND(I238*H238,2)</f>
        <v>0</v>
      </c>
      <c r="K238" s="245" t="s">
        <v>1</v>
      </c>
      <c r="L238" s="250"/>
      <c r="M238" s="251" t="s">
        <v>1</v>
      </c>
      <c r="N238" s="252" t="s">
        <v>46</v>
      </c>
      <c r="O238" s="72"/>
      <c r="P238" s="201">
        <f>O238*H238</f>
        <v>0</v>
      </c>
      <c r="Q238" s="201">
        <v>2.6199999999999999E-3</v>
      </c>
      <c r="R238" s="201">
        <f>Q238*H238</f>
        <v>0.26024983999999995</v>
      </c>
      <c r="S238" s="201">
        <v>0</v>
      </c>
      <c r="T238" s="202">
        <f>S238*H238</f>
        <v>0</v>
      </c>
      <c r="U238" s="35"/>
      <c r="V238" s="35"/>
      <c r="W238" s="35"/>
      <c r="X238" s="35"/>
      <c r="Y238" s="35"/>
      <c r="Z238" s="35"/>
      <c r="AA238" s="35"/>
      <c r="AB238" s="35"/>
      <c r="AC238" s="35"/>
      <c r="AD238" s="35"/>
      <c r="AE238" s="35"/>
      <c r="AR238" s="203" t="s">
        <v>362</v>
      </c>
      <c r="AT238" s="203" t="s">
        <v>359</v>
      </c>
      <c r="AU238" s="203" t="s">
        <v>93</v>
      </c>
      <c r="AY238" s="18" t="s">
        <v>220</v>
      </c>
      <c r="BE238" s="204">
        <f>IF(N238="základní",J238,0)</f>
        <v>0</v>
      </c>
      <c r="BF238" s="204">
        <f>IF(N238="snížená",J238,0)</f>
        <v>0</v>
      </c>
      <c r="BG238" s="204">
        <f>IF(N238="zákl. přenesená",J238,0)</f>
        <v>0</v>
      </c>
      <c r="BH238" s="204">
        <f>IF(N238="sníž. přenesená",J238,0)</f>
        <v>0</v>
      </c>
      <c r="BI238" s="204">
        <f>IF(N238="nulová",J238,0)</f>
        <v>0</v>
      </c>
      <c r="BJ238" s="18" t="s">
        <v>93</v>
      </c>
      <c r="BK238" s="204">
        <f>ROUND(I238*H238,2)</f>
        <v>0</v>
      </c>
      <c r="BL238" s="18" t="s">
        <v>317</v>
      </c>
      <c r="BM238" s="203" t="s">
        <v>381</v>
      </c>
    </row>
    <row r="239" spans="1:65" s="14" customFormat="1" ht="11.25">
      <c r="B239" s="220"/>
      <c r="C239" s="221"/>
      <c r="D239" s="205" t="s">
        <v>232</v>
      </c>
      <c r="E239" s="221"/>
      <c r="F239" s="223" t="s">
        <v>2178</v>
      </c>
      <c r="G239" s="221"/>
      <c r="H239" s="224">
        <v>99.331999999999994</v>
      </c>
      <c r="I239" s="225"/>
      <c r="J239" s="221"/>
      <c r="K239" s="221"/>
      <c r="L239" s="226"/>
      <c r="M239" s="227"/>
      <c r="N239" s="228"/>
      <c r="O239" s="228"/>
      <c r="P239" s="228"/>
      <c r="Q239" s="228"/>
      <c r="R239" s="228"/>
      <c r="S239" s="228"/>
      <c r="T239" s="229"/>
      <c r="AT239" s="230" t="s">
        <v>232</v>
      </c>
      <c r="AU239" s="230" t="s">
        <v>93</v>
      </c>
      <c r="AV239" s="14" t="s">
        <v>93</v>
      </c>
      <c r="AW239" s="14" t="s">
        <v>4</v>
      </c>
      <c r="AX239" s="14" t="s">
        <v>87</v>
      </c>
      <c r="AY239" s="230" t="s">
        <v>220</v>
      </c>
    </row>
    <row r="240" spans="1:65" s="2" customFormat="1" ht="14.45" customHeight="1">
      <c r="A240" s="35"/>
      <c r="B240" s="36"/>
      <c r="C240" s="192" t="s">
        <v>383</v>
      </c>
      <c r="D240" s="192" t="s">
        <v>223</v>
      </c>
      <c r="E240" s="193" t="s">
        <v>384</v>
      </c>
      <c r="F240" s="194" t="s">
        <v>385</v>
      </c>
      <c r="G240" s="195" t="s">
        <v>386</v>
      </c>
      <c r="H240" s="253"/>
      <c r="I240" s="197"/>
      <c r="J240" s="198">
        <f>ROUND(I240*H240,2)</f>
        <v>0</v>
      </c>
      <c r="K240" s="194" t="s">
        <v>227</v>
      </c>
      <c r="L240" s="40"/>
      <c r="M240" s="199" t="s">
        <v>1</v>
      </c>
      <c r="N240" s="200" t="s">
        <v>46</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317</v>
      </c>
      <c r="AT240" s="203" t="s">
        <v>223</v>
      </c>
      <c r="AU240" s="203" t="s">
        <v>93</v>
      </c>
      <c r="AY240" s="18" t="s">
        <v>220</v>
      </c>
      <c r="BE240" s="204">
        <f>IF(N240="základní",J240,0)</f>
        <v>0</v>
      </c>
      <c r="BF240" s="204">
        <f>IF(N240="snížená",J240,0)</f>
        <v>0</v>
      </c>
      <c r="BG240" s="204">
        <f>IF(N240="zákl. přenesená",J240,0)</f>
        <v>0</v>
      </c>
      <c r="BH240" s="204">
        <f>IF(N240="sníž. přenesená",J240,0)</f>
        <v>0</v>
      </c>
      <c r="BI240" s="204">
        <f>IF(N240="nulová",J240,0)</f>
        <v>0</v>
      </c>
      <c r="BJ240" s="18" t="s">
        <v>93</v>
      </c>
      <c r="BK240" s="204">
        <f>ROUND(I240*H240,2)</f>
        <v>0</v>
      </c>
      <c r="BL240" s="18" t="s">
        <v>317</v>
      </c>
      <c r="BM240" s="203" t="s">
        <v>387</v>
      </c>
    </row>
    <row r="241" spans="1:65" s="2" customFormat="1" ht="19.5">
      <c r="A241" s="35"/>
      <c r="B241" s="36"/>
      <c r="C241" s="37"/>
      <c r="D241" s="205" t="s">
        <v>230</v>
      </c>
      <c r="E241" s="37"/>
      <c r="F241" s="206" t="s">
        <v>388</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230</v>
      </c>
      <c r="AU241" s="18" t="s">
        <v>93</v>
      </c>
    </row>
    <row r="242" spans="1:65" s="12" customFormat="1" ht="22.9" customHeight="1">
      <c r="B242" s="176"/>
      <c r="C242" s="177"/>
      <c r="D242" s="178" t="s">
        <v>79</v>
      </c>
      <c r="E242" s="190" t="s">
        <v>389</v>
      </c>
      <c r="F242" s="190" t="s">
        <v>390</v>
      </c>
      <c r="G242" s="177"/>
      <c r="H242" s="177"/>
      <c r="I242" s="180"/>
      <c r="J242" s="191">
        <f>BK242</f>
        <v>0</v>
      </c>
      <c r="K242" s="177"/>
      <c r="L242" s="182"/>
      <c r="M242" s="183"/>
      <c r="N242" s="184"/>
      <c r="O242" s="184"/>
      <c r="P242" s="185">
        <f>SUM(P243:P246)</f>
        <v>0</v>
      </c>
      <c r="Q242" s="184"/>
      <c r="R242" s="185">
        <f>SUM(R243:R246)</f>
        <v>0</v>
      </c>
      <c r="S242" s="184"/>
      <c r="T242" s="186">
        <f>SUM(T243:T246)</f>
        <v>0</v>
      </c>
      <c r="AR242" s="187" t="s">
        <v>93</v>
      </c>
      <c r="AT242" s="188" t="s">
        <v>79</v>
      </c>
      <c r="AU242" s="188" t="s">
        <v>87</v>
      </c>
      <c r="AY242" s="187" t="s">
        <v>220</v>
      </c>
      <c r="BK242" s="189">
        <f>SUM(BK243:BK246)</f>
        <v>0</v>
      </c>
    </row>
    <row r="243" spans="1:65" s="2" customFormat="1" ht="37.9" customHeight="1">
      <c r="A243" s="35"/>
      <c r="B243" s="36"/>
      <c r="C243" s="192" t="s">
        <v>391</v>
      </c>
      <c r="D243" s="192" t="s">
        <v>223</v>
      </c>
      <c r="E243" s="193" t="s">
        <v>392</v>
      </c>
      <c r="F243" s="194" t="s">
        <v>393</v>
      </c>
      <c r="G243" s="195" t="s">
        <v>301</v>
      </c>
      <c r="H243" s="196">
        <v>2</v>
      </c>
      <c r="I243" s="197"/>
      <c r="J243" s="198">
        <f>ROUND(I243*H243,2)</f>
        <v>0</v>
      </c>
      <c r="K243" s="194" t="s">
        <v>1</v>
      </c>
      <c r="L243" s="40"/>
      <c r="M243" s="199" t="s">
        <v>1</v>
      </c>
      <c r="N243" s="200" t="s">
        <v>46</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317</v>
      </c>
      <c r="AT243" s="203" t="s">
        <v>223</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394</v>
      </c>
    </row>
    <row r="244" spans="1:65" s="2" customFormat="1" ht="48.75">
      <c r="A244" s="35"/>
      <c r="B244" s="36"/>
      <c r="C244" s="37"/>
      <c r="D244" s="205" t="s">
        <v>230</v>
      </c>
      <c r="E244" s="37"/>
      <c r="F244" s="206" t="s">
        <v>395</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396</v>
      </c>
      <c r="D245" s="192" t="s">
        <v>223</v>
      </c>
      <c r="E245" s="193" t="s">
        <v>397</v>
      </c>
      <c r="F245" s="194" t="s">
        <v>398</v>
      </c>
      <c r="G245" s="195" t="s">
        <v>386</v>
      </c>
      <c r="H245" s="253"/>
      <c r="I245" s="197"/>
      <c r="J245" s="198">
        <f>ROUND(I245*H245,2)</f>
        <v>0</v>
      </c>
      <c r="K245" s="194" t="s">
        <v>227</v>
      </c>
      <c r="L245" s="40"/>
      <c r="M245" s="199" t="s">
        <v>1</v>
      </c>
      <c r="N245" s="200" t="s">
        <v>46</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93</v>
      </c>
      <c r="BK245" s="204">
        <f>ROUND(I245*H245,2)</f>
        <v>0</v>
      </c>
      <c r="BL245" s="18" t="s">
        <v>317</v>
      </c>
      <c r="BM245" s="203" t="s">
        <v>399</v>
      </c>
    </row>
    <row r="246" spans="1:65" s="2" customFormat="1" ht="19.5">
      <c r="A246" s="35"/>
      <c r="B246" s="36"/>
      <c r="C246" s="37"/>
      <c r="D246" s="205" t="s">
        <v>230</v>
      </c>
      <c r="E246" s="37"/>
      <c r="F246" s="206" t="s">
        <v>400</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12" customFormat="1" ht="22.9" customHeight="1">
      <c r="B247" s="176"/>
      <c r="C247" s="177"/>
      <c r="D247" s="178" t="s">
        <v>79</v>
      </c>
      <c r="E247" s="190" t="s">
        <v>401</v>
      </c>
      <c r="F247" s="190" t="s">
        <v>402</v>
      </c>
      <c r="G247" s="177"/>
      <c r="H247" s="177"/>
      <c r="I247" s="180"/>
      <c r="J247" s="191">
        <f>BK247</f>
        <v>0</v>
      </c>
      <c r="K247" s="177"/>
      <c r="L247" s="182"/>
      <c r="M247" s="183"/>
      <c r="N247" s="184"/>
      <c r="O247" s="184"/>
      <c r="P247" s="185">
        <f>SUM(P248:P280)</f>
        <v>0</v>
      </c>
      <c r="Q247" s="184"/>
      <c r="R247" s="185">
        <f>SUM(R248:R280)</f>
        <v>0</v>
      </c>
      <c r="S247" s="184"/>
      <c r="T247" s="186">
        <f>SUM(T248:T280)</f>
        <v>0.86751385999999997</v>
      </c>
      <c r="AR247" s="187" t="s">
        <v>93</v>
      </c>
      <c r="AT247" s="188" t="s">
        <v>79</v>
      </c>
      <c r="AU247" s="188" t="s">
        <v>87</v>
      </c>
      <c r="AY247" s="187" t="s">
        <v>220</v>
      </c>
      <c r="BK247" s="189">
        <f>SUM(BK248:BK280)</f>
        <v>0</v>
      </c>
    </row>
    <row r="248" spans="1:65" s="2" customFormat="1" ht="14.45" customHeight="1">
      <c r="A248" s="35"/>
      <c r="B248" s="36"/>
      <c r="C248" s="192" t="s">
        <v>403</v>
      </c>
      <c r="D248" s="192" t="s">
        <v>223</v>
      </c>
      <c r="E248" s="193" t="s">
        <v>404</v>
      </c>
      <c r="F248" s="194" t="s">
        <v>405</v>
      </c>
      <c r="G248" s="195" t="s">
        <v>226</v>
      </c>
      <c r="H248" s="196">
        <v>12.038</v>
      </c>
      <c r="I248" s="197"/>
      <c r="J248" s="198">
        <f>ROUND(I248*H248,2)</f>
        <v>0</v>
      </c>
      <c r="K248" s="194" t="s">
        <v>227</v>
      </c>
      <c r="L248" s="40"/>
      <c r="M248" s="199" t="s">
        <v>1</v>
      </c>
      <c r="N248" s="200" t="s">
        <v>46</v>
      </c>
      <c r="O248" s="72"/>
      <c r="P248" s="201">
        <f>O248*H248</f>
        <v>0</v>
      </c>
      <c r="Q248" s="201">
        <v>0</v>
      </c>
      <c r="R248" s="201">
        <f>Q248*H248</f>
        <v>0</v>
      </c>
      <c r="S248" s="201">
        <v>2.1999999999999999E-2</v>
      </c>
      <c r="T248" s="202">
        <f>S248*H248</f>
        <v>0.26483600000000002</v>
      </c>
      <c r="U248" s="35"/>
      <c r="V248" s="35"/>
      <c r="W248" s="35"/>
      <c r="X248" s="35"/>
      <c r="Y248" s="35"/>
      <c r="Z248" s="35"/>
      <c r="AA248" s="35"/>
      <c r="AB248" s="35"/>
      <c r="AC248" s="35"/>
      <c r="AD248" s="35"/>
      <c r="AE248" s="35"/>
      <c r="AR248" s="203" t="s">
        <v>317</v>
      </c>
      <c r="AT248" s="203" t="s">
        <v>223</v>
      </c>
      <c r="AU248" s="203" t="s">
        <v>93</v>
      </c>
      <c r="AY248" s="18" t="s">
        <v>220</v>
      </c>
      <c r="BE248" s="204">
        <f>IF(N248="základní",J248,0)</f>
        <v>0</v>
      </c>
      <c r="BF248" s="204">
        <f>IF(N248="snížená",J248,0)</f>
        <v>0</v>
      </c>
      <c r="BG248" s="204">
        <f>IF(N248="zákl. přenesená",J248,0)</f>
        <v>0</v>
      </c>
      <c r="BH248" s="204">
        <f>IF(N248="sníž. přenesená",J248,0)</f>
        <v>0</v>
      </c>
      <c r="BI248" s="204">
        <f>IF(N248="nulová",J248,0)</f>
        <v>0</v>
      </c>
      <c r="BJ248" s="18" t="s">
        <v>93</v>
      </c>
      <c r="BK248" s="204">
        <f>ROUND(I248*H248,2)</f>
        <v>0</v>
      </c>
      <c r="BL248" s="18" t="s">
        <v>317</v>
      </c>
      <c r="BM248" s="203" t="s">
        <v>406</v>
      </c>
    </row>
    <row r="249" spans="1:65" s="2" customFormat="1" ht="11.25">
      <c r="A249" s="35"/>
      <c r="B249" s="36"/>
      <c r="C249" s="37"/>
      <c r="D249" s="205" t="s">
        <v>230</v>
      </c>
      <c r="E249" s="37"/>
      <c r="F249" s="206" t="s">
        <v>407</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230</v>
      </c>
      <c r="AU249" s="18" t="s">
        <v>93</v>
      </c>
    </row>
    <row r="250" spans="1:65" s="13" customFormat="1" ht="11.25">
      <c r="B250" s="210"/>
      <c r="C250" s="211"/>
      <c r="D250" s="205" t="s">
        <v>232</v>
      </c>
      <c r="E250" s="212" t="s">
        <v>1</v>
      </c>
      <c r="F250" s="213" t="s">
        <v>348</v>
      </c>
      <c r="G250" s="211"/>
      <c r="H250" s="212" t="s">
        <v>1</v>
      </c>
      <c r="I250" s="214"/>
      <c r="J250" s="211"/>
      <c r="K250" s="211"/>
      <c r="L250" s="215"/>
      <c r="M250" s="216"/>
      <c r="N250" s="217"/>
      <c r="O250" s="217"/>
      <c r="P250" s="217"/>
      <c r="Q250" s="217"/>
      <c r="R250" s="217"/>
      <c r="S250" s="217"/>
      <c r="T250" s="218"/>
      <c r="AT250" s="219" t="s">
        <v>232</v>
      </c>
      <c r="AU250" s="219" t="s">
        <v>93</v>
      </c>
      <c r="AV250" s="13" t="s">
        <v>87</v>
      </c>
      <c r="AW250" s="13" t="s">
        <v>35</v>
      </c>
      <c r="AX250" s="13" t="s">
        <v>80</v>
      </c>
      <c r="AY250" s="219" t="s">
        <v>220</v>
      </c>
    </row>
    <row r="251" spans="1:65" s="14" customFormat="1" ht="11.25">
      <c r="B251" s="220"/>
      <c r="C251" s="221"/>
      <c r="D251" s="205" t="s">
        <v>232</v>
      </c>
      <c r="E251" s="222" t="s">
        <v>1</v>
      </c>
      <c r="F251" s="223" t="s">
        <v>2175</v>
      </c>
      <c r="G251" s="221"/>
      <c r="H251" s="224">
        <v>6.8630000000000004</v>
      </c>
      <c r="I251" s="225"/>
      <c r="J251" s="221"/>
      <c r="K251" s="221"/>
      <c r="L251" s="226"/>
      <c r="M251" s="227"/>
      <c r="N251" s="228"/>
      <c r="O251" s="228"/>
      <c r="P251" s="228"/>
      <c r="Q251" s="228"/>
      <c r="R251" s="228"/>
      <c r="S251" s="228"/>
      <c r="T251" s="229"/>
      <c r="AT251" s="230" t="s">
        <v>232</v>
      </c>
      <c r="AU251" s="230" t="s">
        <v>93</v>
      </c>
      <c r="AV251" s="14" t="s">
        <v>93</v>
      </c>
      <c r="AW251" s="14" t="s">
        <v>35</v>
      </c>
      <c r="AX251" s="14" t="s">
        <v>80</v>
      </c>
      <c r="AY251" s="230" t="s">
        <v>220</v>
      </c>
    </row>
    <row r="252" spans="1:65" s="14" customFormat="1" ht="11.25">
      <c r="B252" s="220"/>
      <c r="C252" s="221"/>
      <c r="D252" s="205" t="s">
        <v>232</v>
      </c>
      <c r="E252" s="222" t="s">
        <v>1</v>
      </c>
      <c r="F252" s="223" t="s">
        <v>2176</v>
      </c>
      <c r="G252" s="221"/>
      <c r="H252" s="224">
        <v>5.1749999999999998</v>
      </c>
      <c r="I252" s="225"/>
      <c r="J252" s="221"/>
      <c r="K252" s="221"/>
      <c r="L252" s="226"/>
      <c r="M252" s="227"/>
      <c r="N252" s="228"/>
      <c r="O252" s="228"/>
      <c r="P252" s="228"/>
      <c r="Q252" s="228"/>
      <c r="R252" s="228"/>
      <c r="S252" s="228"/>
      <c r="T252" s="229"/>
      <c r="AT252" s="230" t="s">
        <v>232</v>
      </c>
      <c r="AU252" s="230" t="s">
        <v>93</v>
      </c>
      <c r="AV252" s="14" t="s">
        <v>93</v>
      </c>
      <c r="AW252" s="14" t="s">
        <v>35</v>
      </c>
      <c r="AX252" s="14" t="s">
        <v>80</v>
      </c>
      <c r="AY252" s="230" t="s">
        <v>220</v>
      </c>
    </row>
    <row r="253" spans="1:65" s="15" customFormat="1" ht="11.25">
      <c r="B253" s="231"/>
      <c r="C253" s="232"/>
      <c r="D253" s="205" t="s">
        <v>232</v>
      </c>
      <c r="E253" s="233" t="s">
        <v>1</v>
      </c>
      <c r="F253" s="234" t="s">
        <v>236</v>
      </c>
      <c r="G253" s="232"/>
      <c r="H253" s="235">
        <v>12.038</v>
      </c>
      <c r="I253" s="236"/>
      <c r="J253" s="232"/>
      <c r="K253" s="232"/>
      <c r="L253" s="237"/>
      <c r="M253" s="238"/>
      <c r="N253" s="239"/>
      <c r="O253" s="239"/>
      <c r="P253" s="239"/>
      <c r="Q253" s="239"/>
      <c r="R253" s="239"/>
      <c r="S253" s="239"/>
      <c r="T253" s="240"/>
      <c r="AT253" s="241" t="s">
        <v>232</v>
      </c>
      <c r="AU253" s="241" t="s">
        <v>93</v>
      </c>
      <c r="AV253" s="15" t="s">
        <v>228</v>
      </c>
      <c r="AW253" s="15" t="s">
        <v>35</v>
      </c>
      <c r="AX253" s="15" t="s">
        <v>87</v>
      </c>
      <c r="AY253" s="241" t="s">
        <v>220</v>
      </c>
    </row>
    <row r="254" spans="1:65" s="2" customFormat="1" ht="14.45" customHeight="1">
      <c r="A254" s="35"/>
      <c r="B254" s="36"/>
      <c r="C254" s="192" t="s">
        <v>408</v>
      </c>
      <c r="D254" s="192" t="s">
        <v>223</v>
      </c>
      <c r="E254" s="193" t="s">
        <v>409</v>
      </c>
      <c r="F254" s="194" t="s">
        <v>410</v>
      </c>
      <c r="G254" s="195" t="s">
        <v>226</v>
      </c>
      <c r="H254" s="196">
        <v>6.35</v>
      </c>
      <c r="I254" s="197"/>
      <c r="J254" s="198">
        <f>ROUND(I254*H254,2)</f>
        <v>0</v>
      </c>
      <c r="K254" s="194" t="s">
        <v>1</v>
      </c>
      <c r="L254" s="40"/>
      <c r="M254" s="199" t="s">
        <v>1</v>
      </c>
      <c r="N254" s="200" t="s">
        <v>46</v>
      </c>
      <c r="O254" s="72"/>
      <c r="P254" s="201">
        <f>O254*H254</f>
        <v>0</v>
      </c>
      <c r="Q254" s="201">
        <v>0</v>
      </c>
      <c r="R254" s="201">
        <f>Q254*H254</f>
        <v>0</v>
      </c>
      <c r="S254" s="201">
        <v>7.0000000000000001E-3</v>
      </c>
      <c r="T254" s="202">
        <f>S254*H254</f>
        <v>4.4449999999999996E-2</v>
      </c>
      <c r="U254" s="35"/>
      <c r="V254" s="35"/>
      <c r="W254" s="35"/>
      <c r="X254" s="35"/>
      <c r="Y254" s="35"/>
      <c r="Z254" s="35"/>
      <c r="AA254" s="35"/>
      <c r="AB254" s="35"/>
      <c r="AC254" s="35"/>
      <c r="AD254" s="35"/>
      <c r="AE254" s="35"/>
      <c r="AR254" s="203" t="s">
        <v>317</v>
      </c>
      <c r="AT254" s="203" t="s">
        <v>223</v>
      </c>
      <c r="AU254" s="203" t="s">
        <v>93</v>
      </c>
      <c r="AY254" s="18" t="s">
        <v>220</v>
      </c>
      <c r="BE254" s="204">
        <f>IF(N254="základní",J254,0)</f>
        <v>0</v>
      </c>
      <c r="BF254" s="204">
        <f>IF(N254="snížená",J254,0)</f>
        <v>0</v>
      </c>
      <c r="BG254" s="204">
        <f>IF(N254="zákl. přenesená",J254,0)</f>
        <v>0</v>
      </c>
      <c r="BH254" s="204">
        <f>IF(N254="sníž. přenesená",J254,0)</f>
        <v>0</v>
      </c>
      <c r="BI254" s="204">
        <f>IF(N254="nulová",J254,0)</f>
        <v>0</v>
      </c>
      <c r="BJ254" s="18" t="s">
        <v>93</v>
      </c>
      <c r="BK254" s="204">
        <f>ROUND(I254*H254,2)</f>
        <v>0</v>
      </c>
      <c r="BL254" s="18" t="s">
        <v>317</v>
      </c>
      <c r="BM254" s="203" t="s">
        <v>411</v>
      </c>
    </row>
    <row r="255" spans="1:65" s="14" customFormat="1" ht="11.25">
      <c r="B255" s="220"/>
      <c r="C255" s="221"/>
      <c r="D255" s="205" t="s">
        <v>232</v>
      </c>
      <c r="E255" s="222" t="s">
        <v>1</v>
      </c>
      <c r="F255" s="223" t="s">
        <v>2179</v>
      </c>
      <c r="G255" s="221"/>
      <c r="H255" s="224">
        <v>6.35</v>
      </c>
      <c r="I255" s="225"/>
      <c r="J255" s="221"/>
      <c r="K255" s="221"/>
      <c r="L255" s="226"/>
      <c r="M255" s="227"/>
      <c r="N255" s="228"/>
      <c r="O255" s="228"/>
      <c r="P255" s="228"/>
      <c r="Q255" s="228"/>
      <c r="R255" s="228"/>
      <c r="S255" s="228"/>
      <c r="T255" s="229"/>
      <c r="AT255" s="230" t="s">
        <v>232</v>
      </c>
      <c r="AU255" s="230" t="s">
        <v>93</v>
      </c>
      <c r="AV255" s="14" t="s">
        <v>93</v>
      </c>
      <c r="AW255" s="14" t="s">
        <v>35</v>
      </c>
      <c r="AX255" s="14" t="s">
        <v>87</v>
      </c>
      <c r="AY255" s="230" t="s">
        <v>220</v>
      </c>
    </row>
    <row r="256" spans="1:65" s="2" customFormat="1" ht="14.45" customHeight="1">
      <c r="A256" s="35"/>
      <c r="B256" s="36"/>
      <c r="C256" s="192" t="s">
        <v>413</v>
      </c>
      <c r="D256" s="192" t="s">
        <v>223</v>
      </c>
      <c r="E256" s="193" t="s">
        <v>414</v>
      </c>
      <c r="F256" s="194" t="s">
        <v>415</v>
      </c>
      <c r="G256" s="195" t="s">
        <v>226</v>
      </c>
      <c r="H256" s="196">
        <v>12.038</v>
      </c>
      <c r="I256" s="197"/>
      <c r="J256" s="198">
        <f>ROUND(I256*H256,2)</f>
        <v>0</v>
      </c>
      <c r="K256" s="194" t="s">
        <v>1</v>
      </c>
      <c r="L256" s="40"/>
      <c r="M256" s="199" t="s">
        <v>1</v>
      </c>
      <c r="N256" s="200" t="s">
        <v>46</v>
      </c>
      <c r="O256" s="72"/>
      <c r="P256" s="201">
        <f>O256*H256</f>
        <v>0</v>
      </c>
      <c r="Q256" s="201">
        <v>0</v>
      </c>
      <c r="R256" s="201">
        <f>Q256*H256</f>
        <v>0</v>
      </c>
      <c r="S256" s="201">
        <v>2.3689999999999999E-2</v>
      </c>
      <c r="T256" s="202">
        <f>S256*H256</f>
        <v>0.28518021999999998</v>
      </c>
      <c r="U256" s="35"/>
      <c r="V256" s="35"/>
      <c r="W256" s="35"/>
      <c r="X256" s="35"/>
      <c r="Y256" s="35"/>
      <c r="Z256" s="35"/>
      <c r="AA256" s="35"/>
      <c r="AB256" s="35"/>
      <c r="AC256" s="35"/>
      <c r="AD256" s="35"/>
      <c r="AE256" s="35"/>
      <c r="AR256" s="203" t="s">
        <v>317</v>
      </c>
      <c r="AT256" s="203" t="s">
        <v>223</v>
      </c>
      <c r="AU256" s="203" t="s">
        <v>93</v>
      </c>
      <c r="AY256" s="18" t="s">
        <v>220</v>
      </c>
      <c r="BE256" s="204">
        <f>IF(N256="základní",J256,0)</f>
        <v>0</v>
      </c>
      <c r="BF256" s="204">
        <f>IF(N256="snížená",J256,0)</f>
        <v>0</v>
      </c>
      <c r="BG256" s="204">
        <f>IF(N256="zákl. přenesená",J256,0)</f>
        <v>0</v>
      </c>
      <c r="BH256" s="204">
        <f>IF(N256="sníž. přenesená",J256,0)</f>
        <v>0</v>
      </c>
      <c r="BI256" s="204">
        <f>IF(N256="nulová",J256,0)</f>
        <v>0</v>
      </c>
      <c r="BJ256" s="18" t="s">
        <v>93</v>
      </c>
      <c r="BK256" s="204">
        <f>ROUND(I256*H256,2)</f>
        <v>0</v>
      </c>
      <c r="BL256" s="18" t="s">
        <v>317</v>
      </c>
      <c r="BM256" s="203" t="s">
        <v>416</v>
      </c>
    </row>
    <row r="257" spans="1:65" s="13" customFormat="1" ht="11.25">
      <c r="B257" s="210"/>
      <c r="C257" s="211"/>
      <c r="D257" s="205" t="s">
        <v>232</v>
      </c>
      <c r="E257" s="212" t="s">
        <v>1</v>
      </c>
      <c r="F257" s="213" t="s">
        <v>348</v>
      </c>
      <c r="G257" s="211"/>
      <c r="H257" s="212" t="s">
        <v>1</v>
      </c>
      <c r="I257" s="214"/>
      <c r="J257" s="211"/>
      <c r="K257" s="211"/>
      <c r="L257" s="215"/>
      <c r="M257" s="216"/>
      <c r="N257" s="217"/>
      <c r="O257" s="217"/>
      <c r="P257" s="217"/>
      <c r="Q257" s="217"/>
      <c r="R257" s="217"/>
      <c r="S257" s="217"/>
      <c r="T257" s="218"/>
      <c r="AT257" s="219" t="s">
        <v>232</v>
      </c>
      <c r="AU257" s="219" t="s">
        <v>93</v>
      </c>
      <c r="AV257" s="13" t="s">
        <v>87</v>
      </c>
      <c r="AW257" s="13" t="s">
        <v>35</v>
      </c>
      <c r="AX257" s="13" t="s">
        <v>80</v>
      </c>
      <c r="AY257" s="219" t="s">
        <v>220</v>
      </c>
    </row>
    <row r="258" spans="1:65" s="14" customFormat="1" ht="11.25">
      <c r="B258" s="220"/>
      <c r="C258" s="221"/>
      <c r="D258" s="205" t="s">
        <v>232</v>
      </c>
      <c r="E258" s="222" t="s">
        <v>1</v>
      </c>
      <c r="F258" s="223" t="s">
        <v>2175</v>
      </c>
      <c r="G258" s="221"/>
      <c r="H258" s="224">
        <v>6.8630000000000004</v>
      </c>
      <c r="I258" s="225"/>
      <c r="J258" s="221"/>
      <c r="K258" s="221"/>
      <c r="L258" s="226"/>
      <c r="M258" s="227"/>
      <c r="N258" s="228"/>
      <c r="O258" s="228"/>
      <c r="P258" s="228"/>
      <c r="Q258" s="228"/>
      <c r="R258" s="228"/>
      <c r="S258" s="228"/>
      <c r="T258" s="229"/>
      <c r="AT258" s="230" t="s">
        <v>232</v>
      </c>
      <c r="AU258" s="230" t="s">
        <v>93</v>
      </c>
      <c r="AV258" s="14" t="s">
        <v>93</v>
      </c>
      <c r="AW258" s="14" t="s">
        <v>35</v>
      </c>
      <c r="AX258" s="14" t="s">
        <v>80</v>
      </c>
      <c r="AY258" s="230" t="s">
        <v>220</v>
      </c>
    </row>
    <row r="259" spans="1:65" s="14" customFormat="1" ht="11.25">
      <c r="B259" s="220"/>
      <c r="C259" s="221"/>
      <c r="D259" s="205" t="s">
        <v>232</v>
      </c>
      <c r="E259" s="222" t="s">
        <v>1</v>
      </c>
      <c r="F259" s="223" t="s">
        <v>2176</v>
      </c>
      <c r="G259" s="221"/>
      <c r="H259" s="224">
        <v>5.1749999999999998</v>
      </c>
      <c r="I259" s="225"/>
      <c r="J259" s="221"/>
      <c r="K259" s="221"/>
      <c r="L259" s="226"/>
      <c r="M259" s="227"/>
      <c r="N259" s="228"/>
      <c r="O259" s="228"/>
      <c r="P259" s="228"/>
      <c r="Q259" s="228"/>
      <c r="R259" s="228"/>
      <c r="S259" s="228"/>
      <c r="T259" s="229"/>
      <c r="AT259" s="230" t="s">
        <v>232</v>
      </c>
      <c r="AU259" s="230" t="s">
        <v>93</v>
      </c>
      <c r="AV259" s="14" t="s">
        <v>93</v>
      </c>
      <c r="AW259" s="14" t="s">
        <v>35</v>
      </c>
      <c r="AX259" s="14" t="s">
        <v>80</v>
      </c>
      <c r="AY259" s="230" t="s">
        <v>220</v>
      </c>
    </row>
    <row r="260" spans="1:65" s="15" customFormat="1" ht="11.25">
      <c r="B260" s="231"/>
      <c r="C260" s="232"/>
      <c r="D260" s="205" t="s">
        <v>232</v>
      </c>
      <c r="E260" s="233" t="s">
        <v>1</v>
      </c>
      <c r="F260" s="234" t="s">
        <v>236</v>
      </c>
      <c r="G260" s="232"/>
      <c r="H260" s="235">
        <v>12.038</v>
      </c>
      <c r="I260" s="236"/>
      <c r="J260" s="232"/>
      <c r="K260" s="232"/>
      <c r="L260" s="237"/>
      <c r="M260" s="238"/>
      <c r="N260" s="239"/>
      <c r="O260" s="239"/>
      <c r="P260" s="239"/>
      <c r="Q260" s="239"/>
      <c r="R260" s="239"/>
      <c r="S260" s="239"/>
      <c r="T260" s="240"/>
      <c r="AT260" s="241" t="s">
        <v>232</v>
      </c>
      <c r="AU260" s="241" t="s">
        <v>93</v>
      </c>
      <c r="AV260" s="15" t="s">
        <v>228</v>
      </c>
      <c r="AW260" s="15" t="s">
        <v>35</v>
      </c>
      <c r="AX260" s="15" t="s">
        <v>87</v>
      </c>
      <c r="AY260" s="241" t="s">
        <v>220</v>
      </c>
    </row>
    <row r="261" spans="1:65" s="2" customFormat="1" ht="14.45" customHeight="1">
      <c r="A261" s="35"/>
      <c r="B261" s="36"/>
      <c r="C261" s="192" t="s">
        <v>362</v>
      </c>
      <c r="D261" s="192" t="s">
        <v>223</v>
      </c>
      <c r="E261" s="193" t="s">
        <v>417</v>
      </c>
      <c r="F261" s="194" t="s">
        <v>418</v>
      </c>
      <c r="G261" s="195" t="s">
        <v>226</v>
      </c>
      <c r="H261" s="196">
        <v>12.038</v>
      </c>
      <c r="I261" s="197"/>
      <c r="J261" s="198">
        <f>ROUND(I261*H261,2)</f>
        <v>0</v>
      </c>
      <c r="K261" s="194" t="s">
        <v>1</v>
      </c>
      <c r="L261" s="40"/>
      <c r="M261" s="199" t="s">
        <v>1</v>
      </c>
      <c r="N261" s="200" t="s">
        <v>46</v>
      </c>
      <c r="O261" s="72"/>
      <c r="P261" s="201">
        <f>O261*H261</f>
        <v>0</v>
      </c>
      <c r="Q261" s="201">
        <v>0</v>
      </c>
      <c r="R261" s="201">
        <f>Q261*H261</f>
        <v>0</v>
      </c>
      <c r="S261" s="201">
        <v>9.4800000000000006E-3</v>
      </c>
      <c r="T261" s="202">
        <f>S261*H261</f>
        <v>0.11412024000000001</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419</v>
      </c>
    </row>
    <row r="262" spans="1:65" s="13" customFormat="1" ht="11.25">
      <c r="B262" s="210"/>
      <c r="C262" s="211"/>
      <c r="D262" s="205" t="s">
        <v>232</v>
      </c>
      <c r="E262" s="212" t="s">
        <v>1</v>
      </c>
      <c r="F262" s="213" t="s">
        <v>348</v>
      </c>
      <c r="G262" s="211"/>
      <c r="H262" s="212" t="s">
        <v>1</v>
      </c>
      <c r="I262" s="214"/>
      <c r="J262" s="211"/>
      <c r="K262" s="211"/>
      <c r="L262" s="215"/>
      <c r="M262" s="216"/>
      <c r="N262" s="217"/>
      <c r="O262" s="217"/>
      <c r="P262" s="217"/>
      <c r="Q262" s="217"/>
      <c r="R262" s="217"/>
      <c r="S262" s="217"/>
      <c r="T262" s="218"/>
      <c r="AT262" s="219" t="s">
        <v>232</v>
      </c>
      <c r="AU262" s="219" t="s">
        <v>93</v>
      </c>
      <c r="AV262" s="13" t="s">
        <v>87</v>
      </c>
      <c r="AW262" s="13" t="s">
        <v>35</v>
      </c>
      <c r="AX262" s="13" t="s">
        <v>80</v>
      </c>
      <c r="AY262" s="219" t="s">
        <v>220</v>
      </c>
    </row>
    <row r="263" spans="1:65" s="14" customFormat="1" ht="11.25">
      <c r="B263" s="220"/>
      <c r="C263" s="221"/>
      <c r="D263" s="205" t="s">
        <v>232</v>
      </c>
      <c r="E263" s="222" t="s">
        <v>1</v>
      </c>
      <c r="F263" s="223" t="s">
        <v>2175</v>
      </c>
      <c r="G263" s="221"/>
      <c r="H263" s="224">
        <v>6.8630000000000004</v>
      </c>
      <c r="I263" s="225"/>
      <c r="J263" s="221"/>
      <c r="K263" s="221"/>
      <c r="L263" s="226"/>
      <c r="M263" s="227"/>
      <c r="N263" s="228"/>
      <c r="O263" s="228"/>
      <c r="P263" s="228"/>
      <c r="Q263" s="228"/>
      <c r="R263" s="228"/>
      <c r="S263" s="228"/>
      <c r="T263" s="229"/>
      <c r="AT263" s="230" t="s">
        <v>232</v>
      </c>
      <c r="AU263" s="230" t="s">
        <v>93</v>
      </c>
      <c r="AV263" s="14" t="s">
        <v>93</v>
      </c>
      <c r="AW263" s="14" t="s">
        <v>35</v>
      </c>
      <c r="AX263" s="14" t="s">
        <v>80</v>
      </c>
      <c r="AY263" s="230" t="s">
        <v>220</v>
      </c>
    </row>
    <row r="264" spans="1:65" s="14" customFormat="1" ht="11.25">
      <c r="B264" s="220"/>
      <c r="C264" s="221"/>
      <c r="D264" s="205" t="s">
        <v>232</v>
      </c>
      <c r="E264" s="222" t="s">
        <v>1</v>
      </c>
      <c r="F264" s="223" t="s">
        <v>2176</v>
      </c>
      <c r="G264" s="221"/>
      <c r="H264" s="224">
        <v>5.1749999999999998</v>
      </c>
      <c r="I264" s="225"/>
      <c r="J264" s="221"/>
      <c r="K264" s="221"/>
      <c r="L264" s="226"/>
      <c r="M264" s="227"/>
      <c r="N264" s="228"/>
      <c r="O264" s="228"/>
      <c r="P264" s="228"/>
      <c r="Q264" s="228"/>
      <c r="R264" s="228"/>
      <c r="S264" s="228"/>
      <c r="T264" s="229"/>
      <c r="AT264" s="230" t="s">
        <v>232</v>
      </c>
      <c r="AU264" s="230" t="s">
        <v>93</v>
      </c>
      <c r="AV264" s="14" t="s">
        <v>93</v>
      </c>
      <c r="AW264" s="14" t="s">
        <v>35</v>
      </c>
      <c r="AX264" s="14" t="s">
        <v>80</v>
      </c>
      <c r="AY264" s="230" t="s">
        <v>220</v>
      </c>
    </row>
    <row r="265" spans="1:65" s="15" customFormat="1" ht="11.25">
      <c r="B265" s="231"/>
      <c r="C265" s="232"/>
      <c r="D265" s="205" t="s">
        <v>232</v>
      </c>
      <c r="E265" s="233" t="s">
        <v>1</v>
      </c>
      <c r="F265" s="234" t="s">
        <v>236</v>
      </c>
      <c r="G265" s="232"/>
      <c r="H265" s="235">
        <v>12.038</v>
      </c>
      <c r="I265" s="236"/>
      <c r="J265" s="232"/>
      <c r="K265" s="232"/>
      <c r="L265" s="237"/>
      <c r="M265" s="238"/>
      <c r="N265" s="239"/>
      <c r="O265" s="239"/>
      <c r="P265" s="239"/>
      <c r="Q265" s="239"/>
      <c r="R265" s="239"/>
      <c r="S265" s="239"/>
      <c r="T265" s="240"/>
      <c r="AT265" s="241" t="s">
        <v>232</v>
      </c>
      <c r="AU265" s="241" t="s">
        <v>93</v>
      </c>
      <c r="AV265" s="15" t="s">
        <v>228</v>
      </c>
      <c r="AW265" s="15" t="s">
        <v>35</v>
      </c>
      <c r="AX265" s="15" t="s">
        <v>87</v>
      </c>
      <c r="AY265" s="241" t="s">
        <v>220</v>
      </c>
    </row>
    <row r="266" spans="1:65" s="2" customFormat="1" ht="14.45" customHeight="1">
      <c r="A266" s="35"/>
      <c r="B266" s="36"/>
      <c r="C266" s="192" t="s">
        <v>420</v>
      </c>
      <c r="D266" s="192" t="s">
        <v>223</v>
      </c>
      <c r="E266" s="193" t="s">
        <v>421</v>
      </c>
      <c r="F266" s="194" t="s">
        <v>422</v>
      </c>
      <c r="G266" s="195" t="s">
        <v>226</v>
      </c>
      <c r="H266" s="196">
        <v>9.2940000000000005</v>
      </c>
      <c r="I266" s="197"/>
      <c r="J266" s="198">
        <f>ROUND(I266*H266,2)</f>
        <v>0</v>
      </c>
      <c r="K266" s="194" t="s">
        <v>1</v>
      </c>
      <c r="L266" s="40"/>
      <c r="M266" s="199" t="s">
        <v>1</v>
      </c>
      <c r="N266" s="200" t="s">
        <v>46</v>
      </c>
      <c r="O266" s="72"/>
      <c r="P266" s="201">
        <f>O266*H266</f>
        <v>0</v>
      </c>
      <c r="Q266" s="201">
        <v>0</v>
      </c>
      <c r="R266" s="201">
        <f>Q266*H266</f>
        <v>0</v>
      </c>
      <c r="S266" s="201">
        <v>1.5779999999999999E-2</v>
      </c>
      <c r="T266" s="202">
        <f>S266*H266</f>
        <v>0.14665932000000001</v>
      </c>
      <c r="U266" s="35"/>
      <c r="V266" s="35"/>
      <c r="W266" s="35"/>
      <c r="X266" s="35"/>
      <c r="Y266" s="35"/>
      <c r="Z266" s="35"/>
      <c r="AA266" s="35"/>
      <c r="AB266" s="35"/>
      <c r="AC266" s="35"/>
      <c r="AD266" s="35"/>
      <c r="AE266" s="35"/>
      <c r="AR266" s="203" t="s">
        <v>317</v>
      </c>
      <c r="AT266" s="203" t="s">
        <v>223</v>
      </c>
      <c r="AU266" s="203" t="s">
        <v>93</v>
      </c>
      <c r="AY266" s="18" t="s">
        <v>220</v>
      </c>
      <c r="BE266" s="204">
        <f>IF(N266="základní",J266,0)</f>
        <v>0</v>
      </c>
      <c r="BF266" s="204">
        <f>IF(N266="snížená",J266,0)</f>
        <v>0</v>
      </c>
      <c r="BG266" s="204">
        <f>IF(N266="zákl. přenesená",J266,0)</f>
        <v>0</v>
      </c>
      <c r="BH266" s="204">
        <f>IF(N266="sníž. přenesená",J266,0)</f>
        <v>0</v>
      </c>
      <c r="BI266" s="204">
        <f>IF(N266="nulová",J266,0)</f>
        <v>0</v>
      </c>
      <c r="BJ266" s="18" t="s">
        <v>93</v>
      </c>
      <c r="BK266" s="204">
        <f>ROUND(I266*H266,2)</f>
        <v>0</v>
      </c>
      <c r="BL266" s="18" t="s">
        <v>317</v>
      </c>
      <c r="BM266" s="203" t="s">
        <v>423</v>
      </c>
    </row>
    <row r="267" spans="1:65" s="13" customFormat="1" ht="11.25">
      <c r="B267" s="210"/>
      <c r="C267" s="211"/>
      <c r="D267" s="205" t="s">
        <v>232</v>
      </c>
      <c r="E267" s="212" t="s">
        <v>1</v>
      </c>
      <c r="F267" s="213" t="s">
        <v>348</v>
      </c>
      <c r="G267" s="211"/>
      <c r="H267" s="212" t="s">
        <v>1</v>
      </c>
      <c r="I267" s="214"/>
      <c r="J267" s="211"/>
      <c r="K267" s="211"/>
      <c r="L267" s="215"/>
      <c r="M267" s="216"/>
      <c r="N267" s="217"/>
      <c r="O267" s="217"/>
      <c r="P267" s="217"/>
      <c r="Q267" s="217"/>
      <c r="R267" s="217"/>
      <c r="S267" s="217"/>
      <c r="T267" s="218"/>
      <c r="AT267" s="219" t="s">
        <v>232</v>
      </c>
      <c r="AU267" s="219" t="s">
        <v>93</v>
      </c>
      <c r="AV267" s="13" t="s">
        <v>87</v>
      </c>
      <c r="AW267" s="13" t="s">
        <v>35</v>
      </c>
      <c r="AX267" s="13" t="s">
        <v>80</v>
      </c>
      <c r="AY267" s="219" t="s">
        <v>220</v>
      </c>
    </row>
    <row r="268" spans="1:65" s="14" customFormat="1" ht="11.25">
      <c r="B268" s="220"/>
      <c r="C268" s="221"/>
      <c r="D268" s="205" t="s">
        <v>232</v>
      </c>
      <c r="E268" s="222" t="s">
        <v>1</v>
      </c>
      <c r="F268" s="223" t="s">
        <v>2180</v>
      </c>
      <c r="G268" s="221"/>
      <c r="H268" s="224">
        <v>2.1059999999999999</v>
      </c>
      <c r="I268" s="225"/>
      <c r="J268" s="221"/>
      <c r="K268" s="221"/>
      <c r="L268" s="226"/>
      <c r="M268" s="227"/>
      <c r="N268" s="228"/>
      <c r="O268" s="228"/>
      <c r="P268" s="228"/>
      <c r="Q268" s="228"/>
      <c r="R268" s="228"/>
      <c r="S268" s="228"/>
      <c r="T268" s="229"/>
      <c r="AT268" s="230" t="s">
        <v>232</v>
      </c>
      <c r="AU268" s="230" t="s">
        <v>93</v>
      </c>
      <c r="AV268" s="14" t="s">
        <v>93</v>
      </c>
      <c r="AW268" s="14" t="s">
        <v>35</v>
      </c>
      <c r="AX268" s="14" t="s">
        <v>80</v>
      </c>
      <c r="AY268" s="230" t="s">
        <v>220</v>
      </c>
    </row>
    <row r="269" spans="1:65" s="14" customFormat="1" ht="11.25">
      <c r="B269" s="220"/>
      <c r="C269" s="221"/>
      <c r="D269" s="205" t="s">
        <v>232</v>
      </c>
      <c r="E269" s="222" t="s">
        <v>1</v>
      </c>
      <c r="F269" s="223" t="s">
        <v>2181</v>
      </c>
      <c r="G269" s="221"/>
      <c r="H269" s="224">
        <v>7.1879999999999997</v>
      </c>
      <c r="I269" s="225"/>
      <c r="J269" s="221"/>
      <c r="K269" s="221"/>
      <c r="L269" s="226"/>
      <c r="M269" s="227"/>
      <c r="N269" s="228"/>
      <c r="O269" s="228"/>
      <c r="P269" s="228"/>
      <c r="Q269" s="228"/>
      <c r="R269" s="228"/>
      <c r="S269" s="228"/>
      <c r="T269" s="229"/>
      <c r="AT269" s="230" t="s">
        <v>232</v>
      </c>
      <c r="AU269" s="230" t="s">
        <v>93</v>
      </c>
      <c r="AV269" s="14" t="s">
        <v>93</v>
      </c>
      <c r="AW269" s="14" t="s">
        <v>35</v>
      </c>
      <c r="AX269" s="14" t="s">
        <v>80</v>
      </c>
      <c r="AY269" s="230" t="s">
        <v>220</v>
      </c>
    </row>
    <row r="270" spans="1:65" s="15" customFormat="1" ht="11.25">
      <c r="B270" s="231"/>
      <c r="C270" s="232"/>
      <c r="D270" s="205" t="s">
        <v>232</v>
      </c>
      <c r="E270" s="233" t="s">
        <v>1</v>
      </c>
      <c r="F270" s="234" t="s">
        <v>236</v>
      </c>
      <c r="G270" s="232"/>
      <c r="H270" s="235">
        <v>9.2940000000000005</v>
      </c>
      <c r="I270" s="236"/>
      <c r="J270" s="232"/>
      <c r="K270" s="232"/>
      <c r="L270" s="237"/>
      <c r="M270" s="238"/>
      <c r="N270" s="239"/>
      <c r="O270" s="239"/>
      <c r="P270" s="239"/>
      <c r="Q270" s="239"/>
      <c r="R270" s="239"/>
      <c r="S270" s="239"/>
      <c r="T270" s="240"/>
      <c r="AT270" s="241" t="s">
        <v>232</v>
      </c>
      <c r="AU270" s="241" t="s">
        <v>93</v>
      </c>
      <c r="AV270" s="15" t="s">
        <v>228</v>
      </c>
      <c r="AW270" s="15" t="s">
        <v>35</v>
      </c>
      <c r="AX270" s="15" t="s">
        <v>87</v>
      </c>
      <c r="AY270" s="241" t="s">
        <v>220</v>
      </c>
    </row>
    <row r="271" spans="1:65" s="2" customFormat="1" ht="14.45" customHeight="1">
      <c r="A271" s="35"/>
      <c r="B271" s="36"/>
      <c r="C271" s="192" t="s">
        <v>426</v>
      </c>
      <c r="D271" s="192" t="s">
        <v>223</v>
      </c>
      <c r="E271" s="193" t="s">
        <v>427</v>
      </c>
      <c r="F271" s="194" t="s">
        <v>428</v>
      </c>
      <c r="G271" s="195" t="s">
        <v>226</v>
      </c>
      <c r="H271" s="196">
        <v>9.2940000000000005</v>
      </c>
      <c r="I271" s="197"/>
      <c r="J271" s="198">
        <f>ROUND(I271*H271,2)</f>
        <v>0</v>
      </c>
      <c r="K271" s="194" t="s">
        <v>227</v>
      </c>
      <c r="L271" s="40"/>
      <c r="M271" s="199" t="s">
        <v>1</v>
      </c>
      <c r="N271" s="200" t="s">
        <v>46</v>
      </c>
      <c r="O271" s="72"/>
      <c r="P271" s="201">
        <f>O271*H271</f>
        <v>0</v>
      </c>
      <c r="Q271" s="201">
        <v>0</v>
      </c>
      <c r="R271" s="201">
        <f>Q271*H271</f>
        <v>0</v>
      </c>
      <c r="S271" s="201">
        <v>1.32E-3</v>
      </c>
      <c r="T271" s="202">
        <f>S271*H271</f>
        <v>1.2268080000000001E-2</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93</v>
      </c>
      <c r="BK271" s="204">
        <f>ROUND(I271*H271,2)</f>
        <v>0</v>
      </c>
      <c r="BL271" s="18" t="s">
        <v>317</v>
      </c>
      <c r="BM271" s="203" t="s">
        <v>429</v>
      </c>
    </row>
    <row r="272" spans="1:65" s="2" customFormat="1" ht="11.25">
      <c r="A272" s="35"/>
      <c r="B272" s="36"/>
      <c r="C272" s="37"/>
      <c r="D272" s="205" t="s">
        <v>230</v>
      </c>
      <c r="E272" s="37"/>
      <c r="F272" s="206" t="s">
        <v>430</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13" customFormat="1" ht="11.25">
      <c r="B273" s="210"/>
      <c r="C273" s="211"/>
      <c r="D273" s="205" t="s">
        <v>232</v>
      </c>
      <c r="E273" s="212" t="s">
        <v>1</v>
      </c>
      <c r="F273" s="213" t="s">
        <v>348</v>
      </c>
      <c r="G273" s="211"/>
      <c r="H273" s="212" t="s">
        <v>1</v>
      </c>
      <c r="I273" s="214"/>
      <c r="J273" s="211"/>
      <c r="K273" s="211"/>
      <c r="L273" s="215"/>
      <c r="M273" s="216"/>
      <c r="N273" s="217"/>
      <c r="O273" s="217"/>
      <c r="P273" s="217"/>
      <c r="Q273" s="217"/>
      <c r="R273" s="217"/>
      <c r="S273" s="217"/>
      <c r="T273" s="218"/>
      <c r="AT273" s="219" t="s">
        <v>232</v>
      </c>
      <c r="AU273" s="219" t="s">
        <v>93</v>
      </c>
      <c r="AV273" s="13" t="s">
        <v>87</v>
      </c>
      <c r="AW273" s="13" t="s">
        <v>35</v>
      </c>
      <c r="AX273" s="13" t="s">
        <v>80</v>
      </c>
      <c r="AY273" s="219" t="s">
        <v>220</v>
      </c>
    </row>
    <row r="274" spans="1:65" s="14" customFormat="1" ht="11.25">
      <c r="B274" s="220"/>
      <c r="C274" s="221"/>
      <c r="D274" s="205" t="s">
        <v>232</v>
      </c>
      <c r="E274" s="222" t="s">
        <v>1</v>
      </c>
      <c r="F274" s="223" t="s">
        <v>2180</v>
      </c>
      <c r="G274" s="221"/>
      <c r="H274" s="224">
        <v>2.1059999999999999</v>
      </c>
      <c r="I274" s="225"/>
      <c r="J274" s="221"/>
      <c r="K274" s="221"/>
      <c r="L274" s="226"/>
      <c r="M274" s="227"/>
      <c r="N274" s="228"/>
      <c r="O274" s="228"/>
      <c r="P274" s="228"/>
      <c r="Q274" s="228"/>
      <c r="R274" s="228"/>
      <c r="S274" s="228"/>
      <c r="T274" s="229"/>
      <c r="AT274" s="230" t="s">
        <v>232</v>
      </c>
      <c r="AU274" s="230" t="s">
        <v>93</v>
      </c>
      <c r="AV274" s="14" t="s">
        <v>93</v>
      </c>
      <c r="AW274" s="14" t="s">
        <v>35</v>
      </c>
      <c r="AX274" s="14" t="s">
        <v>80</v>
      </c>
      <c r="AY274" s="230" t="s">
        <v>220</v>
      </c>
    </row>
    <row r="275" spans="1:65" s="14" customFormat="1" ht="11.25">
      <c r="B275" s="220"/>
      <c r="C275" s="221"/>
      <c r="D275" s="205" t="s">
        <v>232</v>
      </c>
      <c r="E275" s="222" t="s">
        <v>1</v>
      </c>
      <c r="F275" s="223" t="s">
        <v>2181</v>
      </c>
      <c r="G275" s="221"/>
      <c r="H275" s="224">
        <v>7.1879999999999997</v>
      </c>
      <c r="I275" s="225"/>
      <c r="J275" s="221"/>
      <c r="K275" s="221"/>
      <c r="L275" s="226"/>
      <c r="M275" s="227"/>
      <c r="N275" s="228"/>
      <c r="O275" s="228"/>
      <c r="P275" s="228"/>
      <c r="Q275" s="228"/>
      <c r="R275" s="228"/>
      <c r="S275" s="228"/>
      <c r="T275" s="229"/>
      <c r="AT275" s="230" t="s">
        <v>232</v>
      </c>
      <c r="AU275" s="230" t="s">
        <v>93</v>
      </c>
      <c r="AV275" s="14" t="s">
        <v>93</v>
      </c>
      <c r="AW275" s="14" t="s">
        <v>35</v>
      </c>
      <c r="AX275" s="14" t="s">
        <v>80</v>
      </c>
      <c r="AY275" s="230" t="s">
        <v>220</v>
      </c>
    </row>
    <row r="276" spans="1:65" s="15" customFormat="1" ht="11.25">
      <c r="B276" s="231"/>
      <c r="C276" s="232"/>
      <c r="D276" s="205" t="s">
        <v>232</v>
      </c>
      <c r="E276" s="233" t="s">
        <v>1</v>
      </c>
      <c r="F276" s="234" t="s">
        <v>236</v>
      </c>
      <c r="G276" s="232"/>
      <c r="H276" s="235">
        <v>9.2940000000000005</v>
      </c>
      <c r="I276" s="236"/>
      <c r="J276" s="232"/>
      <c r="K276" s="232"/>
      <c r="L276" s="237"/>
      <c r="M276" s="238"/>
      <c r="N276" s="239"/>
      <c r="O276" s="239"/>
      <c r="P276" s="239"/>
      <c r="Q276" s="239"/>
      <c r="R276" s="239"/>
      <c r="S276" s="239"/>
      <c r="T276" s="240"/>
      <c r="AT276" s="241" t="s">
        <v>232</v>
      </c>
      <c r="AU276" s="241" t="s">
        <v>93</v>
      </c>
      <c r="AV276" s="15" t="s">
        <v>228</v>
      </c>
      <c r="AW276" s="15" t="s">
        <v>35</v>
      </c>
      <c r="AX276" s="15" t="s">
        <v>87</v>
      </c>
      <c r="AY276" s="241" t="s">
        <v>220</v>
      </c>
    </row>
    <row r="277" spans="1:65" s="2" customFormat="1" ht="24.2" customHeight="1">
      <c r="A277" s="35"/>
      <c r="B277" s="36"/>
      <c r="C277" s="192" t="s">
        <v>431</v>
      </c>
      <c r="D277" s="192" t="s">
        <v>223</v>
      </c>
      <c r="E277" s="193" t="s">
        <v>432</v>
      </c>
      <c r="F277" s="194" t="s">
        <v>433</v>
      </c>
      <c r="G277" s="195" t="s">
        <v>301</v>
      </c>
      <c r="H277" s="196">
        <v>1</v>
      </c>
      <c r="I277" s="197"/>
      <c r="J277" s="198">
        <f>ROUND(I277*H277,2)</f>
        <v>0</v>
      </c>
      <c r="K277" s="194" t="s">
        <v>1</v>
      </c>
      <c r="L277" s="40"/>
      <c r="M277" s="199" t="s">
        <v>1</v>
      </c>
      <c r="N277" s="200" t="s">
        <v>46</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434</v>
      </c>
    </row>
    <row r="278" spans="1:65" s="2" customFormat="1" ht="11.25">
      <c r="A278" s="35"/>
      <c r="B278" s="36"/>
      <c r="C278" s="37"/>
      <c r="D278" s="205" t="s">
        <v>230</v>
      </c>
      <c r="E278" s="37"/>
      <c r="F278" s="206" t="s">
        <v>433</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435</v>
      </c>
      <c r="D279" s="192" t="s">
        <v>223</v>
      </c>
      <c r="E279" s="193" t="s">
        <v>436</v>
      </c>
      <c r="F279" s="194" t="s">
        <v>437</v>
      </c>
      <c r="G279" s="195" t="s">
        <v>386</v>
      </c>
      <c r="H279" s="253"/>
      <c r="I279" s="197"/>
      <c r="J279" s="198">
        <f>ROUND(I279*H279,2)</f>
        <v>0</v>
      </c>
      <c r="K279" s="194" t="s">
        <v>227</v>
      </c>
      <c r="L279" s="40"/>
      <c r="M279" s="199" t="s">
        <v>1</v>
      </c>
      <c r="N279" s="200" t="s">
        <v>46</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93</v>
      </c>
      <c r="BK279" s="204">
        <f>ROUND(I279*H279,2)</f>
        <v>0</v>
      </c>
      <c r="BL279" s="18" t="s">
        <v>317</v>
      </c>
      <c r="BM279" s="203" t="s">
        <v>438</v>
      </c>
    </row>
    <row r="280" spans="1:65" s="2" customFormat="1" ht="19.5">
      <c r="A280" s="35"/>
      <c r="B280" s="36"/>
      <c r="C280" s="37"/>
      <c r="D280" s="205" t="s">
        <v>230</v>
      </c>
      <c r="E280" s="37"/>
      <c r="F280" s="206" t="s">
        <v>439</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12" customFormat="1" ht="22.9" customHeight="1">
      <c r="B281" s="176"/>
      <c r="C281" s="177"/>
      <c r="D281" s="178" t="s">
        <v>79</v>
      </c>
      <c r="E281" s="190" t="s">
        <v>440</v>
      </c>
      <c r="F281" s="190" t="s">
        <v>441</v>
      </c>
      <c r="G281" s="177"/>
      <c r="H281" s="177"/>
      <c r="I281" s="180"/>
      <c r="J281" s="191">
        <f>BK281</f>
        <v>0</v>
      </c>
      <c r="K281" s="177"/>
      <c r="L281" s="182"/>
      <c r="M281" s="183"/>
      <c r="N281" s="184"/>
      <c r="O281" s="184"/>
      <c r="P281" s="185">
        <f>SUM(P282:P467)</f>
        <v>0</v>
      </c>
      <c r="Q281" s="184"/>
      <c r="R281" s="185">
        <f>SUM(R282:R467)</f>
        <v>20.590456982000003</v>
      </c>
      <c r="S281" s="184"/>
      <c r="T281" s="186">
        <f>SUM(T282:T467)</f>
        <v>0</v>
      </c>
      <c r="AR281" s="187" t="s">
        <v>93</v>
      </c>
      <c r="AT281" s="188" t="s">
        <v>79</v>
      </c>
      <c r="AU281" s="188" t="s">
        <v>87</v>
      </c>
      <c r="AY281" s="187" t="s">
        <v>220</v>
      </c>
      <c r="BK281" s="189">
        <f>SUM(BK282:BK467)</f>
        <v>0</v>
      </c>
    </row>
    <row r="282" spans="1:65" s="2" customFormat="1" ht="14.45" customHeight="1">
      <c r="A282" s="35"/>
      <c r="B282" s="36"/>
      <c r="C282" s="192" t="s">
        <v>442</v>
      </c>
      <c r="D282" s="192" t="s">
        <v>223</v>
      </c>
      <c r="E282" s="193" t="s">
        <v>443</v>
      </c>
      <c r="F282" s="194" t="s">
        <v>444</v>
      </c>
      <c r="G282" s="195" t="s">
        <v>226</v>
      </c>
      <c r="H282" s="196">
        <v>34.180999999999997</v>
      </c>
      <c r="I282" s="197"/>
      <c r="J282" s="198">
        <f>ROUND(I282*H282,2)</f>
        <v>0</v>
      </c>
      <c r="K282" s="194" t="s">
        <v>227</v>
      </c>
      <c r="L282" s="40"/>
      <c r="M282" s="199" t="s">
        <v>1</v>
      </c>
      <c r="N282" s="200" t="s">
        <v>46</v>
      </c>
      <c r="O282" s="72"/>
      <c r="P282" s="201">
        <f>O282*H282</f>
        <v>0</v>
      </c>
      <c r="Q282" s="201">
        <v>2.5510000000000001E-2</v>
      </c>
      <c r="R282" s="201">
        <f>Q282*H282</f>
        <v>0.87195730999999999</v>
      </c>
      <c r="S282" s="201">
        <v>0</v>
      </c>
      <c r="T282" s="202">
        <f>S282*H282</f>
        <v>0</v>
      </c>
      <c r="U282" s="35"/>
      <c r="V282" s="35"/>
      <c r="W282" s="35"/>
      <c r="X282" s="35"/>
      <c r="Y282" s="35"/>
      <c r="Z282" s="35"/>
      <c r="AA282" s="35"/>
      <c r="AB282" s="35"/>
      <c r="AC282" s="35"/>
      <c r="AD282" s="35"/>
      <c r="AE282" s="35"/>
      <c r="AR282" s="203" t="s">
        <v>317</v>
      </c>
      <c r="AT282" s="203" t="s">
        <v>223</v>
      </c>
      <c r="AU282" s="203" t="s">
        <v>93</v>
      </c>
      <c r="AY282" s="18" t="s">
        <v>220</v>
      </c>
      <c r="BE282" s="204">
        <f>IF(N282="základní",J282,0)</f>
        <v>0</v>
      </c>
      <c r="BF282" s="204">
        <f>IF(N282="snížená",J282,0)</f>
        <v>0</v>
      </c>
      <c r="BG282" s="204">
        <f>IF(N282="zákl. přenesená",J282,0)</f>
        <v>0</v>
      </c>
      <c r="BH282" s="204">
        <f>IF(N282="sníž. přenesená",J282,0)</f>
        <v>0</v>
      </c>
      <c r="BI282" s="204">
        <f>IF(N282="nulová",J282,0)</f>
        <v>0</v>
      </c>
      <c r="BJ282" s="18" t="s">
        <v>93</v>
      </c>
      <c r="BK282" s="204">
        <f>ROUND(I282*H282,2)</f>
        <v>0</v>
      </c>
      <c r="BL282" s="18" t="s">
        <v>317</v>
      </c>
      <c r="BM282" s="203" t="s">
        <v>445</v>
      </c>
    </row>
    <row r="283" spans="1:65" s="2" customFormat="1" ht="19.5">
      <c r="A283" s="35"/>
      <c r="B283" s="36"/>
      <c r="C283" s="37"/>
      <c r="D283" s="205" t="s">
        <v>230</v>
      </c>
      <c r="E283" s="37"/>
      <c r="F283" s="206" t="s">
        <v>446</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230</v>
      </c>
      <c r="AU283" s="18" t="s">
        <v>93</v>
      </c>
    </row>
    <row r="284" spans="1:65" s="13" customFormat="1" ht="11.25">
      <c r="B284" s="210"/>
      <c r="C284" s="211"/>
      <c r="D284" s="205" t="s">
        <v>232</v>
      </c>
      <c r="E284" s="212" t="s">
        <v>1</v>
      </c>
      <c r="F284" s="213" t="s">
        <v>271</v>
      </c>
      <c r="G284" s="211"/>
      <c r="H284" s="212" t="s">
        <v>1</v>
      </c>
      <c r="I284" s="214"/>
      <c r="J284" s="211"/>
      <c r="K284" s="211"/>
      <c r="L284" s="215"/>
      <c r="M284" s="216"/>
      <c r="N284" s="217"/>
      <c r="O284" s="217"/>
      <c r="P284" s="217"/>
      <c r="Q284" s="217"/>
      <c r="R284" s="217"/>
      <c r="S284" s="217"/>
      <c r="T284" s="218"/>
      <c r="AT284" s="219" t="s">
        <v>232</v>
      </c>
      <c r="AU284" s="219" t="s">
        <v>93</v>
      </c>
      <c r="AV284" s="13" t="s">
        <v>87</v>
      </c>
      <c r="AW284" s="13" t="s">
        <v>35</v>
      </c>
      <c r="AX284" s="13" t="s">
        <v>80</v>
      </c>
      <c r="AY284" s="219" t="s">
        <v>220</v>
      </c>
    </row>
    <row r="285" spans="1:65" s="14" customFormat="1" ht="11.25">
      <c r="B285" s="220"/>
      <c r="C285" s="221"/>
      <c r="D285" s="205" t="s">
        <v>232</v>
      </c>
      <c r="E285" s="222" t="s">
        <v>1</v>
      </c>
      <c r="F285" s="223" t="s">
        <v>2182</v>
      </c>
      <c r="G285" s="221"/>
      <c r="H285" s="224">
        <v>26.628</v>
      </c>
      <c r="I285" s="225"/>
      <c r="J285" s="221"/>
      <c r="K285" s="221"/>
      <c r="L285" s="226"/>
      <c r="M285" s="227"/>
      <c r="N285" s="228"/>
      <c r="O285" s="228"/>
      <c r="P285" s="228"/>
      <c r="Q285" s="228"/>
      <c r="R285" s="228"/>
      <c r="S285" s="228"/>
      <c r="T285" s="229"/>
      <c r="AT285" s="230" t="s">
        <v>232</v>
      </c>
      <c r="AU285" s="230" t="s">
        <v>93</v>
      </c>
      <c r="AV285" s="14" t="s">
        <v>93</v>
      </c>
      <c r="AW285" s="14" t="s">
        <v>35</v>
      </c>
      <c r="AX285" s="14" t="s">
        <v>80</v>
      </c>
      <c r="AY285" s="230" t="s">
        <v>220</v>
      </c>
    </row>
    <row r="286" spans="1:65" s="14" customFormat="1" ht="11.25">
      <c r="B286" s="220"/>
      <c r="C286" s="221"/>
      <c r="D286" s="205" t="s">
        <v>232</v>
      </c>
      <c r="E286" s="222" t="s">
        <v>1</v>
      </c>
      <c r="F286" s="223" t="s">
        <v>2183</v>
      </c>
      <c r="G286" s="221"/>
      <c r="H286" s="224">
        <v>7.5529999999999999</v>
      </c>
      <c r="I286" s="225"/>
      <c r="J286" s="221"/>
      <c r="K286" s="221"/>
      <c r="L286" s="226"/>
      <c r="M286" s="227"/>
      <c r="N286" s="228"/>
      <c r="O286" s="228"/>
      <c r="P286" s="228"/>
      <c r="Q286" s="228"/>
      <c r="R286" s="228"/>
      <c r="S286" s="228"/>
      <c r="T286" s="229"/>
      <c r="AT286" s="230" t="s">
        <v>232</v>
      </c>
      <c r="AU286" s="230" t="s">
        <v>93</v>
      </c>
      <c r="AV286" s="14" t="s">
        <v>93</v>
      </c>
      <c r="AW286" s="14" t="s">
        <v>35</v>
      </c>
      <c r="AX286" s="14" t="s">
        <v>80</v>
      </c>
      <c r="AY286" s="230" t="s">
        <v>220</v>
      </c>
    </row>
    <row r="287" spans="1:65" s="15" customFormat="1" ht="11.25">
      <c r="B287" s="231"/>
      <c r="C287" s="232"/>
      <c r="D287" s="205" t="s">
        <v>232</v>
      </c>
      <c r="E287" s="233" t="s">
        <v>1</v>
      </c>
      <c r="F287" s="234" t="s">
        <v>236</v>
      </c>
      <c r="G287" s="232"/>
      <c r="H287" s="235">
        <v>34.180999999999997</v>
      </c>
      <c r="I287" s="236"/>
      <c r="J287" s="232"/>
      <c r="K287" s="232"/>
      <c r="L287" s="237"/>
      <c r="M287" s="238"/>
      <c r="N287" s="239"/>
      <c r="O287" s="239"/>
      <c r="P287" s="239"/>
      <c r="Q287" s="239"/>
      <c r="R287" s="239"/>
      <c r="S287" s="239"/>
      <c r="T287" s="240"/>
      <c r="AT287" s="241" t="s">
        <v>232</v>
      </c>
      <c r="AU287" s="241" t="s">
        <v>93</v>
      </c>
      <c r="AV287" s="15" t="s">
        <v>228</v>
      </c>
      <c r="AW287" s="15" t="s">
        <v>35</v>
      </c>
      <c r="AX287" s="15" t="s">
        <v>87</v>
      </c>
      <c r="AY287" s="241" t="s">
        <v>220</v>
      </c>
    </row>
    <row r="288" spans="1:65" s="2" customFormat="1" ht="14.45" customHeight="1">
      <c r="A288" s="35"/>
      <c r="B288" s="36"/>
      <c r="C288" s="192" t="s">
        <v>449</v>
      </c>
      <c r="D288" s="192" t="s">
        <v>223</v>
      </c>
      <c r="E288" s="193" t="s">
        <v>450</v>
      </c>
      <c r="F288" s="194" t="s">
        <v>451</v>
      </c>
      <c r="G288" s="195" t="s">
        <v>226</v>
      </c>
      <c r="H288" s="196">
        <v>25.161000000000001</v>
      </c>
      <c r="I288" s="197"/>
      <c r="J288" s="198">
        <f>ROUND(I288*H288,2)</f>
        <v>0</v>
      </c>
      <c r="K288" s="194" t="s">
        <v>227</v>
      </c>
      <c r="L288" s="40"/>
      <c r="M288" s="199" t="s">
        <v>1</v>
      </c>
      <c r="N288" s="200" t="s">
        <v>46</v>
      </c>
      <c r="O288" s="72"/>
      <c r="P288" s="201">
        <f>O288*H288</f>
        <v>0</v>
      </c>
      <c r="Q288" s="201">
        <v>2.614E-2</v>
      </c>
      <c r="R288" s="201">
        <f>Q288*H288</f>
        <v>0.65770854000000001</v>
      </c>
      <c r="S288" s="201">
        <v>0</v>
      </c>
      <c r="T288" s="202">
        <f>S288*H288</f>
        <v>0</v>
      </c>
      <c r="U288" s="35"/>
      <c r="V288" s="35"/>
      <c r="W288" s="35"/>
      <c r="X288" s="35"/>
      <c r="Y288" s="35"/>
      <c r="Z288" s="35"/>
      <c r="AA288" s="35"/>
      <c r="AB288" s="35"/>
      <c r="AC288" s="35"/>
      <c r="AD288" s="35"/>
      <c r="AE288" s="35"/>
      <c r="AR288" s="203" t="s">
        <v>317</v>
      </c>
      <c r="AT288" s="203" t="s">
        <v>223</v>
      </c>
      <c r="AU288" s="203" t="s">
        <v>93</v>
      </c>
      <c r="AY288" s="18" t="s">
        <v>220</v>
      </c>
      <c r="BE288" s="204">
        <f>IF(N288="základní",J288,0)</f>
        <v>0</v>
      </c>
      <c r="BF288" s="204">
        <f>IF(N288="snížená",J288,0)</f>
        <v>0</v>
      </c>
      <c r="BG288" s="204">
        <f>IF(N288="zákl. přenesená",J288,0)</f>
        <v>0</v>
      </c>
      <c r="BH288" s="204">
        <f>IF(N288="sníž. přenesená",J288,0)</f>
        <v>0</v>
      </c>
      <c r="BI288" s="204">
        <f>IF(N288="nulová",J288,0)</f>
        <v>0</v>
      </c>
      <c r="BJ288" s="18" t="s">
        <v>93</v>
      </c>
      <c r="BK288" s="204">
        <f>ROUND(I288*H288,2)</f>
        <v>0</v>
      </c>
      <c r="BL288" s="18" t="s">
        <v>317</v>
      </c>
      <c r="BM288" s="203" t="s">
        <v>452</v>
      </c>
    </row>
    <row r="289" spans="1:65" s="2" customFormat="1" ht="19.5">
      <c r="A289" s="35"/>
      <c r="B289" s="36"/>
      <c r="C289" s="37"/>
      <c r="D289" s="205" t="s">
        <v>230</v>
      </c>
      <c r="E289" s="37"/>
      <c r="F289" s="206" t="s">
        <v>453</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230</v>
      </c>
      <c r="AU289" s="18" t="s">
        <v>93</v>
      </c>
    </row>
    <row r="290" spans="1:65" s="13" customFormat="1" ht="11.25">
      <c r="B290" s="210"/>
      <c r="C290" s="211"/>
      <c r="D290" s="205" t="s">
        <v>232</v>
      </c>
      <c r="E290" s="212" t="s">
        <v>1</v>
      </c>
      <c r="F290" s="213" t="s">
        <v>271</v>
      </c>
      <c r="G290" s="211"/>
      <c r="H290" s="212" t="s">
        <v>1</v>
      </c>
      <c r="I290" s="214"/>
      <c r="J290" s="211"/>
      <c r="K290" s="211"/>
      <c r="L290" s="215"/>
      <c r="M290" s="216"/>
      <c r="N290" s="217"/>
      <c r="O290" s="217"/>
      <c r="P290" s="217"/>
      <c r="Q290" s="217"/>
      <c r="R290" s="217"/>
      <c r="S290" s="217"/>
      <c r="T290" s="218"/>
      <c r="AT290" s="219" t="s">
        <v>232</v>
      </c>
      <c r="AU290" s="219" t="s">
        <v>93</v>
      </c>
      <c r="AV290" s="13" t="s">
        <v>87</v>
      </c>
      <c r="AW290" s="13" t="s">
        <v>35</v>
      </c>
      <c r="AX290" s="13" t="s">
        <v>80</v>
      </c>
      <c r="AY290" s="219" t="s">
        <v>220</v>
      </c>
    </row>
    <row r="291" spans="1:65" s="14" customFormat="1" ht="11.25">
      <c r="B291" s="220"/>
      <c r="C291" s="221"/>
      <c r="D291" s="205" t="s">
        <v>232</v>
      </c>
      <c r="E291" s="222" t="s">
        <v>1</v>
      </c>
      <c r="F291" s="223" t="s">
        <v>2184</v>
      </c>
      <c r="G291" s="221"/>
      <c r="H291" s="224">
        <v>18.364000000000001</v>
      </c>
      <c r="I291" s="225"/>
      <c r="J291" s="221"/>
      <c r="K291" s="221"/>
      <c r="L291" s="226"/>
      <c r="M291" s="227"/>
      <c r="N291" s="228"/>
      <c r="O291" s="228"/>
      <c r="P291" s="228"/>
      <c r="Q291" s="228"/>
      <c r="R291" s="228"/>
      <c r="S291" s="228"/>
      <c r="T291" s="229"/>
      <c r="AT291" s="230" t="s">
        <v>232</v>
      </c>
      <c r="AU291" s="230" t="s">
        <v>93</v>
      </c>
      <c r="AV291" s="14" t="s">
        <v>93</v>
      </c>
      <c r="AW291" s="14" t="s">
        <v>35</v>
      </c>
      <c r="AX291" s="14" t="s">
        <v>80</v>
      </c>
      <c r="AY291" s="230" t="s">
        <v>220</v>
      </c>
    </row>
    <row r="292" spans="1:65" s="14" customFormat="1" ht="11.25">
      <c r="B292" s="220"/>
      <c r="C292" s="221"/>
      <c r="D292" s="205" t="s">
        <v>232</v>
      </c>
      <c r="E292" s="222" t="s">
        <v>1</v>
      </c>
      <c r="F292" s="223" t="s">
        <v>2185</v>
      </c>
      <c r="G292" s="221"/>
      <c r="H292" s="224">
        <v>6.7969999999999997</v>
      </c>
      <c r="I292" s="225"/>
      <c r="J292" s="221"/>
      <c r="K292" s="221"/>
      <c r="L292" s="226"/>
      <c r="M292" s="227"/>
      <c r="N292" s="228"/>
      <c r="O292" s="228"/>
      <c r="P292" s="228"/>
      <c r="Q292" s="228"/>
      <c r="R292" s="228"/>
      <c r="S292" s="228"/>
      <c r="T292" s="229"/>
      <c r="AT292" s="230" t="s">
        <v>232</v>
      </c>
      <c r="AU292" s="230" t="s">
        <v>93</v>
      </c>
      <c r="AV292" s="14" t="s">
        <v>93</v>
      </c>
      <c r="AW292" s="14" t="s">
        <v>35</v>
      </c>
      <c r="AX292" s="14" t="s">
        <v>80</v>
      </c>
      <c r="AY292" s="230" t="s">
        <v>220</v>
      </c>
    </row>
    <row r="293" spans="1:65" s="15" customFormat="1" ht="11.25">
      <c r="B293" s="231"/>
      <c r="C293" s="232"/>
      <c r="D293" s="205" t="s">
        <v>232</v>
      </c>
      <c r="E293" s="233" t="s">
        <v>1</v>
      </c>
      <c r="F293" s="234" t="s">
        <v>236</v>
      </c>
      <c r="G293" s="232"/>
      <c r="H293" s="235">
        <v>25.161000000000001</v>
      </c>
      <c r="I293" s="236"/>
      <c r="J293" s="232"/>
      <c r="K293" s="232"/>
      <c r="L293" s="237"/>
      <c r="M293" s="238"/>
      <c r="N293" s="239"/>
      <c r="O293" s="239"/>
      <c r="P293" s="239"/>
      <c r="Q293" s="239"/>
      <c r="R293" s="239"/>
      <c r="S293" s="239"/>
      <c r="T293" s="240"/>
      <c r="AT293" s="241" t="s">
        <v>232</v>
      </c>
      <c r="AU293" s="241" t="s">
        <v>93</v>
      </c>
      <c r="AV293" s="15" t="s">
        <v>228</v>
      </c>
      <c r="AW293" s="15" t="s">
        <v>35</v>
      </c>
      <c r="AX293" s="15" t="s">
        <v>87</v>
      </c>
      <c r="AY293" s="241" t="s">
        <v>220</v>
      </c>
    </row>
    <row r="294" spans="1:65" s="2" customFormat="1" ht="14.45" customHeight="1">
      <c r="A294" s="35"/>
      <c r="B294" s="36"/>
      <c r="C294" s="192" t="s">
        <v>456</v>
      </c>
      <c r="D294" s="192" t="s">
        <v>223</v>
      </c>
      <c r="E294" s="193" t="s">
        <v>457</v>
      </c>
      <c r="F294" s="194" t="s">
        <v>458</v>
      </c>
      <c r="G294" s="195" t="s">
        <v>226</v>
      </c>
      <c r="H294" s="196">
        <v>13.504</v>
      </c>
      <c r="I294" s="197"/>
      <c r="J294" s="198">
        <f>ROUND(I294*H294,2)</f>
        <v>0</v>
      </c>
      <c r="K294" s="194" t="s">
        <v>1</v>
      </c>
      <c r="L294" s="40"/>
      <c r="M294" s="199" t="s">
        <v>1</v>
      </c>
      <c r="N294" s="200" t="s">
        <v>46</v>
      </c>
      <c r="O294" s="72"/>
      <c r="P294" s="201">
        <f>O294*H294</f>
        <v>0</v>
      </c>
      <c r="Q294" s="201">
        <v>2.681E-2</v>
      </c>
      <c r="R294" s="201">
        <f>Q294*H294</f>
        <v>0.36204224000000002</v>
      </c>
      <c r="S294" s="201">
        <v>0</v>
      </c>
      <c r="T294" s="202">
        <f>S294*H294</f>
        <v>0</v>
      </c>
      <c r="U294" s="35"/>
      <c r="V294" s="35"/>
      <c r="W294" s="35"/>
      <c r="X294" s="35"/>
      <c r="Y294" s="35"/>
      <c r="Z294" s="35"/>
      <c r="AA294" s="35"/>
      <c r="AB294" s="35"/>
      <c r="AC294" s="35"/>
      <c r="AD294" s="35"/>
      <c r="AE294" s="35"/>
      <c r="AR294" s="203" t="s">
        <v>317</v>
      </c>
      <c r="AT294" s="203" t="s">
        <v>223</v>
      </c>
      <c r="AU294" s="203" t="s">
        <v>93</v>
      </c>
      <c r="AY294" s="18" t="s">
        <v>220</v>
      </c>
      <c r="BE294" s="204">
        <f>IF(N294="základní",J294,0)</f>
        <v>0</v>
      </c>
      <c r="BF294" s="204">
        <f>IF(N294="snížená",J294,0)</f>
        <v>0</v>
      </c>
      <c r="BG294" s="204">
        <f>IF(N294="zákl. přenesená",J294,0)</f>
        <v>0</v>
      </c>
      <c r="BH294" s="204">
        <f>IF(N294="sníž. přenesená",J294,0)</f>
        <v>0</v>
      </c>
      <c r="BI294" s="204">
        <f>IF(N294="nulová",J294,0)</f>
        <v>0</v>
      </c>
      <c r="BJ294" s="18" t="s">
        <v>93</v>
      </c>
      <c r="BK294" s="204">
        <f>ROUND(I294*H294,2)</f>
        <v>0</v>
      </c>
      <c r="BL294" s="18" t="s">
        <v>317</v>
      </c>
      <c r="BM294" s="203" t="s">
        <v>459</v>
      </c>
    </row>
    <row r="295" spans="1:65" s="13" customFormat="1" ht="11.25">
      <c r="B295" s="210"/>
      <c r="C295" s="211"/>
      <c r="D295" s="205" t="s">
        <v>232</v>
      </c>
      <c r="E295" s="212" t="s">
        <v>1</v>
      </c>
      <c r="F295" s="213" t="s">
        <v>271</v>
      </c>
      <c r="G295" s="211"/>
      <c r="H295" s="212" t="s">
        <v>1</v>
      </c>
      <c r="I295" s="214"/>
      <c r="J295" s="211"/>
      <c r="K295" s="211"/>
      <c r="L295" s="215"/>
      <c r="M295" s="216"/>
      <c r="N295" s="217"/>
      <c r="O295" s="217"/>
      <c r="P295" s="217"/>
      <c r="Q295" s="217"/>
      <c r="R295" s="217"/>
      <c r="S295" s="217"/>
      <c r="T295" s="218"/>
      <c r="AT295" s="219" t="s">
        <v>232</v>
      </c>
      <c r="AU295" s="219" t="s">
        <v>93</v>
      </c>
      <c r="AV295" s="13" t="s">
        <v>87</v>
      </c>
      <c r="AW295" s="13" t="s">
        <v>35</v>
      </c>
      <c r="AX295" s="13" t="s">
        <v>80</v>
      </c>
      <c r="AY295" s="219" t="s">
        <v>220</v>
      </c>
    </row>
    <row r="296" spans="1:65" s="14" customFormat="1" ht="11.25">
      <c r="B296" s="220"/>
      <c r="C296" s="221"/>
      <c r="D296" s="205" t="s">
        <v>232</v>
      </c>
      <c r="E296" s="222" t="s">
        <v>1</v>
      </c>
      <c r="F296" s="223" t="s">
        <v>2186</v>
      </c>
      <c r="G296" s="221"/>
      <c r="H296" s="224">
        <v>13.504</v>
      </c>
      <c r="I296" s="225"/>
      <c r="J296" s="221"/>
      <c r="K296" s="221"/>
      <c r="L296" s="226"/>
      <c r="M296" s="227"/>
      <c r="N296" s="228"/>
      <c r="O296" s="228"/>
      <c r="P296" s="228"/>
      <c r="Q296" s="228"/>
      <c r="R296" s="228"/>
      <c r="S296" s="228"/>
      <c r="T296" s="229"/>
      <c r="AT296" s="230" t="s">
        <v>232</v>
      </c>
      <c r="AU296" s="230" t="s">
        <v>93</v>
      </c>
      <c r="AV296" s="14" t="s">
        <v>93</v>
      </c>
      <c r="AW296" s="14" t="s">
        <v>35</v>
      </c>
      <c r="AX296" s="14" t="s">
        <v>87</v>
      </c>
      <c r="AY296" s="230" t="s">
        <v>220</v>
      </c>
    </row>
    <row r="297" spans="1:65" s="2" customFormat="1" ht="14.45" customHeight="1">
      <c r="A297" s="35"/>
      <c r="B297" s="36"/>
      <c r="C297" s="192" t="s">
        <v>462</v>
      </c>
      <c r="D297" s="192" t="s">
        <v>223</v>
      </c>
      <c r="E297" s="193" t="s">
        <v>463</v>
      </c>
      <c r="F297" s="194" t="s">
        <v>464</v>
      </c>
      <c r="G297" s="195" t="s">
        <v>226</v>
      </c>
      <c r="H297" s="196">
        <v>145.69200000000001</v>
      </c>
      <c r="I297" s="197"/>
      <c r="J297" s="198">
        <f>ROUND(I297*H297,2)</f>
        <v>0</v>
      </c>
      <c r="K297" s="194" t="s">
        <v>227</v>
      </c>
      <c r="L297" s="40"/>
      <c r="M297" s="199" t="s">
        <v>1</v>
      </c>
      <c r="N297" s="200" t="s">
        <v>46</v>
      </c>
      <c r="O297" s="72"/>
      <c r="P297" s="201">
        <f>O297*H297</f>
        <v>0</v>
      </c>
      <c r="Q297" s="201">
        <v>2.0000000000000001E-4</v>
      </c>
      <c r="R297" s="201">
        <f>Q297*H297</f>
        <v>2.9138400000000002E-2</v>
      </c>
      <c r="S297" s="201">
        <v>0</v>
      </c>
      <c r="T297" s="202">
        <f>S297*H297</f>
        <v>0</v>
      </c>
      <c r="U297" s="35"/>
      <c r="V297" s="35"/>
      <c r="W297" s="35"/>
      <c r="X297" s="35"/>
      <c r="Y297" s="35"/>
      <c r="Z297" s="35"/>
      <c r="AA297" s="35"/>
      <c r="AB297" s="35"/>
      <c r="AC297" s="35"/>
      <c r="AD297" s="35"/>
      <c r="AE297" s="35"/>
      <c r="AR297" s="203" t="s">
        <v>317</v>
      </c>
      <c r="AT297" s="203" t="s">
        <v>223</v>
      </c>
      <c r="AU297" s="203" t="s">
        <v>93</v>
      </c>
      <c r="AY297" s="18" t="s">
        <v>220</v>
      </c>
      <c r="BE297" s="204">
        <f>IF(N297="základní",J297,0)</f>
        <v>0</v>
      </c>
      <c r="BF297" s="204">
        <f>IF(N297="snížená",J297,0)</f>
        <v>0</v>
      </c>
      <c r="BG297" s="204">
        <f>IF(N297="zákl. přenesená",J297,0)</f>
        <v>0</v>
      </c>
      <c r="BH297" s="204">
        <f>IF(N297="sníž. přenesená",J297,0)</f>
        <v>0</v>
      </c>
      <c r="BI297" s="204">
        <f>IF(N297="nulová",J297,0)</f>
        <v>0</v>
      </c>
      <c r="BJ297" s="18" t="s">
        <v>93</v>
      </c>
      <c r="BK297" s="204">
        <f>ROUND(I297*H297,2)</f>
        <v>0</v>
      </c>
      <c r="BL297" s="18" t="s">
        <v>317</v>
      </c>
      <c r="BM297" s="203" t="s">
        <v>465</v>
      </c>
    </row>
    <row r="298" spans="1:65" s="2" customFormat="1" ht="19.5">
      <c r="A298" s="35"/>
      <c r="B298" s="36"/>
      <c r="C298" s="37"/>
      <c r="D298" s="205" t="s">
        <v>230</v>
      </c>
      <c r="E298" s="37"/>
      <c r="F298" s="206" t="s">
        <v>466</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230</v>
      </c>
      <c r="AU298" s="18" t="s">
        <v>93</v>
      </c>
    </row>
    <row r="299" spans="1:65" s="13" customFormat="1" ht="11.25">
      <c r="B299" s="210"/>
      <c r="C299" s="211"/>
      <c r="D299" s="205" t="s">
        <v>232</v>
      </c>
      <c r="E299" s="212" t="s">
        <v>1</v>
      </c>
      <c r="F299" s="213" t="s">
        <v>467</v>
      </c>
      <c r="G299" s="211"/>
      <c r="H299" s="212" t="s">
        <v>1</v>
      </c>
      <c r="I299" s="214"/>
      <c r="J299" s="211"/>
      <c r="K299" s="211"/>
      <c r="L299" s="215"/>
      <c r="M299" s="216"/>
      <c r="N299" s="217"/>
      <c r="O299" s="217"/>
      <c r="P299" s="217"/>
      <c r="Q299" s="217"/>
      <c r="R299" s="217"/>
      <c r="S299" s="217"/>
      <c r="T299" s="218"/>
      <c r="AT299" s="219" t="s">
        <v>232</v>
      </c>
      <c r="AU299" s="219" t="s">
        <v>93</v>
      </c>
      <c r="AV299" s="13" t="s">
        <v>87</v>
      </c>
      <c r="AW299" s="13" t="s">
        <v>35</v>
      </c>
      <c r="AX299" s="13" t="s">
        <v>80</v>
      </c>
      <c r="AY299" s="219" t="s">
        <v>220</v>
      </c>
    </row>
    <row r="300" spans="1:65" s="14" customFormat="1" ht="11.25">
      <c r="B300" s="220"/>
      <c r="C300" s="221"/>
      <c r="D300" s="205" t="s">
        <v>232</v>
      </c>
      <c r="E300" s="222" t="s">
        <v>1</v>
      </c>
      <c r="F300" s="223" t="s">
        <v>2187</v>
      </c>
      <c r="G300" s="221"/>
      <c r="H300" s="224">
        <v>53.255000000000003</v>
      </c>
      <c r="I300" s="225"/>
      <c r="J300" s="221"/>
      <c r="K300" s="221"/>
      <c r="L300" s="226"/>
      <c r="M300" s="227"/>
      <c r="N300" s="228"/>
      <c r="O300" s="228"/>
      <c r="P300" s="228"/>
      <c r="Q300" s="228"/>
      <c r="R300" s="228"/>
      <c r="S300" s="228"/>
      <c r="T300" s="229"/>
      <c r="AT300" s="230" t="s">
        <v>232</v>
      </c>
      <c r="AU300" s="230" t="s">
        <v>93</v>
      </c>
      <c r="AV300" s="14" t="s">
        <v>93</v>
      </c>
      <c r="AW300" s="14" t="s">
        <v>35</v>
      </c>
      <c r="AX300" s="14" t="s">
        <v>80</v>
      </c>
      <c r="AY300" s="230" t="s">
        <v>220</v>
      </c>
    </row>
    <row r="301" spans="1:65" s="14" customFormat="1" ht="11.25">
      <c r="B301" s="220"/>
      <c r="C301" s="221"/>
      <c r="D301" s="205" t="s">
        <v>232</v>
      </c>
      <c r="E301" s="222" t="s">
        <v>1</v>
      </c>
      <c r="F301" s="223" t="s">
        <v>2188</v>
      </c>
      <c r="G301" s="221"/>
      <c r="H301" s="224">
        <v>15.106</v>
      </c>
      <c r="I301" s="225"/>
      <c r="J301" s="221"/>
      <c r="K301" s="221"/>
      <c r="L301" s="226"/>
      <c r="M301" s="227"/>
      <c r="N301" s="228"/>
      <c r="O301" s="228"/>
      <c r="P301" s="228"/>
      <c r="Q301" s="228"/>
      <c r="R301" s="228"/>
      <c r="S301" s="228"/>
      <c r="T301" s="229"/>
      <c r="AT301" s="230" t="s">
        <v>232</v>
      </c>
      <c r="AU301" s="230" t="s">
        <v>93</v>
      </c>
      <c r="AV301" s="14" t="s">
        <v>93</v>
      </c>
      <c r="AW301" s="14" t="s">
        <v>35</v>
      </c>
      <c r="AX301" s="14" t="s">
        <v>80</v>
      </c>
      <c r="AY301" s="230" t="s">
        <v>220</v>
      </c>
    </row>
    <row r="302" spans="1:65" s="14" customFormat="1" ht="11.25">
      <c r="B302" s="220"/>
      <c r="C302" s="221"/>
      <c r="D302" s="205" t="s">
        <v>232</v>
      </c>
      <c r="E302" s="222" t="s">
        <v>1</v>
      </c>
      <c r="F302" s="223" t="s">
        <v>2189</v>
      </c>
      <c r="G302" s="221"/>
      <c r="H302" s="224">
        <v>36.728999999999999</v>
      </c>
      <c r="I302" s="225"/>
      <c r="J302" s="221"/>
      <c r="K302" s="221"/>
      <c r="L302" s="226"/>
      <c r="M302" s="227"/>
      <c r="N302" s="228"/>
      <c r="O302" s="228"/>
      <c r="P302" s="228"/>
      <c r="Q302" s="228"/>
      <c r="R302" s="228"/>
      <c r="S302" s="228"/>
      <c r="T302" s="229"/>
      <c r="AT302" s="230" t="s">
        <v>232</v>
      </c>
      <c r="AU302" s="230" t="s">
        <v>93</v>
      </c>
      <c r="AV302" s="14" t="s">
        <v>93</v>
      </c>
      <c r="AW302" s="14" t="s">
        <v>35</v>
      </c>
      <c r="AX302" s="14" t="s">
        <v>80</v>
      </c>
      <c r="AY302" s="230" t="s">
        <v>220</v>
      </c>
    </row>
    <row r="303" spans="1:65" s="14" customFormat="1" ht="11.25">
      <c r="B303" s="220"/>
      <c r="C303" s="221"/>
      <c r="D303" s="205" t="s">
        <v>232</v>
      </c>
      <c r="E303" s="222" t="s">
        <v>1</v>
      </c>
      <c r="F303" s="223" t="s">
        <v>2190</v>
      </c>
      <c r="G303" s="221"/>
      <c r="H303" s="224">
        <v>13.593999999999999</v>
      </c>
      <c r="I303" s="225"/>
      <c r="J303" s="221"/>
      <c r="K303" s="221"/>
      <c r="L303" s="226"/>
      <c r="M303" s="227"/>
      <c r="N303" s="228"/>
      <c r="O303" s="228"/>
      <c r="P303" s="228"/>
      <c r="Q303" s="228"/>
      <c r="R303" s="228"/>
      <c r="S303" s="228"/>
      <c r="T303" s="229"/>
      <c r="AT303" s="230" t="s">
        <v>232</v>
      </c>
      <c r="AU303" s="230" t="s">
        <v>93</v>
      </c>
      <c r="AV303" s="14" t="s">
        <v>93</v>
      </c>
      <c r="AW303" s="14" t="s">
        <v>35</v>
      </c>
      <c r="AX303" s="14" t="s">
        <v>80</v>
      </c>
      <c r="AY303" s="230" t="s">
        <v>220</v>
      </c>
    </row>
    <row r="304" spans="1:65" s="14" customFormat="1" ht="11.25">
      <c r="B304" s="220"/>
      <c r="C304" s="221"/>
      <c r="D304" s="205" t="s">
        <v>232</v>
      </c>
      <c r="E304" s="222" t="s">
        <v>1</v>
      </c>
      <c r="F304" s="223" t="s">
        <v>2191</v>
      </c>
      <c r="G304" s="221"/>
      <c r="H304" s="224">
        <v>27.007999999999999</v>
      </c>
      <c r="I304" s="225"/>
      <c r="J304" s="221"/>
      <c r="K304" s="221"/>
      <c r="L304" s="226"/>
      <c r="M304" s="227"/>
      <c r="N304" s="228"/>
      <c r="O304" s="228"/>
      <c r="P304" s="228"/>
      <c r="Q304" s="228"/>
      <c r="R304" s="228"/>
      <c r="S304" s="228"/>
      <c r="T304" s="229"/>
      <c r="AT304" s="230" t="s">
        <v>232</v>
      </c>
      <c r="AU304" s="230" t="s">
        <v>93</v>
      </c>
      <c r="AV304" s="14" t="s">
        <v>93</v>
      </c>
      <c r="AW304" s="14" t="s">
        <v>35</v>
      </c>
      <c r="AX304" s="14" t="s">
        <v>80</v>
      </c>
      <c r="AY304" s="230" t="s">
        <v>220</v>
      </c>
    </row>
    <row r="305" spans="1:65" s="15" customFormat="1" ht="11.25">
      <c r="B305" s="231"/>
      <c r="C305" s="232"/>
      <c r="D305" s="205" t="s">
        <v>232</v>
      </c>
      <c r="E305" s="233" t="s">
        <v>1</v>
      </c>
      <c r="F305" s="234" t="s">
        <v>236</v>
      </c>
      <c r="G305" s="232"/>
      <c r="H305" s="235">
        <v>145.69200000000001</v>
      </c>
      <c r="I305" s="236"/>
      <c r="J305" s="232"/>
      <c r="K305" s="232"/>
      <c r="L305" s="237"/>
      <c r="M305" s="238"/>
      <c r="N305" s="239"/>
      <c r="O305" s="239"/>
      <c r="P305" s="239"/>
      <c r="Q305" s="239"/>
      <c r="R305" s="239"/>
      <c r="S305" s="239"/>
      <c r="T305" s="240"/>
      <c r="AT305" s="241" t="s">
        <v>232</v>
      </c>
      <c r="AU305" s="241" t="s">
        <v>93</v>
      </c>
      <c r="AV305" s="15" t="s">
        <v>228</v>
      </c>
      <c r="AW305" s="15" t="s">
        <v>35</v>
      </c>
      <c r="AX305" s="15" t="s">
        <v>87</v>
      </c>
      <c r="AY305" s="241" t="s">
        <v>220</v>
      </c>
    </row>
    <row r="306" spans="1:65" s="2" customFormat="1" ht="14.45" customHeight="1">
      <c r="A306" s="35"/>
      <c r="B306" s="36"/>
      <c r="C306" s="192" t="s">
        <v>473</v>
      </c>
      <c r="D306" s="192" t="s">
        <v>223</v>
      </c>
      <c r="E306" s="193" t="s">
        <v>474</v>
      </c>
      <c r="F306" s="194" t="s">
        <v>475</v>
      </c>
      <c r="G306" s="195" t="s">
        <v>226</v>
      </c>
      <c r="H306" s="196">
        <v>145.69200000000001</v>
      </c>
      <c r="I306" s="197"/>
      <c r="J306" s="198">
        <f>ROUND(I306*H306,2)</f>
        <v>0</v>
      </c>
      <c r="K306" s="194" t="s">
        <v>227</v>
      </c>
      <c r="L306" s="40"/>
      <c r="M306" s="199" t="s">
        <v>1</v>
      </c>
      <c r="N306" s="200" t="s">
        <v>46</v>
      </c>
      <c r="O306" s="72"/>
      <c r="P306" s="201">
        <f>O306*H306</f>
        <v>0</v>
      </c>
      <c r="Q306" s="201">
        <v>3.2000000000000002E-3</v>
      </c>
      <c r="R306" s="201">
        <f>Q306*H306</f>
        <v>0.46621440000000003</v>
      </c>
      <c r="S306" s="201">
        <v>0</v>
      </c>
      <c r="T306" s="202">
        <f>S306*H306</f>
        <v>0</v>
      </c>
      <c r="U306" s="35"/>
      <c r="V306" s="35"/>
      <c r="W306" s="35"/>
      <c r="X306" s="35"/>
      <c r="Y306" s="35"/>
      <c r="Z306" s="35"/>
      <c r="AA306" s="35"/>
      <c r="AB306" s="35"/>
      <c r="AC306" s="35"/>
      <c r="AD306" s="35"/>
      <c r="AE306" s="35"/>
      <c r="AR306" s="203" t="s">
        <v>317</v>
      </c>
      <c r="AT306" s="203" t="s">
        <v>223</v>
      </c>
      <c r="AU306" s="203" t="s">
        <v>93</v>
      </c>
      <c r="AY306" s="18" t="s">
        <v>220</v>
      </c>
      <c r="BE306" s="204">
        <f>IF(N306="základní",J306,0)</f>
        <v>0</v>
      </c>
      <c r="BF306" s="204">
        <f>IF(N306="snížená",J306,0)</f>
        <v>0</v>
      </c>
      <c r="BG306" s="204">
        <f>IF(N306="zákl. přenesená",J306,0)</f>
        <v>0</v>
      </c>
      <c r="BH306" s="204">
        <f>IF(N306="sníž. přenesená",J306,0)</f>
        <v>0</v>
      </c>
      <c r="BI306" s="204">
        <f>IF(N306="nulová",J306,0)</f>
        <v>0</v>
      </c>
      <c r="BJ306" s="18" t="s">
        <v>93</v>
      </c>
      <c r="BK306" s="204">
        <f>ROUND(I306*H306,2)</f>
        <v>0</v>
      </c>
      <c r="BL306" s="18" t="s">
        <v>317</v>
      </c>
      <c r="BM306" s="203" t="s">
        <v>2192</v>
      </c>
    </row>
    <row r="307" spans="1:65" s="2" customFormat="1" ht="11.25">
      <c r="A307" s="35"/>
      <c r="B307" s="36"/>
      <c r="C307" s="37"/>
      <c r="D307" s="205" t="s">
        <v>230</v>
      </c>
      <c r="E307" s="37"/>
      <c r="F307" s="206" t="s">
        <v>477</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230</v>
      </c>
      <c r="AU307" s="18" t="s">
        <v>93</v>
      </c>
    </row>
    <row r="308" spans="1:65" s="13" customFormat="1" ht="11.25">
      <c r="B308" s="210"/>
      <c r="C308" s="211"/>
      <c r="D308" s="205" t="s">
        <v>232</v>
      </c>
      <c r="E308" s="212" t="s">
        <v>1</v>
      </c>
      <c r="F308" s="213" t="s">
        <v>467</v>
      </c>
      <c r="G308" s="211"/>
      <c r="H308" s="212" t="s">
        <v>1</v>
      </c>
      <c r="I308" s="214"/>
      <c r="J308" s="211"/>
      <c r="K308" s="211"/>
      <c r="L308" s="215"/>
      <c r="M308" s="216"/>
      <c r="N308" s="217"/>
      <c r="O308" s="217"/>
      <c r="P308" s="217"/>
      <c r="Q308" s="217"/>
      <c r="R308" s="217"/>
      <c r="S308" s="217"/>
      <c r="T308" s="218"/>
      <c r="AT308" s="219" t="s">
        <v>232</v>
      </c>
      <c r="AU308" s="219" t="s">
        <v>93</v>
      </c>
      <c r="AV308" s="13" t="s">
        <v>87</v>
      </c>
      <c r="AW308" s="13" t="s">
        <v>35</v>
      </c>
      <c r="AX308" s="13" t="s">
        <v>80</v>
      </c>
      <c r="AY308" s="219" t="s">
        <v>220</v>
      </c>
    </row>
    <row r="309" spans="1:65" s="14" customFormat="1" ht="11.25">
      <c r="B309" s="220"/>
      <c r="C309" s="221"/>
      <c r="D309" s="205" t="s">
        <v>232</v>
      </c>
      <c r="E309" s="222" t="s">
        <v>1</v>
      </c>
      <c r="F309" s="223" t="s">
        <v>2187</v>
      </c>
      <c r="G309" s="221"/>
      <c r="H309" s="224">
        <v>53.255000000000003</v>
      </c>
      <c r="I309" s="225"/>
      <c r="J309" s="221"/>
      <c r="K309" s="221"/>
      <c r="L309" s="226"/>
      <c r="M309" s="227"/>
      <c r="N309" s="228"/>
      <c r="O309" s="228"/>
      <c r="P309" s="228"/>
      <c r="Q309" s="228"/>
      <c r="R309" s="228"/>
      <c r="S309" s="228"/>
      <c r="T309" s="229"/>
      <c r="AT309" s="230" t="s">
        <v>232</v>
      </c>
      <c r="AU309" s="230" t="s">
        <v>93</v>
      </c>
      <c r="AV309" s="14" t="s">
        <v>93</v>
      </c>
      <c r="AW309" s="14" t="s">
        <v>35</v>
      </c>
      <c r="AX309" s="14" t="s">
        <v>80</v>
      </c>
      <c r="AY309" s="230" t="s">
        <v>220</v>
      </c>
    </row>
    <row r="310" spans="1:65" s="14" customFormat="1" ht="11.25">
      <c r="B310" s="220"/>
      <c r="C310" s="221"/>
      <c r="D310" s="205" t="s">
        <v>232</v>
      </c>
      <c r="E310" s="222" t="s">
        <v>1</v>
      </c>
      <c r="F310" s="223" t="s">
        <v>2188</v>
      </c>
      <c r="G310" s="221"/>
      <c r="H310" s="224">
        <v>15.106</v>
      </c>
      <c r="I310" s="225"/>
      <c r="J310" s="221"/>
      <c r="K310" s="221"/>
      <c r="L310" s="226"/>
      <c r="M310" s="227"/>
      <c r="N310" s="228"/>
      <c r="O310" s="228"/>
      <c r="P310" s="228"/>
      <c r="Q310" s="228"/>
      <c r="R310" s="228"/>
      <c r="S310" s="228"/>
      <c r="T310" s="229"/>
      <c r="AT310" s="230" t="s">
        <v>232</v>
      </c>
      <c r="AU310" s="230" t="s">
        <v>93</v>
      </c>
      <c r="AV310" s="14" t="s">
        <v>93</v>
      </c>
      <c r="AW310" s="14" t="s">
        <v>35</v>
      </c>
      <c r="AX310" s="14" t="s">
        <v>80</v>
      </c>
      <c r="AY310" s="230" t="s">
        <v>220</v>
      </c>
    </row>
    <row r="311" spans="1:65" s="14" customFormat="1" ht="11.25">
      <c r="B311" s="220"/>
      <c r="C311" s="221"/>
      <c r="D311" s="205" t="s">
        <v>232</v>
      </c>
      <c r="E311" s="222" t="s">
        <v>1</v>
      </c>
      <c r="F311" s="223" t="s">
        <v>2189</v>
      </c>
      <c r="G311" s="221"/>
      <c r="H311" s="224">
        <v>36.728999999999999</v>
      </c>
      <c r="I311" s="225"/>
      <c r="J311" s="221"/>
      <c r="K311" s="221"/>
      <c r="L311" s="226"/>
      <c r="M311" s="227"/>
      <c r="N311" s="228"/>
      <c r="O311" s="228"/>
      <c r="P311" s="228"/>
      <c r="Q311" s="228"/>
      <c r="R311" s="228"/>
      <c r="S311" s="228"/>
      <c r="T311" s="229"/>
      <c r="AT311" s="230" t="s">
        <v>232</v>
      </c>
      <c r="AU311" s="230" t="s">
        <v>93</v>
      </c>
      <c r="AV311" s="14" t="s">
        <v>93</v>
      </c>
      <c r="AW311" s="14" t="s">
        <v>35</v>
      </c>
      <c r="AX311" s="14" t="s">
        <v>80</v>
      </c>
      <c r="AY311" s="230" t="s">
        <v>220</v>
      </c>
    </row>
    <row r="312" spans="1:65" s="14" customFormat="1" ht="11.25">
      <c r="B312" s="220"/>
      <c r="C312" s="221"/>
      <c r="D312" s="205" t="s">
        <v>232</v>
      </c>
      <c r="E312" s="222" t="s">
        <v>1</v>
      </c>
      <c r="F312" s="223" t="s">
        <v>2190</v>
      </c>
      <c r="G312" s="221"/>
      <c r="H312" s="224">
        <v>13.593999999999999</v>
      </c>
      <c r="I312" s="225"/>
      <c r="J312" s="221"/>
      <c r="K312" s="221"/>
      <c r="L312" s="226"/>
      <c r="M312" s="227"/>
      <c r="N312" s="228"/>
      <c r="O312" s="228"/>
      <c r="P312" s="228"/>
      <c r="Q312" s="228"/>
      <c r="R312" s="228"/>
      <c r="S312" s="228"/>
      <c r="T312" s="229"/>
      <c r="AT312" s="230" t="s">
        <v>232</v>
      </c>
      <c r="AU312" s="230" t="s">
        <v>93</v>
      </c>
      <c r="AV312" s="14" t="s">
        <v>93</v>
      </c>
      <c r="AW312" s="14" t="s">
        <v>35</v>
      </c>
      <c r="AX312" s="14" t="s">
        <v>80</v>
      </c>
      <c r="AY312" s="230" t="s">
        <v>220</v>
      </c>
    </row>
    <row r="313" spans="1:65" s="14" customFormat="1" ht="11.25">
      <c r="B313" s="220"/>
      <c r="C313" s="221"/>
      <c r="D313" s="205" t="s">
        <v>232</v>
      </c>
      <c r="E313" s="222" t="s">
        <v>1</v>
      </c>
      <c r="F313" s="223" t="s">
        <v>2191</v>
      </c>
      <c r="G313" s="221"/>
      <c r="H313" s="224">
        <v>27.007999999999999</v>
      </c>
      <c r="I313" s="225"/>
      <c r="J313" s="221"/>
      <c r="K313" s="221"/>
      <c r="L313" s="226"/>
      <c r="M313" s="227"/>
      <c r="N313" s="228"/>
      <c r="O313" s="228"/>
      <c r="P313" s="228"/>
      <c r="Q313" s="228"/>
      <c r="R313" s="228"/>
      <c r="S313" s="228"/>
      <c r="T313" s="229"/>
      <c r="AT313" s="230" t="s">
        <v>232</v>
      </c>
      <c r="AU313" s="230" t="s">
        <v>93</v>
      </c>
      <c r="AV313" s="14" t="s">
        <v>93</v>
      </c>
      <c r="AW313" s="14" t="s">
        <v>35</v>
      </c>
      <c r="AX313" s="14" t="s">
        <v>80</v>
      </c>
      <c r="AY313" s="230" t="s">
        <v>220</v>
      </c>
    </row>
    <row r="314" spans="1:65" s="15" customFormat="1" ht="11.25">
      <c r="B314" s="231"/>
      <c r="C314" s="232"/>
      <c r="D314" s="205" t="s">
        <v>232</v>
      </c>
      <c r="E314" s="233" t="s">
        <v>1</v>
      </c>
      <c r="F314" s="234" t="s">
        <v>236</v>
      </c>
      <c r="G314" s="232"/>
      <c r="H314" s="235">
        <v>145.69200000000001</v>
      </c>
      <c r="I314" s="236"/>
      <c r="J314" s="232"/>
      <c r="K314" s="232"/>
      <c r="L314" s="237"/>
      <c r="M314" s="238"/>
      <c r="N314" s="239"/>
      <c r="O314" s="239"/>
      <c r="P314" s="239"/>
      <c r="Q314" s="239"/>
      <c r="R314" s="239"/>
      <c r="S314" s="239"/>
      <c r="T314" s="240"/>
      <c r="AT314" s="241" t="s">
        <v>232</v>
      </c>
      <c r="AU314" s="241" t="s">
        <v>93</v>
      </c>
      <c r="AV314" s="15" t="s">
        <v>228</v>
      </c>
      <c r="AW314" s="15" t="s">
        <v>35</v>
      </c>
      <c r="AX314" s="15" t="s">
        <v>87</v>
      </c>
      <c r="AY314" s="241" t="s">
        <v>220</v>
      </c>
    </row>
    <row r="315" spans="1:65" s="2" customFormat="1" ht="14.45" customHeight="1">
      <c r="A315" s="35"/>
      <c r="B315" s="36"/>
      <c r="C315" s="192" t="s">
        <v>478</v>
      </c>
      <c r="D315" s="192" t="s">
        <v>223</v>
      </c>
      <c r="E315" s="193" t="s">
        <v>479</v>
      </c>
      <c r="F315" s="194" t="s">
        <v>480</v>
      </c>
      <c r="G315" s="195" t="s">
        <v>226</v>
      </c>
      <c r="H315" s="196">
        <v>18.972000000000001</v>
      </c>
      <c r="I315" s="197"/>
      <c r="J315" s="198">
        <f>ROUND(I315*H315,2)</f>
        <v>0</v>
      </c>
      <c r="K315" s="194" t="s">
        <v>1</v>
      </c>
      <c r="L315" s="40"/>
      <c r="M315" s="199" t="s">
        <v>1</v>
      </c>
      <c r="N315" s="200" t="s">
        <v>46</v>
      </c>
      <c r="O315" s="72"/>
      <c r="P315" s="201">
        <f>O315*H315</f>
        <v>0</v>
      </c>
      <c r="Q315" s="201">
        <v>1.4800000000000001E-2</v>
      </c>
      <c r="R315" s="201">
        <f>Q315*H315</f>
        <v>0.28078560000000002</v>
      </c>
      <c r="S315" s="201">
        <v>0</v>
      </c>
      <c r="T315" s="202">
        <f>S315*H315</f>
        <v>0</v>
      </c>
      <c r="U315" s="35"/>
      <c r="V315" s="35"/>
      <c r="W315" s="35"/>
      <c r="X315" s="35"/>
      <c r="Y315" s="35"/>
      <c r="Z315" s="35"/>
      <c r="AA315" s="35"/>
      <c r="AB315" s="35"/>
      <c r="AC315" s="35"/>
      <c r="AD315" s="35"/>
      <c r="AE315" s="35"/>
      <c r="AR315" s="203" t="s">
        <v>317</v>
      </c>
      <c r="AT315" s="203" t="s">
        <v>223</v>
      </c>
      <c r="AU315" s="203" t="s">
        <v>93</v>
      </c>
      <c r="AY315" s="18" t="s">
        <v>220</v>
      </c>
      <c r="BE315" s="204">
        <f>IF(N315="základní",J315,0)</f>
        <v>0</v>
      </c>
      <c r="BF315" s="204">
        <f>IF(N315="snížená",J315,0)</f>
        <v>0</v>
      </c>
      <c r="BG315" s="204">
        <f>IF(N315="zákl. přenesená",J315,0)</f>
        <v>0</v>
      </c>
      <c r="BH315" s="204">
        <f>IF(N315="sníž. přenesená",J315,0)</f>
        <v>0</v>
      </c>
      <c r="BI315" s="204">
        <f>IF(N315="nulová",J315,0)</f>
        <v>0</v>
      </c>
      <c r="BJ315" s="18" t="s">
        <v>93</v>
      </c>
      <c r="BK315" s="204">
        <f>ROUND(I315*H315,2)</f>
        <v>0</v>
      </c>
      <c r="BL315" s="18" t="s">
        <v>317</v>
      </c>
      <c r="BM315" s="203" t="s">
        <v>481</v>
      </c>
    </row>
    <row r="316" spans="1:65" s="13" customFormat="1" ht="11.25">
      <c r="B316" s="210"/>
      <c r="C316" s="211"/>
      <c r="D316" s="205" t="s">
        <v>232</v>
      </c>
      <c r="E316" s="212" t="s">
        <v>1</v>
      </c>
      <c r="F316" s="213" t="s">
        <v>271</v>
      </c>
      <c r="G316" s="211"/>
      <c r="H316" s="212" t="s">
        <v>1</v>
      </c>
      <c r="I316" s="214"/>
      <c r="J316" s="211"/>
      <c r="K316" s="211"/>
      <c r="L316" s="215"/>
      <c r="M316" s="216"/>
      <c r="N316" s="217"/>
      <c r="O316" s="217"/>
      <c r="P316" s="217"/>
      <c r="Q316" s="217"/>
      <c r="R316" s="217"/>
      <c r="S316" s="217"/>
      <c r="T316" s="218"/>
      <c r="AT316" s="219" t="s">
        <v>232</v>
      </c>
      <c r="AU316" s="219" t="s">
        <v>93</v>
      </c>
      <c r="AV316" s="13" t="s">
        <v>87</v>
      </c>
      <c r="AW316" s="13" t="s">
        <v>35</v>
      </c>
      <c r="AX316" s="13" t="s">
        <v>80</v>
      </c>
      <c r="AY316" s="219" t="s">
        <v>220</v>
      </c>
    </row>
    <row r="317" spans="1:65" s="14" customFormat="1" ht="11.25">
      <c r="B317" s="220"/>
      <c r="C317" s="221"/>
      <c r="D317" s="205" t="s">
        <v>232</v>
      </c>
      <c r="E317" s="222" t="s">
        <v>1</v>
      </c>
      <c r="F317" s="223" t="s">
        <v>2193</v>
      </c>
      <c r="G317" s="221"/>
      <c r="H317" s="224">
        <v>11.686999999999999</v>
      </c>
      <c r="I317" s="225"/>
      <c r="J317" s="221"/>
      <c r="K317" s="221"/>
      <c r="L317" s="226"/>
      <c r="M317" s="227"/>
      <c r="N317" s="228"/>
      <c r="O317" s="228"/>
      <c r="P317" s="228"/>
      <c r="Q317" s="228"/>
      <c r="R317" s="228"/>
      <c r="S317" s="228"/>
      <c r="T317" s="229"/>
      <c r="AT317" s="230" t="s">
        <v>232</v>
      </c>
      <c r="AU317" s="230" t="s">
        <v>93</v>
      </c>
      <c r="AV317" s="14" t="s">
        <v>93</v>
      </c>
      <c r="AW317" s="14" t="s">
        <v>35</v>
      </c>
      <c r="AX317" s="14" t="s">
        <v>80</v>
      </c>
      <c r="AY317" s="230" t="s">
        <v>220</v>
      </c>
    </row>
    <row r="318" spans="1:65" s="14" customFormat="1" ht="11.25">
      <c r="B318" s="220"/>
      <c r="C318" s="221"/>
      <c r="D318" s="205" t="s">
        <v>232</v>
      </c>
      <c r="E318" s="222" t="s">
        <v>1</v>
      </c>
      <c r="F318" s="223" t="s">
        <v>2194</v>
      </c>
      <c r="G318" s="221"/>
      <c r="H318" s="224">
        <v>7.2850000000000001</v>
      </c>
      <c r="I318" s="225"/>
      <c r="J318" s="221"/>
      <c r="K318" s="221"/>
      <c r="L318" s="226"/>
      <c r="M318" s="227"/>
      <c r="N318" s="228"/>
      <c r="O318" s="228"/>
      <c r="P318" s="228"/>
      <c r="Q318" s="228"/>
      <c r="R318" s="228"/>
      <c r="S318" s="228"/>
      <c r="T318" s="229"/>
      <c r="AT318" s="230" t="s">
        <v>232</v>
      </c>
      <c r="AU318" s="230" t="s">
        <v>93</v>
      </c>
      <c r="AV318" s="14" t="s">
        <v>93</v>
      </c>
      <c r="AW318" s="14" t="s">
        <v>35</v>
      </c>
      <c r="AX318" s="14" t="s">
        <v>80</v>
      </c>
      <c r="AY318" s="230" t="s">
        <v>220</v>
      </c>
    </row>
    <row r="319" spans="1:65" s="15" customFormat="1" ht="11.25">
      <c r="B319" s="231"/>
      <c r="C319" s="232"/>
      <c r="D319" s="205" t="s">
        <v>232</v>
      </c>
      <c r="E319" s="233" t="s">
        <v>1</v>
      </c>
      <c r="F319" s="234" t="s">
        <v>236</v>
      </c>
      <c r="G319" s="232"/>
      <c r="H319" s="235">
        <v>18.972000000000001</v>
      </c>
      <c r="I319" s="236"/>
      <c r="J319" s="232"/>
      <c r="K319" s="232"/>
      <c r="L319" s="237"/>
      <c r="M319" s="238"/>
      <c r="N319" s="239"/>
      <c r="O319" s="239"/>
      <c r="P319" s="239"/>
      <c r="Q319" s="239"/>
      <c r="R319" s="239"/>
      <c r="S319" s="239"/>
      <c r="T319" s="240"/>
      <c r="AT319" s="241" t="s">
        <v>232</v>
      </c>
      <c r="AU319" s="241" t="s">
        <v>93</v>
      </c>
      <c r="AV319" s="15" t="s">
        <v>228</v>
      </c>
      <c r="AW319" s="15" t="s">
        <v>35</v>
      </c>
      <c r="AX319" s="15" t="s">
        <v>87</v>
      </c>
      <c r="AY319" s="241" t="s">
        <v>220</v>
      </c>
    </row>
    <row r="320" spans="1:65" s="2" customFormat="1" ht="14.45" customHeight="1">
      <c r="A320" s="35"/>
      <c r="B320" s="36"/>
      <c r="C320" s="192" t="s">
        <v>484</v>
      </c>
      <c r="D320" s="192" t="s">
        <v>223</v>
      </c>
      <c r="E320" s="193" t="s">
        <v>485</v>
      </c>
      <c r="F320" s="194" t="s">
        <v>486</v>
      </c>
      <c r="G320" s="195" t="s">
        <v>226</v>
      </c>
      <c r="H320" s="196">
        <v>21.744</v>
      </c>
      <c r="I320" s="197"/>
      <c r="J320" s="198">
        <f>ROUND(I320*H320,2)</f>
        <v>0</v>
      </c>
      <c r="K320" s="194" t="s">
        <v>1</v>
      </c>
      <c r="L320" s="40"/>
      <c r="M320" s="199" t="s">
        <v>1</v>
      </c>
      <c r="N320" s="200" t="s">
        <v>46</v>
      </c>
      <c r="O320" s="72"/>
      <c r="P320" s="201">
        <f>O320*H320</f>
        <v>0</v>
      </c>
      <c r="Q320" s="201">
        <v>1.481E-2</v>
      </c>
      <c r="R320" s="201">
        <f>Q320*H320</f>
        <v>0.32202863999999998</v>
      </c>
      <c r="S320" s="201">
        <v>0</v>
      </c>
      <c r="T320" s="202">
        <f>S320*H320</f>
        <v>0</v>
      </c>
      <c r="U320" s="35"/>
      <c r="V320" s="35"/>
      <c r="W320" s="35"/>
      <c r="X320" s="35"/>
      <c r="Y320" s="35"/>
      <c r="Z320" s="35"/>
      <c r="AA320" s="35"/>
      <c r="AB320" s="35"/>
      <c r="AC320" s="35"/>
      <c r="AD320" s="35"/>
      <c r="AE320" s="35"/>
      <c r="AR320" s="203" t="s">
        <v>317</v>
      </c>
      <c r="AT320" s="203" t="s">
        <v>223</v>
      </c>
      <c r="AU320" s="203" t="s">
        <v>93</v>
      </c>
      <c r="AY320" s="18" t="s">
        <v>220</v>
      </c>
      <c r="BE320" s="204">
        <f>IF(N320="základní",J320,0)</f>
        <v>0</v>
      </c>
      <c r="BF320" s="204">
        <f>IF(N320="snížená",J320,0)</f>
        <v>0</v>
      </c>
      <c r="BG320" s="204">
        <f>IF(N320="zákl. přenesená",J320,0)</f>
        <v>0</v>
      </c>
      <c r="BH320" s="204">
        <f>IF(N320="sníž. přenesená",J320,0)</f>
        <v>0</v>
      </c>
      <c r="BI320" s="204">
        <f>IF(N320="nulová",J320,0)</f>
        <v>0</v>
      </c>
      <c r="BJ320" s="18" t="s">
        <v>93</v>
      </c>
      <c r="BK320" s="204">
        <f>ROUND(I320*H320,2)</f>
        <v>0</v>
      </c>
      <c r="BL320" s="18" t="s">
        <v>317</v>
      </c>
      <c r="BM320" s="203" t="s">
        <v>487</v>
      </c>
    </row>
    <row r="321" spans="1:65" s="13" customFormat="1" ht="11.25">
      <c r="B321" s="210"/>
      <c r="C321" s="211"/>
      <c r="D321" s="205" t="s">
        <v>232</v>
      </c>
      <c r="E321" s="212" t="s">
        <v>1</v>
      </c>
      <c r="F321" s="213" t="s">
        <v>271</v>
      </c>
      <c r="G321" s="211"/>
      <c r="H321" s="212" t="s">
        <v>1</v>
      </c>
      <c r="I321" s="214"/>
      <c r="J321" s="211"/>
      <c r="K321" s="211"/>
      <c r="L321" s="215"/>
      <c r="M321" s="216"/>
      <c r="N321" s="217"/>
      <c r="O321" s="217"/>
      <c r="P321" s="217"/>
      <c r="Q321" s="217"/>
      <c r="R321" s="217"/>
      <c r="S321" s="217"/>
      <c r="T321" s="218"/>
      <c r="AT321" s="219" t="s">
        <v>232</v>
      </c>
      <c r="AU321" s="219" t="s">
        <v>93</v>
      </c>
      <c r="AV321" s="13" t="s">
        <v>87</v>
      </c>
      <c r="AW321" s="13" t="s">
        <v>35</v>
      </c>
      <c r="AX321" s="13" t="s">
        <v>80</v>
      </c>
      <c r="AY321" s="219" t="s">
        <v>220</v>
      </c>
    </row>
    <row r="322" spans="1:65" s="14" customFormat="1" ht="11.25">
      <c r="B322" s="220"/>
      <c r="C322" s="221"/>
      <c r="D322" s="205" t="s">
        <v>232</v>
      </c>
      <c r="E322" s="222" t="s">
        <v>1</v>
      </c>
      <c r="F322" s="223" t="s">
        <v>2195</v>
      </c>
      <c r="G322" s="221"/>
      <c r="H322" s="224">
        <v>10.907999999999999</v>
      </c>
      <c r="I322" s="225"/>
      <c r="J322" s="221"/>
      <c r="K322" s="221"/>
      <c r="L322" s="226"/>
      <c r="M322" s="227"/>
      <c r="N322" s="228"/>
      <c r="O322" s="228"/>
      <c r="P322" s="228"/>
      <c r="Q322" s="228"/>
      <c r="R322" s="228"/>
      <c r="S322" s="228"/>
      <c r="T322" s="229"/>
      <c r="AT322" s="230" t="s">
        <v>232</v>
      </c>
      <c r="AU322" s="230" t="s">
        <v>93</v>
      </c>
      <c r="AV322" s="14" t="s">
        <v>93</v>
      </c>
      <c r="AW322" s="14" t="s">
        <v>35</v>
      </c>
      <c r="AX322" s="14" t="s">
        <v>80</v>
      </c>
      <c r="AY322" s="230" t="s">
        <v>220</v>
      </c>
    </row>
    <row r="323" spans="1:65" s="14" customFormat="1" ht="11.25">
      <c r="B323" s="220"/>
      <c r="C323" s="221"/>
      <c r="D323" s="205" t="s">
        <v>232</v>
      </c>
      <c r="E323" s="222" t="s">
        <v>1</v>
      </c>
      <c r="F323" s="223" t="s">
        <v>2196</v>
      </c>
      <c r="G323" s="221"/>
      <c r="H323" s="224">
        <v>10.836</v>
      </c>
      <c r="I323" s="225"/>
      <c r="J323" s="221"/>
      <c r="K323" s="221"/>
      <c r="L323" s="226"/>
      <c r="M323" s="227"/>
      <c r="N323" s="228"/>
      <c r="O323" s="228"/>
      <c r="P323" s="228"/>
      <c r="Q323" s="228"/>
      <c r="R323" s="228"/>
      <c r="S323" s="228"/>
      <c r="T323" s="229"/>
      <c r="AT323" s="230" t="s">
        <v>232</v>
      </c>
      <c r="AU323" s="230" t="s">
        <v>93</v>
      </c>
      <c r="AV323" s="14" t="s">
        <v>93</v>
      </c>
      <c r="AW323" s="14" t="s">
        <v>35</v>
      </c>
      <c r="AX323" s="14" t="s">
        <v>80</v>
      </c>
      <c r="AY323" s="230" t="s">
        <v>220</v>
      </c>
    </row>
    <row r="324" spans="1:65" s="15" customFormat="1" ht="11.25">
      <c r="B324" s="231"/>
      <c r="C324" s="232"/>
      <c r="D324" s="205" t="s">
        <v>232</v>
      </c>
      <c r="E324" s="233" t="s">
        <v>1</v>
      </c>
      <c r="F324" s="234" t="s">
        <v>236</v>
      </c>
      <c r="G324" s="232"/>
      <c r="H324" s="235">
        <v>21.744</v>
      </c>
      <c r="I324" s="236"/>
      <c r="J324" s="232"/>
      <c r="K324" s="232"/>
      <c r="L324" s="237"/>
      <c r="M324" s="238"/>
      <c r="N324" s="239"/>
      <c r="O324" s="239"/>
      <c r="P324" s="239"/>
      <c r="Q324" s="239"/>
      <c r="R324" s="239"/>
      <c r="S324" s="239"/>
      <c r="T324" s="240"/>
      <c r="AT324" s="241" t="s">
        <v>232</v>
      </c>
      <c r="AU324" s="241" t="s">
        <v>93</v>
      </c>
      <c r="AV324" s="15" t="s">
        <v>228</v>
      </c>
      <c r="AW324" s="15" t="s">
        <v>35</v>
      </c>
      <c r="AX324" s="15" t="s">
        <v>87</v>
      </c>
      <c r="AY324" s="241" t="s">
        <v>220</v>
      </c>
    </row>
    <row r="325" spans="1:65" s="2" customFormat="1" ht="14.45" customHeight="1">
      <c r="A325" s="35"/>
      <c r="B325" s="36"/>
      <c r="C325" s="192" t="s">
        <v>490</v>
      </c>
      <c r="D325" s="192" t="s">
        <v>223</v>
      </c>
      <c r="E325" s="193" t="s">
        <v>491</v>
      </c>
      <c r="F325" s="194" t="s">
        <v>492</v>
      </c>
      <c r="G325" s="195" t="s">
        <v>226</v>
      </c>
      <c r="H325" s="196">
        <v>10.007999999999999</v>
      </c>
      <c r="I325" s="197"/>
      <c r="J325" s="198">
        <f>ROUND(I325*H325,2)</f>
        <v>0</v>
      </c>
      <c r="K325" s="194" t="s">
        <v>1</v>
      </c>
      <c r="L325" s="40"/>
      <c r="M325" s="199" t="s">
        <v>1</v>
      </c>
      <c r="N325" s="200" t="s">
        <v>46</v>
      </c>
      <c r="O325" s="72"/>
      <c r="P325" s="201">
        <f>O325*H325</f>
        <v>0</v>
      </c>
      <c r="Q325" s="201">
        <v>1.481E-2</v>
      </c>
      <c r="R325" s="201">
        <f>Q325*H325</f>
        <v>0.14821847999999999</v>
      </c>
      <c r="S325" s="201">
        <v>0</v>
      </c>
      <c r="T325" s="202">
        <f>S325*H325</f>
        <v>0</v>
      </c>
      <c r="U325" s="35"/>
      <c r="V325" s="35"/>
      <c r="W325" s="35"/>
      <c r="X325" s="35"/>
      <c r="Y325" s="35"/>
      <c r="Z325" s="35"/>
      <c r="AA325" s="35"/>
      <c r="AB325" s="35"/>
      <c r="AC325" s="35"/>
      <c r="AD325" s="35"/>
      <c r="AE325" s="35"/>
      <c r="AR325" s="203" t="s">
        <v>317</v>
      </c>
      <c r="AT325" s="203" t="s">
        <v>223</v>
      </c>
      <c r="AU325" s="203" t="s">
        <v>93</v>
      </c>
      <c r="AY325" s="18" t="s">
        <v>220</v>
      </c>
      <c r="BE325" s="204">
        <f>IF(N325="základní",J325,0)</f>
        <v>0</v>
      </c>
      <c r="BF325" s="204">
        <f>IF(N325="snížená",J325,0)</f>
        <v>0</v>
      </c>
      <c r="BG325" s="204">
        <f>IF(N325="zákl. přenesená",J325,0)</f>
        <v>0</v>
      </c>
      <c r="BH325" s="204">
        <f>IF(N325="sníž. přenesená",J325,0)</f>
        <v>0</v>
      </c>
      <c r="BI325" s="204">
        <f>IF(N325="nulová",J325,0)</f>
        <v>0</v>
      </c>
      <c r="BJ325" s="18" t="s">
        <v>93</v>
      </c>
      <c r="BK325" s="204">
        <f>ROUND(I325*H325,2)</f>
        <v>0</v>
      </c>
      <c r="BL325" s="18" t="s">
        <v>317</v>
      </c>
      <c r="BM325" s="203" t="s">
        <v>493</v>
      </c>
    </row>
    <row r="326" spans="1:65" s="13" customFormat="1" ht="11.25">
      <c r="B326" s="210"/>
      <c r="C326" s="211"/>
      <c r="D326" s="205" t="s">
        <v>232</v>
      </c>
      <c r="E326" s="212" t="s">
        <v>1</v>
      </c>
      <c r="F326" s="213" t="s">
        <v>271</v>
      </c>
      <c r="G326" s="211"/>
      <c r="H326" s="212" t="s">
        <v>1</v>
      </c>
      <c r="I326" s="214"/>
      <c r="J326" s="211"/>
      <c r="K326" s="211"/>
      <c r="L326" s="215"/>
      <c r="M326" s="216"/>
      <c r="N326" s="217"/>
      <c r="O326" s="217"/>
      <c r="P326" s="217"/>
      <c r="Q326" s="217"/>
      <c r="R326" s="217"/>
      <c r="S326" s="217"/>
      <c r="T326" s="218"/>
      <c r="AT326" s="219" t="s">
        <v>232</v>
      </c>
      <c r="AU326" s="219" t="s">
        <v>93</v>
      </c>
      <c r="AV326" s="13" t="s">
        <v>87</v>
      </c>
      <c r="AW326" s="13" t="s">
        <v>35</v>
      </c>
      <c r="AX326" s="13" t="s">
        <v>80</v>
      </c>
      <c r="AY326" s="219" t="s">
        <v>220</v>
      </c>
    </row>
    <row r="327" spans="1:65" s="14" customFormat="1" ht="11.25">
      <c r="B327" s="220"/>
      <c r="C327" s="221"/>
      <c r="D327" s="205" t="s">
        <v>232</v>
      </c>
      <c r="E327" s="222" t="s">
        <v>1</v>
      </c>
      <c r="F327" s="223" t="s">
        <v>2197</v>
      </c>
      <c r="G327" s="221"/>
      <c r="H327" s="224">
        <v>3.6</v>
      </c>
      <c r="I327" s="225"/>
      <c r="J327" s="221"/>
      <c r="K327" s="221"/>
      <c r="L327" s="226"/>
      <c r="M327" s="227"/>
      <c r="N327" s="228"/>
      <c r="O327" s="228"/>
      <c r="P327" s="228"/>
      <c r="Q327" s="228"/>
      <c r="R327" s="228"/>
      <c r="S327" s="228"/>
      <c r="T327" s="229"/>
      <c r="AT327" s="230" t="s">
        <v>232</v>
      </c>
      <c r="AU327" s="230" t="s">
        <v>93</v>
      </c>
      <c r="AV327" s="14" t="s">
        <v>93</v>
      </c>
      <c r="AW327" s="14" t="s">
        <v>35</v>
      </c>
      <c r="AX327" s="14" t="s">
        <v>80</v>
      </c>
      <c r="AY327" s="230" t="s">
        <v>220</v>
      </c>
    </row>
    <row r="328" spans="1:65" s="14" customFormat="1" ht="11.25">
      <c r="B328" s="220"/>
      <c r="C328" s="221"/>
      <c r="D328" s="205" t="s">
        <v>232</v>
      </c>
      <c r="E328" s="222" t="s">
        <v>1</v>
      </c>
      <c r="F328" s="223" t="s">
        <v>2198</v>
      </c>
      <c r="G328" s="221"/>
      <c r="H328" s="224">
        <v>6.4080000000000004</v>
      </c>
      <c r="I328" s="225"/>
      <c r="J328" s="221"/>
      <c r="K328" s="221"/>
      <c r="L328" s="226"/>
      <c r="M328" s="227"/>
      <c r="N328" s="228"/>
      <c r="O328" s="228"/>
      <c r="P328" s="228"/>
      <c r="Q328" s="228"/>
      <c r="R328" s="228"/>
      <c r="S328" s="228"/>
      <c r="T328" s="229"/>
      <c r="AT328" s="230" t="s">
        <v>232</v>
      </c>
      <c r="AU328" s="230" t="s">
        <v>93</v>
      </c>
      <c r="AV328" s="14" t="s">
        <v>93</v>
      </c>
      <c r="AW328" s="14" t="s">
        <v>35</v>
      </c>
      <c r="AX328" s="14" t="s">
        <v>80</v>
      </c>
      <c r="AY328" s="230" t="s">
        <v>220</v>
      </c>
    </row>
    <row r="329" spans="1:65" s="15" customFormat="1" ht="11.25">
      <c r="B329" s="231"/>
      <c r="C329" s="232"/>
      <c r="D329" s="205" t="s">
        <v>232</v>
      </c>
      <c r="E329" s="233" t="s">
        <v>1</v>
      </c>
      <c r="F329" s="234" t="s">
        <v>236</v>
      </c>
      <c r="G329" s="232"/>
      <c r="H329" s="235">
        <v>10.008000000000001</v>
      </c>
      <c r="I329" s="236"/>
      <c r="J329" s="232"/>
      <c r="K329" s="232"/>
      <c r="L329" s="237"/>
      <c r="M329" s="238"/>
      <c r="N329" s="239"/>
      <c r="O329" s="239"/>
      <c r="P329" s="239"/>
      <c r="Q329" s="239"/>
      <c r="R329" s="239"/>
      <c r="S329" s="239"/>
      <c r="T329" s="240"/>
      <c r="AT329" s="241" t="s">
        <v>232</v>
      </c>
      <c r="AU329" s="241" t="s">
        <v>93</v>
      </c>
      <c r="AV329" s="15" t="s">
        <v>228</v>
      </c>
      <c r="AW329" s="15" t="s">
        <v>35</v>
      </c>
      <c r="AX329" s="15" t="s">
        <v>87</v>
      </c>
      <c r="AY329" s="241" t="s">
        <v>220</v>
      </c>
    </row>
    <row r="330" spans="1:65" s="2" customFormat="1" ht="14.45" customHeight="1">
      <c r="A330" s="35"/>
      <c r="B330" s="36"/>
      <c r="C330" s="192" t="s">
        <v>496</v>
      </c>
      <c r="D330" s="192" t="s">
        <v>223</v>
      </c>
      <c r="E330" s="193" t="s">
        <v>2199</v>
      </c>
      <c r="F330" s="194" t="s">
        <v>1633</v>
      </c>
      <c r="G330" s="195" t="s">
        <v>226</v>
      </c>
      <c r="H330" s="196">
        <v>17.568000000000001</v>
      </c>
      <c r="I330" s="197"/>
      <c r="J330" s="198">
        <f>ROUND(I330*H330,2)</f>
        <v>0</v>
      </c>
      <c r="K330" s="194" t="s">
        <v>1</v>
      </c>
      <c r="L330" s="40"/>
      <c r="M330" s="199" t="s">
        <v>1</v>
      </c>
      <c r="N330" s="200" t="s">
        <v>46</v>
      </c>
      <c r="O330" s="72"/>
      <c r="P330" s="201">
        <f>O330*H330</f>
        <v>0</v>
      </c>
      <c r="Q330" s="201">
        <v>1.481E-2</v>
      </c>
      <c r="R330" s="201">
        <f>Q330*H330</f>
        <v>0.26018208000000004</v>
      </c>
      <c r="S330" s="201">
        <v>0</v>
      </c>
      <c r="T330" s="202">
        <f>S330*H330</f>
        <v>0</v>
      </c>
      <c r="U330" s="35"/>
      <c r="V330" s="35"/>
      <c r="W330" s="35"/>
      <c r="X330" s="35"/>
      <c r="Y330" s="35"/>
      <c r="Z330" s="35"/>
      <c r="AA330" s="35"/>
      <c r="AB330" s="35"/>
      <c r="AC330" s="35"/>
      <c r="AD330" s="35"/>
      <c r="AE330" s="35"/>
      <c r="AR330" s="203" t="s">
        <v>317</v>
      </c>
      <c r="AT330" s="203" t="s">
        <v>223</v>
      </c>
      <c r="AU330" s="203" t="s">
        <v>93</v>
      </c>
      <c r="AY330" s="18" t="s">
        <v>220</v>
      </c>
      <c r="BE330" s="204">
        <f>IF(N330="základní",J330,0)</f>
        <v>0</v>
      </c>
      <c r="BF330" s="204">
        <f>IF(N330="snížená",J330,0)</f>
        <v>0</v>
      </c>
      <c r="BG330" s="204">
        <f>IF(N330="zákl. přenesená",J330,0)</f>
        <v>0</v>
      </c>
      <c r="BH330" s="204">
        <f>IF(N330="sníž. přenesená",J330,0)</f>
        <v>0</v>
      </c>
      <c r="BI330" s="204">
        <f>IF(N330="nulová",J330,0)</f>
        <v>0</v>
      </c>
      <c r="BJ330" s="18" t="s">
        <v>93</v>
      </c>
      <c r="BK330" s="204">
        <f>ROUND(I330*H330,2)</f>
        <v>0</v>
      </c>
      <c r="BL330" s="18" t="s">
        <v>317</v>
      </c>
      <c r="BM330" s="203" t="s">
        <v>2200</v>
      </c>
    </row>
    <row r="331" spans="1:65" s="13" customFormat="1" ht="11.25">
      <c r="B331" s="210"/>
      <c r="C331" s="211"/>
      <c r="D331" s="205" t="s">
        <v>232</v>
      </c>
      <c r="E331" s="212" t="s">
        <v>1</v>
      </c>
      <c r="F331" s="213" t="s">
        <v>271</v>
      </c>
      <c r="G331" s="211"/>
      <c r="H331" s="212" t="s">
        <v>1</v>
      </c>
      <c r="I331" s="214"/>
      <c r="J331" s="211"/>
      <c r="K331" s="211"/>
      <c r="L331" s="215"/>
      <c r="M331" s="216"/>
      <c r="N331" s="217"/>
      <c r="O331" s="217"/>
      <c r="P331" s="217"/>
      <c r="Q331" s="217"/>
      <c r="R331" s="217"/>
      <c r="S331" s="217"/>
      <c r="T331" s="218"/>
      <c r="AT331" s="219" t="s">
        <v>232</v>
      </c>
      <c r="AU331" s="219" t="s">
        <v>93</v>
      </c>
      <c r="AV331" s="13" t="s">
        <v>87</v>
      </c>
      <c r="AW331" s="13" t="s">
        <v>35</v>
      </c>
      <c r="AX331" s="13" t="s">
        <v>80</v>
      </c>
      <c r="AY331" s="219" t="s">
        <v>220</v>
      </c>
    </row>
    <row r="332" spans="1:65" s="14" customFormat="1" ht="11.25">
      <c r="B332" s="220"/>
      <c r="C332" s="221"/>
      <c r="D332" s="205" t="s">
        <v>232</v>
      </c>
      <c r="E332" s="222" t="s">
        <v>1</v>
      </c>
      <c r="F332" s="223" t="s">
        <v>2201</v>
      </c>
      <c r="G332" s="221"/>
      <c r="H332" s="224">
        <v>17.568000000000001</v>
      </c>
      <c r="I332" s="225"/>
      <c r="J332" s="221"/>
      <c r="K332" s="221"/>
      <c r="L332" s="226"/>
      <c r="M332" s="227"/>
      <c r="N332" s="228"/>
      <c r="O332" s="228"/>
      <c r="P332" s="228"/>
      <c r="Q332" s="228"/>
      <c r="R332" s="228"/>
      <c r="S332" s="228"/>
      <c r="T332" s="229"/>
      <c r="AT332" s="230" t="s">
        <v>232</v>
      </c>
      <c r="AU332" s="230" t="s">
        <v>93</v>
      </c>
      <c r="AV332" s="14" t="s">
        <v>93</v>
      </c>
      <c r="AW332" s="14" t="s">
        <v>35</v>
      </c>
      <c r="AX332" s="14" t="s">
        <v>87</v>
      </c>
      <c r="AY332" s="230" t="s">
        <v>220</v>
      </c>
    </row>
    <row r="333" spans="1:65" s="2" customFormat="1" ht="14.45" customHeight="1">
      <c r="A333" s="35"/>
      <c r="B333" s="36"/>
      <c r="C333" s="192" t="s">
        <v>501</v>
      </c>
      <c r="D333" s="192" t="s">
        <v>223</v>
      </c>
      <c r="E333" s="193" t="s">
        <v>497</v>
      </c>
      <c r="F333" s="194" t="s">
        <v>498</v>
      </c>
      <c r="G333" s="195" t="s">
        <v>226</v>
      </c>
      <c r="H333" s="196">
        <v>11.207000000000001</v>
      </c>
      <c r="I333" s="197"/>
      <c r="J333" s="198">
        <f>ROUND(I333*H333,2)</f>
        <v>0</v>
      </c>
      <c r="K333" s="194" t="s">
        <v>1</v>
      </c>
      <c r="L333" s="40"/>
      <c r="M333" s="199" t="s">
        <v>1</v>
      </c>
      <c r="N333" s="200" t="s">
        <v>46</v>
      </c>
      <c r="O333" s="72"/>
      <c r="P333" s="201">
        <f>O333*H333</f>
        <v>0</v>
      </c>
      <c r="Q333" s="201">
        <v>1.28764E-2</v>
      </c>
      <c r="R333" s="201">
        <f>Q333*H333</f>
        <v>0.14430581480000002</v>
      </c>
      <c r="S333" s="201">
        <v>0</v>
      </c>
      <c r="T333" s="202">
        <f>S333*H333</f>
        <v>0</v>
      </c>
      <c r="U333" s="35"/>
      <c r="V333" s="35"/>
      <c r="W333" s="35"/>
      <c r="X333" s="35"/>
      <c r="Y333" s="35"/>
      <c r="Z333" s="35"/>
      <c r="AA333" s="35"/>
      <c r="AB333" s="35"/>
      <c r="AC333" s="35"/>
      <c r="AD333" s="35"/>
      <c r="AE333" s="35"/>
      <c r="AR333" s="203" t="s">
        <v>317</v>
      </c>
      <c r="AT333" s="203" t="s">
        <v>223</v>
      </c>
      <c r="AU333" s="203" t="s">
        <v>93</v>
      </c>
      <c r="AY333" s="18" t="s">
        <v>220</v>
      </c>
      <c r="BE333" s="204">
        <f>IF(N333="základní",J333,0)</f>
        <v>0</v>
      </c>
      <c r="BF333" s="204">
        <f>IF(N333="snížená",J333,0)</f>
        <v>0</v>
      </c>
      <c r="BG333" s="204">
        <f>IF(N333="zákl. přenesená",J333,0)</f>
        <v>0</v>
      </c>
      <c r="BH333" s="204">
        <f>IF(N333="sníž. přenesená",J333,0)</f>
        <v>0</v>
      </c>
      <c r="BI333" s="204">
        <f>IF(N333="nulová",J333,0)</f>
        <v>0</v>
      </c>
      <c r="BJ333" s="18" t="s">
        <v>93</v>
      </c>
      <c r="BK333" s="204">
        <f>ROUND(I333*H333,2)</f>
        <v>0</v>
      </c>
      <c r="BL333" s="18" t="s">
        <v>317</v>
      </c>
      <c r="BM333" s="203" t="s">
        <v>499</v>
      </c>
    </row>
    <row r="334" spans="1:65" s="13" customFormat="1" ht="11.25">
      <c r="B334" s="210"/>
      <c r="C334" s="211"/>
      <c r="D334" s="205" t="s">
        <v>232</v>
      </c>
      <c r="E334" s="212" t="s">
        <v>1</v>
      </c>
      <c r="F334" s="213" t="s">
        <v>271</v>
      </c>
      <c r="G334" s="211"/>
      <c r="H334" s="212" t="s">
        <v>1</v>
      </c>
      <c r="I334" s="214"/>
      <c r="J334" s="211"/>
      <c r="K334" s="211"/>
      <c r="L334" s="215"/>
      <c r="M334" s="216"/>
      <c r="N334" s="217"/>
      <c r="O334" s="217"/>
      <c r="P334" s="217"/>
      <c r="Q334" s="217"/>
      <c r="R334" s="217"/>
      <c r="S334" s="217"/>
      <c r="T334" s="218"/>
      <c r="AT334" s="219" t="s">
        <v>232</v>
      </c>
      <c r="AU334" s="219" t="s">
        <v>93</v>
      </c>
      <c r="AV334" s="13" t="s">
        <v>87</v>
      </c>
      <c r="AW334" s="13" t="s">
        <v>35</v>
      </c>
      <c r="AX334" s="13" t="s">
        <v>80</v>
      </c>
      <c r="AY334" s="219" t="s">
        <v>220</v>
      </c>
    </row>
    <row r="335" spans="1:65" s="14" customFormat="1" ht="11.25">
      <c r="B335" s="220"/>
      <c r="C335" s="221"/>
      <c r="D335" s="205" t="s">
        <v>232</v>
      </c>
      <c r="E335" s="222" t="s">
        <v>1</v>
      </c>
      <c r="F335" s="223" t="s">
        <v>2202</v>
      </c>
      <c r="G335" s="221"/>
      <c r="H335" s="224">
        <v>11.207000000000001</v>
      </c>
      <c r="I335" s="225"/>
      <c r="J335" s="221"/>
      <c r="K335" s="221"/>
      <c r="L335" s="226"/>
      <c r="M335" s="227"/>
      <c r="N335" s="228"/>
      <c r="O335" s="228"/>
      <c r="P335" s="228"/>
      <c r="Q335" s="228"/>
      <c r="R335" s="228"/>
      <c r="S335" s="228"/>
      <c r="T335" s="229"/>
      <c r="AT335" s="230" t="s">
        <v>232</v>
      </c>
      <c r="AU335" s="230" t="s">
        <v>93</v>
      </c>
      <c r="AV335" s="14" t="s">
        <v>93</v>
      </c>
      <c r="AW335" s="14" t="s">
        <v>35</v>
      </c>
      <c r="AX335" s="14" t="s">
        <v>87</v>
      </c>
      <c r="AY335" s="230" t="s">
        <v>220</v>
      </c>
    </row>
    <row r="336" spans="1:65" s="2" customFormat="1" ht="14.45" customHeight="1">
      <c r="A336" s="35"/>
      <c r="B336" s="36"/>
      <c r="C336" s="192" t="s">
        <v>512</v>
      </c>
      <c r="D336" s="192" t="s">
        <v>223</v>
      </c>
      <c r="E336" s="193" t="s">
        <v>502</v>
      </c>
      <c r="F336" s="194" t="s">
        <v>503</v>
      </c>
      <c r="G336" s="195" t="s">
        <v>226</v>
      </c>
      <c r="H336" s="196">
        <v>179.572</v>
      </c>
      <c r="I336" s="197"/>
      <c r="J336" s="198">
        <f>ROUND(I336*H336,2)</f>
        <v>0</v>
      </c>
      <c r="K336" s="194" t="s">
        <v>227</v>
      </c>
      <c r="L336" s="40"/>
      <c r="M336" s="199" t="s">
        <v>1</v>
      </c>
      <c r="N336" s="200" t="s">
        <v>46</v>
      </c>
      <c r="O336" s="72"/>
      <c r="P336" s="201">
        <f>O336*H336</f>
        <v>0</v>
      </c>
      <c r="Q336" s="201">
        <v>1E-4</v>
      </c>
      <c r="R336" s="201">
        <f>Q336*H336</f>
        <v>1.79572E-2</v>
      </c>
      <c r="S336" s="201">
        <v>0</v>
      </c>
      <c r="T336" s="202">
        <f>S336*H336</f>
        <v>0</v>
      </c>
      <c r="U336" s="35"/>
      <c r="V336" s="35"/>
      <c r="W336" s="35"/>
      <c r="X336" s="35"/>
      <c r="Y336" s="35"/>
      <c r="Z336" s="35"/>
      <c r="AA336" s="35"/>
      <c r="AB336" s="35"/>
      <c r="AC336" s="35"/>
      <c r="AD336" s="35"/>
      <c r="AE336" s="35"/>
      <c r="AR336" s="203" t="s">
        <v>317</v>
      </c>
      <c r="AT336" s="203" t="s">
        <v>223</v>
      </c>
      <c r="AU336" s="203" t="s">
        <v>93</v>
      </c>
      <c r="AY336" s="18" t="s">
        <v>220</v>
      </c>
      <c r="BE336" s="204">
        <f>IF(N336="základní",J336,0)</f>
        <v>0</v>
      </c>
      <c r="BF336" s="204">
        <f>IF(N336="snížená",J336,0)</f>
        <v>0</v>
      </c>
      <c r="BG336" s="204">
        <f>IF(N336="zákl. přenesená",J336,0)</f>
        <v>0</v>
      </c>
      <c r="BH336" s="204">
        <f>IF(N336="sníž. přenesená",J336,0)</f>
        <v>0</v>
      </c>
      <c r="BI336" s="204">
        <f>IF(N336="nulová",J336,0)</f>
        <v>0</v>
      </c>
      <c r="BJ336" s="18" t="s">
        <v>93</v>
      </c>
      <c r="BK336" s="204">
        <f>ROUND(I336*H336,2)</f>
        <v>0</v>
      </c>
      <c r="BL336" s="18" t="s">
        <v>317</v>
      </c>
      <c r="BM336" s="203" t="s">
        <v>504</v>
      </c>
    </row>
    <row r="337" spans="1:65" s="2" customFormat="1" ht="19.5">
      <c r="A337" s="35"/>
      <c r="B337" s="36"/>
      <c r="C337" s="37"/>
      <c r="D337" s="205" t="s">
        <v>230</v>
      </c>
      <c r="E337" s="37"/>
      <c r="F337" s="206" t="s">
        <v>505</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230</v>
      </c>
      <c r="AU337" s="18" t="s">
        <v>93</v>
      </c>
    </row>
    <row r="338" spans="1:65" s="13" customFormat="1" ht="11.25">
      <c r="B338" s="210"/>
      <c r="C338" s="211"/>
      <c r="D338" s="205" t="s">
        <v>232</v>
      </c>
      <c r="E338" s="212" t="s">
        <v>1</v>
      </c>
      <c r="F338" s="213" t="s">
        <v>506</v>
      </c>
      <c r="G338" s="211"/>
      <c r="H338" s="212" t="s">
        <v>1</v>
      </c>
      <c r="I338" s="214"/>
      <c r="J338" s="211"/>
      <c r="K338" s="211"/>
      <c r="L338" s="215"/>
      <c r="M338" s="216"/>
      <c r="N338" s="217"/>
      <c r="O338" s="217"/>
      <c r="P338" s="217"/>
      <c r="Q338" s="217"/>
      <c r="R338" s="217"/>
      <c r="S338" s="217"/>
      <c r="T338" s="218"/>
      <c r="AT338" s="219" t="s">
        <v>232</v>
      </c>
      <c r="AU338" s="219" t="s">
        <v>93</v>
      </c>
      <c r="AV338" s="13" t="s">
        <v>87</v>
      </c>
      <c r="AW338" s="13" t="s">
        <v>35</v>
      </c>
      <c r="AX338" s="13" t="s">
        <v>80</v>
      </c>
      <c r="AY338" s="219" t="s">
        <v>220</v>
      </c>
    </row>
    <row r="339" spans="1:65" s="14" customFormat="1" ht="11.25">
      <c r="B339" s="220"/>
      <c r="C339" s="221"/>
      <c r="D339" s="205" t="s">
        <v>232</v>
      </c>
      <c r="E339" s="222" t="s">
        <v>1</v>
      </c>
      <c r="F339" s="223" t="s">
        <v>2203</v>
      </c>
      <c r="G339" s="221"/>
      <c r="H339" s="224">
        <v>104.14100000000001</v>
      </c>
      <c r="I339" s="225"/>
      <c r="J339" s="221"/>
      <c r="K339" s="221"/>
      <c r="L339" s="226"/>
      <c r="M339" s="227"/>
      <c r="N339" s="228"/>
      <c r="O339" s="228"/>
      <c r="P339" s="228"/>
      <c r="Q339" s="228"/>
      <c r="R339" s="228"/>
      <c r="S339" s="228"/>
      <c r="T339" s="229"/>
      <c r="AT339" s="230" t="s">
        <v>232</v>
      </c>
      <c r="AU339" s="230" t="s">
        <v>93</v>
      </c>
      <c r="AV339" s="14" t="s">
        <v>93</v>
      </c>
      <c r="AW339" s="14" t="s">
        <v>35</v>
      </c>
      <c r="AX339" s="14" t="s">
        <v>80</v>
      </c>
      <c r="AY339" s="230" t="s">
        <v>220</v>
      </c>
    </row>
    <row r="340" spans="1:65" s="13" customFormat="1" ht="11.25">
      <c r="B340" s="210"/>
      <c r="C340" s="211"/>
      <c r="D340" s="205" t="s">
        <v>232</v>
      </c>
      <c r="E340" s="212" t="s">
        <v>1</v>
      </c>
      <c r="F340" s="213" t="s">
        <v>508</v>
      </c>
      <c r="G340" s="211"/>
      <c r="H340" s="212" t="s">
        <v>1</v>
      </c>
      <c r="I340" s="214"/>
      <c r="J340" s="211"/>
      <c r="K340" s="211"/>
      <c r="L340" s="215"/>
      <c r="M340" s="216"/>
      <c r="N340" s="217"/>
      <c r="O340" s="217"/>
      <c r="P340" s="217"/>
      <c r="Q340" s="217"/>
      <c r="R340" s="217"/>
      <c r="S340" s="217"/>
      <c r="T340" s="218"/>
      <c r="AT340" s="219" t="s">
        <v>232</v>
      </c>
      <c r="AU340" s="219" t="s">
        <v>93</v>
      </c>
      <c r="AV340" s="13" t="s">
        <v>87</v>
      </c>
      <c r="AW340" s="13" t="s">
        <v>35</v>
      </c>
      <c r="AX340" s="13" t="s">
        <v>80</v>
      </c>
      <c r="AY340" s="219" t="s">
        <v>220</v>
      </c>
    </row>
    <row r="341" spans="1:65" s="14" customFormat="1" ht="11.25">
      <c r="B341" s="220"/>
      <c r="C341" s="221"/>
      <c r="D341" s="205" t="s">
        <v>232</v>
      </c>
      <c r="E341" s="222" t="s">
        <v>1</v>
      </c>
      <c r="F341" s="223" t="s">
        <v>2204</v>
      </c>
      <c r="G341" s="221"/>
      <c r="H341" s="224">
        <v>49.731000000000002</v>
      </c>
      <c r="I341" s="225"/>
      <c r="J341" s="221"/>
      <c r="K341" s="221"/>
      <c r="L341" s="226"/>
      <c r="M341" s="227"/>
      <c r="N341" s="228"/>
      <c r="O341" s="228"/>
      <c r="P341" s="228"/>
      <c r="Q341" s="228"/>
      <c r="R341" s="228"/>
      <c r="S341" s="228"/>
      <c r="T341" s="229"/>
      <c r="AT341" s="230" t="s">
        <v>232</v>
      </c>
      <c r="AU341" s="230" t="s">
        <v>93</v>
      </c>
      <c r="AV341" s="14" t="s">
        <v>93</v>
      </c>
      <c r="AW341" s="14" t="s">
        <v>35</v>
      </c>
      <c r="AX341" s="14" t="s">
        <v>80</v>
      </c>
      <c r="AY341" s="230" t="s">
        <v>220</v>
      </c>
    </row>
    <row r="342" spans="1:65" s="13" customFormat="1" ht="11.25">
      <c r="B342" s="210"/>
      <c r="C342" s="211"/>
      <c r="D342" s="205" t="s">
        <v>232</v>
      </c>
      <c r="E342" s="212" t="s">
        <v>1</v>
      </c>
      <c r="F342" s="213" t="s">
        <v>510</v>
      </c>
      <c r="G342" s="211"/>
      <c r="H342" s="212" t="s">
        <v>1</v>
      </c>
      <c r="I342" s="214"/>
      <c r="J342" s="211"/>
      <c r="K342" s="211"/>
      <c r="L342" s="215"/>
      <c r="M342" s="216"/>
      <c r="N342" s="217"/>
      <c r="O342" s="217"/>
      <c r="P342" s="217"/>
      <c r="Q342" s="217"/>
      <c r="R342" s="217"/>
      <c r="S342" s="217"/>
      <c r="T342" s="218"/>
      <c r="AT342" s="219" t="s">
        <v>232</v>
      </c>
      <c r="AU342" s="219" t="s">
        <v>93</v>
      </c>
      <c r="AV342" s="13" t="s">
        <v>87</v>
      </c>
      <c r="AW342" s="13" t="s">
        <v>35</v>
      </c>
      <c r="AX342" s="13" t="s">
        <v>80</v>
      </c>
      <c r="AY342" s="219" t="s">
        <v>220</v>
      </c>
    </row>
    <row r="343" spans="1:65" s="14" customFormat="1" ht="11.25">
      <c r="B343" s="220"/>
      <c r="C343" s="221"/>
      <c r="D343" s="205" t="s">
        <v>232</v>
      </c>
      <c r="E343" s="222" t="s">
        <v>1</v>
      </c>
      <c r="F343" s="223" t="s">
        <v>2205</v>
      </c>
      <c r="G343" s="221"/>
      <c r="H343" s="224">
        <v>13.5</v>
      </c>
      <c r="I343" s="225"/>
      <c r="J343" s="221"/>
      <c r="K343" s="221"/>
      <c r="L343" s="226"/>
      <c r="M343" s="227"/>
      <c r="N343" s="228"/>
      <c r="O343" s="228"/>
      <c r="P343" s="228"/>
      <c r="Q343" s="228"/>
      <c r="R343" s="228"/>
      <c r="S343" s="228"/>
      <c r="T343" s="229"/>
      <c r="AT343" s="230" t="s">
        <v>232</v>
      </c>
      <c r="AU343" s="230" t="s">
        <v>93</v>
      </c>
      <c r="AV343" s="14" t="s">
        <v>93</v>
      </c>
      <c r="AW343" s="14" t="s">
        <v>35</v>
      </c>
      <c r="AX343" s="14" t="s">
        <v>80</v>
      </c>
      <c r="AY343" s="230" t="s">
        <v>220</v>
      </c>
    </row>
    <row r="344" spans="1:65" s="14" customFormat="1" ht="11.25">
      <c r="B344" s="220"/>
      <c r="C344" s="221"/>
      <c r="D344" s="205" t="s">
        <v>232</v>
      </c>
      <c r="E344" s="222" t="s">
        <v>1</v>
      </c>
      <c r="F344" s="223" t="s">
        <v>2206</v>
      </c>
      <c r="G344" s="221"/>
      <c r="H344" s="224">
        <v>12.2</v>
      </c>
      <c r="I344" s="225"/>
      <c r="J344" s="221"/>
      <c r="K344" s="221"/>
      <c r="L344" s="226"/>
      <c r="M344" s="227"/>
      <c r="N344" s="228"/>
      <c r="O344" s="228"/>
      <c r="P344" s="228"/>
      <c r="Q344" s="228"/>
      <c r="R344" s="228"/>
      <c r="S344" s="228"/>
      <c r="T344" s="229"/>
      <c r="AT344" s="230" t="s">
        <v>232</v>
      </c>
      <c r="AU344" s="230" t="s">
        <v>93</v>
      </c>
      <c r="AV344" s="14" t="s">
        <v>93</v>
      </c>
      <c r="AW344" s="14" t="s">
        <v>35</v>
      </c>
      <c r="AX344" s="14" t="s">
        <v>80</v>
      </c>
      <c r="AY344" s="230" t="s">
        <v>220</v>
      </c>
    </row>
    <row r="345" spans="1:65" s="15" customFormat="1" ht="11.25">
      <c r="B345" s="231"/>
      <c r="C345" s="232"/>
      <c r="D345" s="205" t="s">
        <v>232</v>
      </c>
      <c r="E345" s="233" t="s">
        <v>1</v>
      </c>
      <c r="F345" s="234" t="s">
        <v>236</v>
      </c>
      <c r="G345" s="232"/>
      <c r="H345" s="235">
        <v>179.572</v>
      </c>
      <c r="I345" s="236"/>
      <c r="J345" s="232"/>
      <c r="K345" s="232"/>
      <c r="L345" s="237"/>
      <c r="M345" s="238"/>
      <c r="N345" s="239"/>
      <c r="O345" s="239"/>
      <c r="P345" s="239"/>
      <c r="Q345" s="239"/>
      <c r="R345" s="239"/>
      <c r="S345" s="239"/>
      <c r="T345" s="240"/>
      <c r="AT345" s="241" t="s">
        <v>232</v>
      </c>
      <c r="AU345" s="241" t="s">
        <v>93</v>
      </c>
      <c r="AV345" s="15" t="s">
        <v>228</v>
      </c>
      <c r="AW345" s="15" t="s">
        <v>35</v>
      </c>
      <c r="AX345" s="15" t="s">
        <v>87</v>
      </c>
      <c r="AY345" s="241" t="s">
        <v>220</v>
      </c>
    </row>
    <row r="346" spans="1:65" s="2" customFormat="1" ht="14.45" customHeight="1">
      <c r="A346" s="35"/>
      <c r="B346" s="36"/>
      <c r="C346" s="192" t="s">
        <v>517</v>
      </c>
      <c r="D346" s="192" t="s">
        <v>223</v>
      </c>
      <c r="E346" s="193" t="s">
        <v>513</v>
      </c>
      <c r="F346" s="194" t="s">
        <v>514</v>
      </c>
      <c r="G346" s="195" t="s">
        <v>226</v>
      </c>
      <c r="H346" s="196">
        <v>179.572</v>
      </c>
      <c r="I346" s="197"/>
      <c r="J346" s="198">
        <f>ROUND(I346*H346,2)</f>
        <v>0</v>
      </c>
      <c r="K346" s="194" t="s">
        <v>227</v>
      </c>
      <c r="L346" s="40"/>
      <c r="M346" s="199" t="s">
        <v>1</v>
      </c>
      <c r="N346" s="200" t="s">
        <v>46</v>
      </c>
      <c r="O346" s="72"/>
      <c r="P346" s="201">
        <f>O346*H346</f>
        <v>0</v>
      </c>
      <c r="Q346" s="201">
        <v>1.6000000000000001E-3</v>
      </c>
      <c r="R346" s="201">
        <f>Q346*H346</f>
        <v>0.28731519999999999</v>
      </c>
      <c r="S346" s="201">
        <v>0</v>
      </c>
      <c r="T346" s="202">
        <f>S346*H346</f>
        <v>0</v>
      </c>
      <c r="U346" s="35"/>
      <c r="V346" s="35"/>
      <c r="W346" s="35"/>
      <c r="X346" s="35"/>
      <c r="Y346" s="35"/>
      <c r="Z346" s="35"/>
      <c r="AA346" s="35"/>
      <c r="AB346" s="35"/>
      <c r="AC346" s="35"/>
      <c r="AD346" s="35"/>
      <c r="AE346" s="35"/>
      <c r="AR346" s="203" t="s">
        <v>317</v>
      </c>
      <c r="AT346" s="203" t="s">
        <v>223</v>
      </c>
      <c r="AU346" s="203" t="s">
        <v>93</v>
      </c>
      <c r="AY346" s="18" t="s">
        <v>220</v>
      </c>
      <c r="BE346" s="204">
        <f>IF(N346="základní",J346,0)</f>
        <v>0</v>
      </c>
      <c r="BF346" s="204">
        <f>IF(N346="snížená",J346,0)</f>
        <v>0</v>
      </c>
      <c r="BG346" s="204">
        <f>IF(N346="zákl. přenesená",J346,0)</f>
        <v>0</v>
      </c>
      <c r="BH346" s="204">
        <f>IF(N346="sníž. přenesená",J346,0)</f>
        <v>0</v>
      </c>
      <c r="BI346" s="204">
        <f>IF(N346="nulová",J346,0)</f>
        <v>0</v>
      </c>
      <c r="BJ346" s="18" t="s">
        <v>93</v>
      </c>
      <c r="BK346" s="204">
        <f>ROUND(I346*H346,2)</f>
        <v>0</v>
      </c>
      <c r="BL346" s="18" t="s">
        <v>317</v>
      </c>
      <c r="BM346" s="203" t="s">
        <v>2207</v>
      </c>
    </row>
    <row r="347" spans="1:65" s="2" customFormat="1" ht="11.25">
      <c r="A347" s="35"/>
      <c r="B347" s="36"/>
      <c r="C347" s="37"/>
      <c r="D347" s="205" t="s">
        <v>230</v>
      </c>
      <c r="E347" s="37"/>
      <c r="F347" s="206" t="s">
        <v>516</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230</v>
      </c>
      <c r="AU347" s="18" t="s">
        <v>93</v>
      </c>
    </row>
    <row r="348" spans="1:65" s="13" customFormat="1" ht="11.25">
      <c r="B348" s="210"/>
      <c r="C348" s="211"/>
      <c r="D348" s="205" t="s">
        <v>232</v>
      </c>
      <c r="E348" s="212" t="s">
        <v>1</v>
      </c>
      <c r="F348" s="213" t="s">
        <v>506</v>
      </c>
      <c r="G348" s="211"/>
      <c r="H348" s="212" t="s">
        <v>1</v>
      </c>
      <c r="I348" s="214"/>
      <c r="J348" s="211"/>
      <c r="K348" s="211"/>
      <c r="L348" s="215"/>
      <c r="M348" s="216"/>
      <c r="N348" s="217"/>
      <c r="O348" s="217"/>
      <c r="P348" s="217"/>
      <c r="Q348" s="217"/>
      <c r="R348" s="217"/>
      <c r="S348" s="217"/>
      <c r="T348" s="218"/>
      <c r="AT348" s="219" t="s">
        <v>232</v>
      </c>
      <c r="AU348" s="219" t="s">
        <v>93</v>
      </c>
      <c r="AV348" s="13" t="s">
        <v>87</v>
      </c>
      <c r="AW348" s="13" t="s">
        <v>35</v>
      </c>
      <c r="AX348" s="13" t="s">
        <v>80</v>
      </c>
      <c r="AY348" s="219" t="s">
        <v>220</v>
      </c>
    </row>
    <row r="349" spans="1:65" s="14" customFormat="1" ht="11.25">
      <c r="B349" s="220"/>
      <c r="C349" s="221"/>
      <c r="D349" s="205" t="s">
        <v>232</v>
      </c>
      <c r="E349" s="222" t="s">
        <v>1</v>
      </c>
      <c r="F349" s="223" t="s">
        <v>2203</v>
      </c>
      <c r="G349" s="221"/>
      <c r="H349" s="224">
        <v>104.14100000000001</v>
      </c>
      <c r="I349" s="225"/>
      <c r="J349" s="221"/>
      <c r="K349" s="221"/>
      <c r="L349" s="226"/>
      <c r="M349" s="227"/>
      <c r="N349" s="228"/>
      <c r="O349" s="228"/>
      <c r="P349" s="228"/>
      <c r="Q349" s="228"/>
      <c r="R349" s="228"/>
      <c r="S349" s="228"/>
      <c r="T349" s="229"/>
      <c r="AT349" s="230" t="s">
        <v>232</v>
      </c>
      <c r="AU349" s="230" t="s">
        <v>93</v>
      </c>
      <c r="AV349" s="14" t="s">
        <v>93</v>
      </c>
      <c r="AW349" s="14" t="s">
        <v>35</v>
      </c>
      <c r="AX349" s="14" t="s">
        <v>80</v>
      </c>
      <c r="AY349" s="230" t="s">
        <v>220</v>
      </c>
    </row>
    <row r="350" spans="1:65" s="13" customFormat="1" ht="11.25">
      <c r="B350" s="210"/>
      <c r="C350" s="211"/>
      <c r="D350" s="205" t="s">
        <v>232</v>
      </c>
      <c r="E350" s="212" t="s">
        <v>1</v>
      </c>
      <c r="F350" s="213" t="s">
        <v>508</v>
      </c>
      <c r="G350" s="211"/>
      <c r="H350" s="212" t="s">
        <v>1</v>
      </c>
      <c r="I350" s="214"/>
      <c r="J350" s="211"/>
      <c r="K350" s="211"/>
      <c r="L350" s="215"/>
      <c r="M350" s="216"/>
      <c r="N350" s="217"/>
      <c r="O350" s="217"/>
      <c r="P350" s="217"/>
      <c r="Q350" s="217"/>
      <c r="R350" s="217"/>
      <c r="S350" s="217"/>
      <c r="T350" s="218"/>
      <c r="AT350" s="219" t="s">
        <v>232</v>
      </c>
      <c r="AU350" s="219" t="s">
        <v>93</v>
      </c>
      <c r="AV350" s="13" t="s">
        <v>87</v>
      </c>
      <c r="AW350" s="13" t="s">
        <v>35</v>
      </c>
      <c r="AX350" s="13" t="s">
        <v>80</v>
      </c>
      <c r="AY350" s="219" t="s">
        <v>220</v>
      </c>
    </row>
    <row r="351" spans="1:65" s="14" customFormat="1" ht="11.25">
      <c r="B351" s="220"/>
      <c r="C351" s="221"/>
      <c r="D351" s="205" t="s">
        <v>232</v>
      </c>
      <c r="E351" s="222" t="s">
        <v>1</v>
      </c>
      <c r="F351" s="223" t="s">
        <v>2204</v>
      </c>
      <c r="G351" s="221"/>
      <c r="H351" s="224">
        <v>49.731000000000002</v>
      </c>
      <c r="I351" s="225"/>
      <c r="J351" s="221"/>
      <c r="K351" s="221"/>
      <c r="L351" s="226"/>
      <c r="M351" s="227"/>
      <c r="N351" s="228"/>
      <c r="O351" s="228"/>
      <c r="P351" s="228"/>
      <c r="Q351" s="228"/>
      <c r="R351" s="228"/>
      <c r="S351" s="228"/>
      <c r="T351" s="229"/>
      <c r="AT351" s="230" t="s">
        <v>232</v>
      </c>
      <c r="AU351" s="230" t="s">
        <v>93</v>
      </c>
      <c r="AV351" s="14" t="s">
        <v>93</v>
      </c>
      <c r="AW351" s="14" t="s">
        <v>35</v>
      </c>
      <c r="AX351" s="14" t="s">
        <v>80</v>
      </c>
      <c r="AY351" s="230" t="s">
        <v>220</v>
      </c>
    </row>
    <row r="352" spans="1:65" s="13" customFormat="1" ht="11.25">
      <c r="B352" s="210"/>
      <c r="C352" s="211"/>
      <c r="D352" s="205" t="s">
        <v>232</v>
      </c>
      <c r="E352" s="212" t="s">
        <v>1</v>
      </c>
      <c r="F352" s="213" t="s">
        <v>510</v>
      </c>
      <c r="G352" s="211"/>
      <c r="H352" s="212" t="s">
        <v>1</v>
      </c>
      <c r="I352" s="214"/>
      <c r="J352" s="211"/>
      <c r="K352" s="211"/>
      <c r="L352" s="215"/>
      <c r="M352" s="216"/>
      <c r="N352" s="217"/>
      <c r="O352" s="217"/>
      <c r="P352" s="217"/>
      <c r="Q352" s="217"/>
      <c r="R352" s="217"/>
      <c r="S352" s="217"/>
      <c r="T352" s="218"/>
      <c r="AT352" s="219" t="s">
        <v>232</v>
      </c>
      <c r="AU352" s="219" t="s">
        <v>93</v>
      </c>
      <c r="AV352" s="13" t="s">
        <v>87</v>
      </c>
      <c r="AW352" s="13" t="s">
        <v>35</v>
      </c>
      <c r="AX352" s="13" t="s">
        <v>80</v>
      </c>
      <c r="AY352" s="219" t="s">
        <v>220</v>
      </c>
    </row>
    <row r="353" spans="1:65" s="14" customFormat="1" ht="11.25">
      <c r="B353" s="220"/>
      <c r="C353" s="221"/>
      <c r="D353" s="205" t="s">
        <v>232</v>
      </c>
      <c r="E353" s="222" t="s">
        <v>1</v>
      </c>
      <c r="F353" s="223" t="s">
        <v>2205</v>
      </c>
      <c r="G353" s="221"/>
      <c r="H353" s="224">
        <v>13.5</v>
      </c>
      <c r="I353" s="225"/>
      <c r="J353" s="221"/>
      <c r="K353" s="221"/>
      <c r="L353" s="226"/>
      <c r="M353" s="227"/>
      <c r="N353" s="228"/>
      <c r="O353" s="228"/>
      <c r="P353" s="228"/>
      <c r="Q353" s="228"/>
      <c r="R353" s="228"/>
      <c r="S353" s="228"/>
      <c r="T353" s="229"/>
      <c r="AT353" s="230" t="s">
        <v>232</v>
      </c>
      <c r="AU353" s="230" t="s">
        <v>93</v>
      </c>
      <c r="AV353" s="14" t="s">
        <v>93</v>
      </c>
      <c r="AW353" s="14" t="s">
        <v>35</v>
      </c>
      <c r="AX353" s="14" t="s">
        <v>80</v>
      </c>
      <c r="AY353" s="230" t="s">
        <v>220</v>
      </c>
    </row>
    <row r="354" spans="1:65" s="14" customFormat="1" ht="11.25">
      <c r="B354" s="220"/>
      <c r="C354" s="221"/>
      <c r="D354" s="205" t="s">
        <v>232</v>
      </c>
      <c r="E354" s="222" t="s">
        <v>1</v>
      </c>
      <c r="F354" s="223" t="s">
        <v>2206</v>
      </c>
      <c r="G354" s="221"/>
      <c r="H354" s="224">
        <v>12.2</v>
      </c>
      <c r="I354" s="225"/>
      <c r="J354" s="221"/>
      <c r="K354" s="221"/>
      <c r="L354" s="226"/>
      <c r="M354" s="227"/>
      <c r="N354" s="228"/>
      <c r="O354" s="228"/>
      <c r="P354" s="228"/>
      <c r="Q354" s="228"/>
      <c r="R354" s="228"/>
      <c r="S354" s="228"/>
      <c r="T354" s="229"/>
      <c r="AT354" s="230" t="s">
        <v>232</v>
      </c>
      <c r="AU354" s="230" t="s">
        <v>93</v>
      </c>
      <c r="AV354" s="14" t="s">
        <v>93</v>
      </c>
      <c r="AW354" s="14" t="s">
        <v>35</v>
      </c>
      <c r="AX354" s="14" t="s">
        <v>80</v>
      </c>
      <c r="AY354" s="230" t="s">
        <v>220</v>
      </c>
    </row>
    <row r="355" spans="1:65" s="15" customFormat="1" ht="11.25">
      <c r="B355" s="231"/>
      <c r="C355" s="232"/>
      <c r="D355" s="205" t="s">
        <v>232</v>
      </c>
      <c r="E355" s="233" t="s">
        <v>1</v>
      </c>
      <c r="F355" s="234" t="s">
        <v>236</v>
      </c>
      <c r="G355" s="232"/>
      <c r="H355" s="235">
        <v>179.572</v>
      </c>
      <c r="I355" s="236"/>
      <c r="J355" s="232"/>
      <c r="K355" s="232"/>
      <c r="L355" s="237"/>
      <c r="M355" s="238"/>
      <c r="N355" s="239"/>
      <c r="O355" s="239"/>
      <c r="P355" s="239"/>
      <c r="Q355" s="239"/>
      <c r="R355" s="239"/>
      <c r="S355" s="239"/>
      <c r="T355" s="240"/>
      <c r="AT355" s="241" t="s">
        <v>232</v>
      </c>
      <c r="AU355" s="241" t="s">
        <v>93</v>
      </c>
      <c r="AV355" s="15" t="s">
        <v>228</v>
      </c>
      <c r="AW355" s="15" t="s">
        <v>35</v>
      </c>
      <c r="AX355" s="15" t="s">
        <v>87</v>
      </c>
      <c r="AY355" s="241" t="s">
        <v>220</v>
      </c>
    </row>
    <row r="356" spans="1:65" s="2" customFormat="1" ht="14.45" customHeight="1">
      <c r="A356" s="35"/>
      <c r="B356" s="36"/>
      <c r="C356" s="192" t="s">
        <v>522</v>
      </c>
      <c r="D356" s="192" t="s">
        <v>223</v>
      </c>
      <c r="E356" s="193" t="s">
        <v>523</v>
      </c>
      <c r="F356" s="194" t="s">
        <v>524</v>
      </c>
      <c r="G356" s="195" t="s">
        <v>226</v>
      </c>
      <c r="H356" s="196">
        <v>7.3760000000000003</v>
      </c>
      <c r="I356" s="197"/>
      <c r="J356" s="198">
        <f>ROUND(I356*H356,2)</f>
        <v>0</v>
      </c>
      <c r="K356" s="194" t="s">
        <v>1</v>
      </c>
      <c r="L356" s="40"/>
      <c r="M356" s="199" t="s">
        <v>1</v>
      </c>
      <c r="N356" s="200" t="s">
        <v>46</v>
      </c>
      <c r="O356" s="72"/>
      <c r="P356" s="201">
        <f>O356*H356</f>
        <v>0</v>
      </c>
      <c r="Q356" s="201">
        <v>1.932E-2</v>
      </c>
      <c r="R356" s="201">
        <f>Q356*H356</f>
        <v>0.14250432000000002</v>
      </c>
      <c r="S356" s="201">
        <v>0</v>
      </c>
      <c r="T356" s="202">
        <f>S356*H356</f>
        <v>0</v>
      </c>
      <c r="U356" s="35"/>
      <c r="V356" s="35"/>
      <c r="W356" s="35"/>
      <c r="X356" s="35"/>
      <c r="Y356" s="35"/>
      <c r="Z356" s="35"/>
      <c r="AA356" s="35"/>
      <c r="AB356" s="35"/>
      <c r="AC356" s="35"/>
      <c r="AD356" s="35"/>
      <c r="AE356" s="35"/>
      <c r="AR356" s="203" t="s">
        <v>317</v>
      </c>
      <c r="AT356" s="203" t="s">
        <v>223</v>
      </c>
      <c r="AU356" s="203" t="s">
        <v>93</v>
      </c>
      <c r="AY356" s="18" t="s">
        <v>220</v>
      </c>
      <c r="BE356" s="204">
        <f>IF(N356="základní",J356,0)</f>
        <v>0</v>
      </c>
      <c r="BF356" s="204">
        <f>IF(N356="snížená",J356,0)</f>
        <v>0</v>
      </c>
      <c r="BG356" s="204">
        <f>IF(N356="zákl. přenesená",J356,0)</f>
        <v>0</v>
      </c>
      <c r="BH356" s="204">
        <f>IF(N356="sníž. přenesená",J356,0)</f>
        <v>0</v>
      </c>
      <c r="BI356" s="204">
        <f>IF(N356="nulová",J356,0)</f>
        <v>0</v>
      </c>
      <c r="BJ356" s="18" t="s">
        <v>93</v>
      </c>
      <c r="BK356" s="204">
        <f>ROUND(I356*H356,2)</f>
        <v>0</v>
      </c>
      <c r="BL356" s="18" t="s">
        <v>317</v>
      </c>
      <c r="BM356" s="203" t="s">
        <v>525</v>
      </c>
    </row>
    <row r="357" spans="1:65" s="13" customFormat="1" ht="11.25">
      <c r="B357" s="210"/>
      <c r="C357" s="211"/>
      <c r="D357" s="205" t="s">
        <v>232</v>
      </c>
      <c r="E357" s="212" t="s">
        <v>1</v>
      </c>
      <c r="F357" s="213" t="s">
        <v>271</v>
      </c>
      <c r="G357" s="211"/>
      <c r="H357" s="212" t="s">
        <v>1</v>
      </c>
      <c r="I357" s="214"/>
      <c r="J357" s="211"/>
      <c r="K357" s="211"/>
      <c r="L357" s="215"/>
      <c r="M357" s="216"/>
      <c r="N357" s="217"/>
      <c r="O357" s="217"/>
      <c r="P357" s="217"/>
      <c r="Q357" s="217"/>
      <c r="R357" s="217"/>
      <c r="S357" s="217"/>
      <c r="T357" s="218"/>
      <c r="AT357" s="219" t="s">
        <v>232</v>
      </c>
      <c r="AU357" s="219" t="s">
        <v>93</v>
      </c>
      <c r="AV357" s="13" t="s">
        <v>87</v>
      </c>
      <c r="AW357" s="13" t="s">
        <v>35</v>
      </c>
      <c r="AX357" s="13" t="s">
        <v>80</v>
      </c>
      <c r="AY357" s="219" t="s">
        <v>220</v>
      </c>
    </row>
    <row r="358" spans="1:65" s="14" customFormat="1" ht="11.25">
      <c r="B358" s="220"/>
      <c r="C358" s="221"/>
      <c r="D358" s="205" t="s">
        <v>232</v>
      </c>
      <c r="E358" s="222" t="s">
        <v>1</v>
      </c>
      <c r="F358" s="223" t="s">
        <v>2208</v>
      </c>
      <c r="G358" s="221"/>
      <c r="H358" s="224">
        <v>2.16</v>
      </c>
      <c r="I358" s="225"/>
      <c r="J358" s="221"/>
      <c r="K358" s="221"/>
      <c r="L358" s="226"/>
      <c r="M358" s="227"/>
      <c r="N358" s="228"/>
      <c r="O358" s="228"/>
      <c r="P358" s="228"/>
      <c r="Q358" s="228"/>
      <c r="R358" s="228"/>
      <c r="S358" s="228"/>
      <c r="T358" s="229"/>
      <c r="AT358" s="230" t="s">
        <v>232</v>
      </c>
      <c r="AU358" s="230" t="s">
        <v>93</v>
      </c>
      <c r="AV358" s="14" t="s">
        <v>93</v>
      </c>
      <c r="AW358" s="14" t="s">
        <v>35</v>
      </c>
      <c r="AX358" s="14" t="s">
        <v>80</v>
      </c>
      <c r="AY358" s="230" t="s">
        <v>220</v>
      </c>
    </row>
    <row r="359" spans="1:65" s="14" customFormat="1" ht="11.25">
      <c r="B359" s="220"/>
      <c r="C359" s="221"/>
      <c r="D359" s="205" t="s">
        <v>232</v>
      </c>
      <c r="E359" s="222" t="s">
        <v>1</v>
      </c>
      <c r="F359" s="223" t="s">
        <v>2209</v>
      </c>
      <c r="G359" s="221"/>
      <c r="H359" s="224">
        <v>5.2160000000000002</v>
      </c>
      <c r="I359" s="225"/>
      <c r="J359" s="221"/>
      <c r="K359" s="221"/>
      <c r="L359" s="226"/>
      <c r="M359" s="227"/>
      <c r="N359" s="228"/>
      <c r="O359" s="228"/>
      <c r="P359" s="228"/>
      <c r="Q359" s="228"/>
      <c r="R359" s="228"/>
      <c r="S359" s="228"/>
      <c r="T359" s="229"/>
      <c r="AT359" s="230" t="s">
        <v>232</v>
      </c>
      <c r="AU359" s="230" t="s">
        <v>93</v>
      </c>
      <c r="AV359" s="14" t="s">
        <v>93</v>
      </c>
      <c r="AW359" s="14" t="s">
        <v>35</v>
      </c>
      <c r="AX359" s="14" t="s">
        <v>80</v>
      </c>
      <c r="AY359" s="230" t="s">
        <v>220</v>
      </c>
    </row>
    <row r="360" spans="1:65" s="15" customFormat="1" ht="11.25">
      <c r="B360" s="231"/>
      <c r="C360" s="232"/>
      <c r="D360" s="205" t="s">
        <v>232</v>
      </c>
      <c r="E360" s="233" t="s">
        <v>1</v>
      </c>
      <c r="F360" s="234" t="s">
        <v>236</v>
      </c>
      <c r="G360" s="232"/>
      <c r="H360" s="235">
        <v>7.3760000000000003</v>
      </c>
      <c r="I360" s="236"/>
      <c r="J360" s="232"/>
      <c r="K360" s="232"/>
      <c r="L360" s="237"/>
      <c r="M360" s="238"/>
      <c r="N360" s="239"/>
      <c r="O360" s="239"/>
      <c r="P360" s="239"/>
      <c r="Q360" s="239"/>
      <c r="R360" s="239"/>
      <c r="S360" s="239"/>
      <c r="T360" s="240"/>
      <c r="AT360" s="241" t="s">
        <v>232</v>
      </c>
      <c r="AU360" s="241" t="s">
        <v>93</v>
      </c>
      <c r="AV360" s="15" t="s">
        <v>228</v>
      </c>
      <c r="AW360" s="15" t="s">
        <v>35</v>
      </c>
      <c r="AX360" s="15" t="s">
        <v>87</v>
      </c>
      <c r="AY360" s="241" t="s">
        <v>220</v>
      </c>
    </row>
    <row r="361" spans="1:65" s="2" customFormat="1" ht="14.45" customHeight="1">
      <c r="A361" s="35"/>
      <c r="B361" s="36"/>
      <c r="C361" s="192" t="s">
        <v>528</v>
      </c>
      <c r="D361" s="192" t="s">
        <v>223</v>
      </c>
      <c r="E361" s="193" t="s">
        <v>518</v>
      </c>
      <c r="F361" s="194" t="s">
        <v>519</v>
      </c>
      <c r="G361" s="195" t="s">
        <v>226</v>
      </c>
      <c r="H361" s="196">
        <v>4.8529999999999998</v>
      </c>
      <c r="I361" s="197"/>
      <c r="J361" s="198">
        <f>ROUND(I361*H361,2)</f>
        <v>0</v>
      </c>
      <c r="K361" s="194" t="s">
        <v>1</v>
      </c>
      <c r="L361" s="40"/>
      <c r="M361" s="199" t="s">
        <v>1</v>
      </c>
      <c r="N361" s="200" t="s">
        <v>46</v>
      </c>
      <c r="O361" s="72"/>
      <c r="P361" s="201">
        <f>O361*H361</f>
        <v>0</v>
      </c>
      <c r="Q361" s="201">
        <v>1.61742E-2</v>
      </c>
      <c r="R361" s="201">
        <f>Q361*H361</f>
        <v>7.8493392599999989E-2</v>
      </c>
      <c r="S361" s="201">
        <v>0</v>
      </c>
      <c r="T361" s="202">
        <f>S361*H361</f>
        <v>0</v>
      </c>
      <c r="U361" s="35"/>
      <c r="V361" s="35"/>
      <c r="W361" s="35"/>
      <c r="X361" s="35"/>
      <c r="Y361" s="35"/>
      <c r="Z361" s="35"/>
      <c r="AA361" s="35"/>
      <c r="AB361" s="35"/>
      <c r="AC361" s="35"/>
      <c r="AD361" s="35"/>
      <c r="AE361" s="35"/>
      <c r="AR361" s="203" t="s">
        <v>317</v>
      </c>
      <c r="AT361" s="203" t="s">
        <v>223</v>
      </c>
      <c r="AU361" s="203" t="s">
        <v>93</v>
      </c>
      <c r="AY361" s="18" t="s">
        <v>220</v>
      </c>
      <c r="BE361" s="204">
        <f>IF(N361="základní",J361,0)</f>
        <v>0</v>
      </c>
      <c r="BF361" s="204">
        <f>IF(N361="snížená",J361,0)</f>
        <v>0</v>
      </c>
      <c r="BG361" s="204">
        <f>IF(N361="zákl. přenesená",J361,0)</f>
        <v>0</v>
      </c>
      <c r="BH361" s="204">
        <f>IF(N361="sníž. přenesená",J361,0)</f>
        <v>0</v>
      </c>
      <c r="BI361" s="204">
        <f>IF(N361="nulová",J361,0)</f>
        <v>0</v>
      </c>
      <c r="BJ361" s="18" t="s">
        <v>93</v>
      </c>
      <c r="BK361" s="204">
        <f>ROUND(I361*H361,2)</f>
        <v>0</v>
      </c>
      <c r="BL361" s="18" t="s">
        <v>317</v>
      </c>
      <c r="BM361" s="203" t="s">
        <v>2210</v>
      </c>
    </row>
    <row r="362" spans="1:65" s="13" customFormat="1" ht="11.25">
      <c r="B362" s="210"/>
      <c r="C362" s="211"/>
      <c r="D362" s="205" t="s">
        <v>232</v>
      </c>
      <c r="E362" s="212" t="s">
        <v>1</v>
      </c>
      <c r="F362" s="213" t="s">
        <v>271</v>
      </c>
      <c r="G362" s="211"/>
      <c r="H362" s="212" t="s">
        <v>1</v>
      </c>
      <c r="I362" s="214"/>
      <c r="J362" s="211"/>
      <c r="K362" s="211"/>
      <c r="L362" s="215"/>
      <c r="M362" s="216"/>
      <c r="N362" s="217"/>
      <c r="O362" s="217"/>
      <c r="P362" s="217"/>
      <c r="Q362" s="217"/>
      <c r="R362" s="217"/>
      <c r="S362" s="217"/>
      <c r="T362" s="218"/>
      <c r="AT362" s="219" t="s">
        <v>232</v>
      </c>
      <c r="AU362" s="219" t="s">
        <v>93</v>
      </c>
      <c r="AV362" s="13" t="s">
        <v>87</v>
      </c>
      <c r="AW362" s="13" t="s">
        <v>35</v>
      </c>
      <c r="AX362" s="13" t="s">
        <v>80</v>
      </c>
      <c r="AY362" s="219" t="s">
        <v>220</v>
      </c>
    </row>
    <row r="363" spans="1:65" s="14" customFormat="1" ht="11.25">
      <c r="B363" s="220"/>
      <c r="C363" s="221"/>
      <c r="D363" s="205" t="s">
        <v>232</v>
      </c>
      <c r="E363" s="222" t="s">
        <v>1</v>
      </c>
      <c r="F363" s="223" t="s">
        <v>2211</v>
      </c>
      <c r="G363" s="221"/>
      <c r="H363" s="224">
        <v>4.8529999999999998</v>
      </c>
      <c r="I363" s="225"/>
      <c r="J363" s="221"/>
      <c r="K363" s="221"/>
      <c r="L363" s="226"/>
      <c r="M363" s="227"/>
      <c r="N363" s="228"/>
      <c r="O363" s="228"/>
      <c r="P363" s="228"/>
      <c r="Q363" s="228"/>
      <c r="R363" s="228"/>
      <c r="S363" s="228"/>
      <c r="T363" s="229"/>
      <c r="AT363" s="230" t="s">
        <v>232</v>
      </c>
      <c r="AU363" s="230" t="s">
        <v>93</v>
      </c>
      <c r="AV363" s="14" t="s">
        <v>93</v>
      </c>
      <c r="AW363" s="14" t="s">
        <v>35</v>
      </c>
      <c r="AX363" s="14" t="s">
        <v>87</v>
      </c>
      <c r="AY363" s="230" t="s">
        <v>220</v>
      </c>
    </row>
    <row r="364" spans="1:65" s="2" customFormat="1" ht="14.45" customHeight="1">
      <c r="A364" s="35"/>
      <c r="B364" s="36"/>
      <c r="C364" s="192" t="s">
        <v>533</v>
      </c>
      <c r="D364" s="192" t="s">
        <v>223</v>
      </c>
      <c r="E364" s="193" t="s">
        <v>2058</v>
      </c>
      <c r="F364" s="194" t="s">
        <v>2212</v>
      </c>
      <c r="G364" s="195" t="s">
        <v>226</v>
      </c>
      <c r="H364" s="196">
        <v>4.8529999999999998</v>
      </c>
      <c r="I364" s="197"/>
      <c r="J364" s="198">
        <f>ROUND(I364*H364,2)</f>
        <v>0</v>
      </c>
      <c r="K364" s="194" t="s">
        <v>1</v>
      </c>
      <c r="L364" s="40"/>
      <c r="M364" s="199" t="s">
        <v>1</v>
      </c>
      <c r="N364" s="200" t="s">
        <v>46</v>
      </c>
      <c r="O364" s="72"/>
      <c r="P364" s="201">
        <f>O364*H364</f>
        <v>0</v>
      </c>
      <c r="Q364" s="201">
        <v>1.61742E-2</v>
      </c>
      <c r="R364" s="201">
        <f>Q364*H364</f>
        <v>7.8493392599999989E-2</v>
      </c>
      <c r="S364" s="201">
        <v>0</v>
      </c>
      <c r="T364" s="202">
        <f>S364*H364</f>
        <v>0</v>
      </c>
      <c r="U364" s="35"/>
      <c r="V364" s="35"/>
      <c r="W364" s="35"/>
      <c r="X364" s="35"/>
      <c r="Y364" s="35"/>
      <c r="Z364" s="35"/>
      <c r="AA364" s="35"/>
      <c r="AB364" s="35"/>
      <c r="AC364" s="35"/>
      <c r="AD364" s="35"/>
      <c r="AE364" s="35"/>
      <c r="AR364" s="203" t="s">
        <v>317</v>
      </c>
      <c r="AT364" s="203" t="s">
        <v>223</v>
      </c>
      <c r="AU364" s="203" t="s">
        <v>93</v>
      </c>
      <c r="AY364" s="18" t="s">
        <v>220</v>
      </c>
      <c r="BE364" s="204">
        <f>IF(N364="základní",J364,0)</f>
        <v>0</v>
      </c>
      <c r="BF364" s="204">
        <f>IF(N364="snížená",J364,0)</f>
        <v>0</v>
      </c>
      <c r="BG364" s="204">
        <f>IF(N364="zákl. přenesená",J364,0)</f>
        <v>0</v>
      </c>
      <c r="BH364" s="204">
        <f>IF(N364="sníž. přenesená",J364,0)</f>
        <v>0</v>
      </c>
      <c r="BI364" s="204">
        <f>IF(N364="nulová",J364,0)</f>
        <v>0</v>
      </c>
      <c r="BJ364" s="18" t="s">
        <v>93</v>
      </c>
      <c r="BK364" s="204">
        <f>ROUND(I364*H364,2)</f>
        <v>0</v>
      </c>
      <c r="BL364" s="18" t="s">
        <v>317</v>
      </c>
      <c r="BM364" s="203" t="s">
        <v>2213</v>
      </c>
    </row>
    <row r="365" spans="1:65" s="13" customFormat="1" ht="11.25">
      <c r="B365" s="210"/>
      <c r="C365" s="211"/>
      <c r="D365" s="205" t="s">
        <v>232</v>
      </c>
      <c r="E365" s="212" t="s">
        <v>1</v>
      </c>
      <c r="F365" s="213" t="s">
        <v>271</v>
      </c>
      <c r="G365" s="211"/>
      <c r="H365" s="212" t="s">
        <v>1</v>
      </c>
      <c r="I365" s="214"/>
      <c r="J365" s="211"/>
      <c r="K365" s="211"/>
      <c r="L365" s="215"/>
      <c r="M365" s="216"/>
      <c r="N365" s="217"/>
      <c r="O365" s="217"/>
      <c r="P365" s="217"/>
      <c r="Q365" s="217"/>
      <c r="R365" s="217"/>
      <c r="S365" s="217"/>
      <c r="T365" s="218"/>
      <c r="AT365" s="219" t="s">
        <v>232</v>
      </c>
      <c r="AU365" s="219" t="s">
        <v>93</v>
      </c>
      <c r="AV365" s="13" t="s">
        <v>87</v>
      </c>
      <c r="AW365" s="13" t="s">
        <v>35</v>
      </c>
      <c r="AX365" s="13" t="s">
        <v>80</v>
      </c>
      <c r="AY365" s="219" t="s">
        <v>220</v>
      </c>
    </row>
    <row r="366" spans="1:65" s="14" customFormat="1" ht="11.25">
      <c r="B366" s="220"/>
      <c r="C366" s="221"/>
      <c r="D366" s="205" t="s">
        <v>232</v>
      </c>
      <c r="E366" s="222" t="s">
        <v>1</v>
      </c>
      <c r="F366" s="223" t="s">
        <v>2211</v>
      </c>
      <c r="G366" s="221"/>
      <c r="H366" s="224">
        <v>4.8529999999999998</v>
      </c>
      <c r="I366" s="225"/>
      <c r="J366" s="221"/>
      <c r="K366" s="221"/>
      <c r="L366" s="226"/>
      <c r="M366" s="227"/>
      <c r="N366" s="228"/>
      <c r="O366" s="228"/>
      <c r="P366" s="228"/>
      <c r="Q366" s="228"/>
      <c r="R366" s="228"/>
      <c r="S366" s="228"/>
      <c r="T366" s="229"/>
      <c r="AT366" s="230" t="s">
        <v>232</v>
      </c>
      <c r="AU366" s="230" t="s">
        <v>93</v>
      </c>
      <c r="AV366" s="14" t="s">
        <v>93</v>
      </c>
      <c r="AW366" s="14" t="s">
        <v>35</v>
      </c>
      <c r="AX366" s="14" t="s">
        <v>87</v>
      </c>
      <c r="AY366" s="230" t="s">
        <v>220</v>
      </c>
    </row>
    <row r="367" spans="1:65" s="2" customFormat="1" ht="14.45" customHeight="1">
      <c r="A367" s="35"/>
      <c r="B367" s="36"/>
      <c r="C367" s="192" t="s">
        <v>540</v>
      </c>
      <c r="D367" s="192" t="s">
        <v>223</v>
      </c>
      <c r="E367" s="193" t="s">
        <v>2214</v>
      </c>
      <c r="F367" s="194" t="s">
        <v>2215</v>
      </c>
      <c r="G367" s="195" t="s">
        <v>226</v>
      </c>
      <c r="H367" s="196">
        <v>7.56</v>
      </c>
      <c r="I367" s="197"/>
      <c r="J367" s="198">
        <f>ROUND(I367*H367,2)</f>
        <v>0</v>
      </c>
      <c r="K367" s="194" t="s">
        <v>1</v>
      </c>
      <c r="L367" s="40"/>
      <c r="M367" s="199" t="s">
        <v>1</v>
      </c>
      <c r="N367" s="200" t="s">
        <v>46</v>
      </c>
      <c r="O367" s="72"/>
      <c r="P367" s="201">
        <f>O367*H367</f>
        <v>0</v>
      </c>
      <c r="Q367" s="201">
        <v>1.61742E-2</v>
      </c>
      <c r="R367" s="201">
        <f>Q367*H367</f>
        <v>0.12227695199999999</v>
      </c>
      <c r="S367" s="201">
        <v>0</v>
      </c>
      <c r="T367" s="202">
        <f>S367*H367</f>
        <v>0</v>
      </c>
      <c r="U367" s="35"/>
      <c r="V367" s="35"/>
      <c r="W367" s="35"/>
      <c r="X367" s="35"/>
      <c r="Y367" s="35"/>
      <c r="Z367" s="35"/>
      <c r="AA367" s="35"/>
      <c r="AB367" s="35"/>
      <c r="AC367" s="35"/>
      <c r="AD367" s="35"/>
      <c r="AE367" s="35"/>
      <c r="AR367" s="203" t="s">
        <v>317</v>
      </c>
      <c r="AT367" s="203" t="s">
        <v>223</v>
      </c>
      <c r="AU367" s="203" t="s">
        <v>93</v>
      </c>
      <c r="AY367" s="18" t="s">
        <v>220</v>
      </c>
      <c r="BE367" s="204">
        <f>IF(N367="základní",J367,0)</f>
        <v>0</v>
      </c>
      <c r="BF367" s="204">
        <f>IF(N367="snížená",J367,0)</f>
        <v>0</v>
      </c>
      <c r="BG367" s="204">
        <f>IF(N367="zákl. přenesená",J367,0)</f>
        <v>0</v>
      </c>
      <c r="BH367" s="204">
        <f>IF(N367="sníž. přenesená",J367,0)</f>
        <v>0</v>
      </c>
      <c r="BI367" s="204">
        <f>IF(N367="nulová",J367,0)</f>
        <v>0</v>
      </c>
      <c r="BJ367" s="18" t="s">
        <v>93</v>
      </c>
      <c r="BK367" s="204">
        <f>ROUND(I367*H367,2)</f>
        <v>0</v>
      </c>
      <c r="BL367" s="18" t="s">
        <v>317</v>
      </c>
      <c r="BM367" s="203" t="s">
        <v>2216</v>
      </c>
    </row>
    <row r="368" spans="1:65" s="13" customFormat="1" ht="11.25">
      <c r="B368" s="210"/>
      <c r="C368" s="211"/>
      <c r="D368" s="205" t="s">
        <v>232</v>
      </c>
      <c r="E368" s="212" t="s">
        <v>1</v>
      </c>
      <c r="F368" s="213" t="s">
        <v>271</v>
      </c>
      <c r="G368" s="211"/>
      <c r="H368" s="212" t="s">
        <v>1</v>
      </c>
      <c r="I368" s="214"/>
      <c r="J368" s="211"/>
      <c r="K368" s="211"/>
      <c r="L368" s="215"/>
      <c r="M368" s="216"/>
      <c r="N368" s="217"/>
      <c r="O368" s="217"/>
      <c r="P368" s="217"/>
      <c r="Q368" s="217"/>
      <c r="R368" s="217"/>
      <c r="S368" s="217"/>
      <c r="T368" s="218"/>
      <c r="AT368" s="219" t="s">
        <v>232</v>
      </c>
      <c r="AU368" s="219" t="s">
        <v>93</v>
      </c>
      <c r="AV368" s="13" t="s">
        <v>87</v>
      </c>
      <c r="AW368" s="13" t="s">
        <v>35</v>
      </c>
      <c r="AX368" s="13" t="s">
        <v>80</v>
      </c>
      <c r="AY368" s="219" t="s">
        <v>220</v>
      </c>
    </row>
    <row r="369" spans="1:65" s="14" customFormat="1" ht="11.25">
      <c r="B369" s="220"/>
      <c r="C369" s="221"/>
      <c r="D369" s="205" t="s">
        <v>232</v>
      </c>
      <c r="E369" s="222" t="s">
        <v>1</v>
      </c>
      <c r="F369" s="223" t="s">
        <v>2217</v>
      </c>
      <c r="G369" s="221"/>
      <c r="H369" s="224">
        <v>7.56</v>
      </c>
      <c r="I369" s="225"/>
      <c r="J369" s="221"/>
      <c r="K369" s="221"/>
      <c r="L369" s="226"/>
      <c r="M369" s="227"/>
      <c r="N369" s="228"/>
      <c r="O369" s="228"/>
      <c r="P369" s="228"/>
      <c r="Q369" s="228"/>
      <c r="R369" s="228"/>
      <c r="S369" s="228"/>
      <c r="T369" s="229"/>
      <c r="AT369" s="230" t="s">
        <v>232</v>
      </c>
      <c r="AU369" s="230" t="s">
        <v>93</v>
      </c>
      <c r="AV369" s="14" t="s">
        <v>93</v>
      </c>
      <c r="AW369" s="14" t="s">
        <v>35</v>
      </c>
      <c r="AX369" s="14" t="s">
        <v>87</v>
      </c>
      <c r="AY369" s="230" t="s">
        <v>220</v>
      </c>
    </row>
    <row r="370" spans="1:65" s="2" customFormat="1" ht="14.45" customHeight="1">
      <c r="A370" s="35"/>
      <c r="B370" s="36"/>
      <c r="C370" s="192" t="s">
        <v>545</v>
      </c>
      <c r="D370" s="192" t="s">
        <v>223</v>
      </c>
      <c r="E370" s="193" t="s">
        <v>534</v>
      </c>
      <c r="F370" s="194" t="s">
        <v>535</v>
      </c>
      <c r="G370" s="195" t="s">
        <v>226</v>
      </c>
      <c r="H370" s="196">
        <v>172.98</v>
      </c>
      <c r="I370" s="197"/>
      <c r="J370" s="198">
        <f>ROUND(I370*H370,2)</f>
        <v>0</v>
      </c>
      <c r="K370" s="194" t="s">
        <v>227</v>
      </c>
      <c r="L370" s="40"/>
      <c r="M370" s="199" t="s">
        <v>1</v>
      </c>
      <c r="N370" s="200" t="s">
        <v>46</v>
      </c>
      <c r="O370" s="72"/>
      <c r="P370" s="201">
        <f>O370*H370</f>
        <v>0</v>
      </c>
      <c r="Q370" s="201">
        <v>1E-4</v>
      </c>
      <c r="R370" s="201">
        <f>Q370*H370</f>
        <v>1.7298000000000001E-2</v>
      </c>
      <c r="S370" s="201">
        <v>0</v>
      </c>
      <c r="T370" s="202">
        <f>S370*H370</f>
        <v>0</v>
      </c>
      <c r="U370" s="35"/>
      <c r="V370" s="35"/>
      <c r="W370" s="35"/>
      <c r="X370" s="35"/>
      <c r="Y370" s="35"/>
      <c r="Z370" s="35"/>
      <c r="AA370" s="35"/>
      <c r="AB370" s="35"/>
      <c r="AC370" s="35"/>
      <c r="AD370" s="35"/>
      <c r="AE370" s="35"/>
      <c r="AR370" s="203" t="s">
        <v>317</v>
      </c>
      <c r="AT370" s="203" t="s">
        <v>223</v>
      </c>
      <c r="AU370" s="203" t="s">
        <v>93</v>
      </c>
      <c r="AY370" s="18" t="s">
        <v>220</v>
      </c>
      <c r="BE370" s="204">
        <f>IF(N370="základní",J370,0)</f>
        <v>0</v>
      </c>
      <c r="BF370" s="204">
        <f>IF(N370="snížená",J370,0)</f>
        <v>0</v>
      </c>
      <c r="BG370" s="204">
        <f>IF(N370="zákl. přenesená",J370,0)</f>
        <v>0</v>
      </c>
      <c r="BH370" s="204">
        <f>IF(N370="sníž. přenesená",J370,0)</f>
        <v>0</v>
      </c>
      <c r="BI370" s="204">
        <f>IF(N370="nulová",J370,0)</f>
        <v>0</v>
      </c>
      <c r="BJ370" s="18" t="s">
        <v>93</v>
      </c>
      <c r="BK370" s="204">
        <f>ROUND(I370*H370,2)</f>
        <v>0</v>
      </c>
      <c r="BL370" s="18" t="s">
        <v>317</v>
      </c>
      <c r="BM370" s="203" t="s">
        <v>536</v>
      </c>
    </row>
    <row r="371" spans="1:65" s="2" customFormat="1" ht="11.25">
      <c r="A371" s="35"/>
      <c r="B371" s="36"/>
      <c r="C371" s="37"/>
      <c r="D371" s="205" t="s">
        <v>230</v>
      </c>
      <c r="E371" s="37"/>
      <c r="F371" s="206" t="s">
        <v>537</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230</v>
      </c>
      <c r="AU371" s="18" t="s">
        <v>93</v>
      </c>
    </row>
    <row r="372" spans="1:65" s="13" customFormat="1" ht="11.25">
      <c r="B372" s="210"/>
      <c r="C372" s="211"/>
      <c r="D372" s="205" t="s">
        <v>232</v>
      </c>
      <c r="E372" s="212" t="s">
        <v>1</v>
      </c>
      <c r="F372" s="213" t="s">
        <v>376</v>
      </c>
      <c r="G372" s="211"/>
      <c r="H372" s="212" t="s">
        <v>1</v>
      </c>
      <c r="I372" s="214"/>
      <c r="J372" s="211"/>
      <c r="K372" s="211"/>
      <c r="L372" s="215"/>
      <c r="M372" s="216"/>
      <c r="N372" s="217"/>
      <c r="O372" s="217"/>
      <c r="P372" s="217"/>
      <c r="Q372" s="217"/>
      <c r="R372" s="217"/>
      <c r="S372" s="217"/>
      <c r="T372" s="218"/>
      <c r="AT372" s="219" t="s">
        <v>232</v>
      </c>
      <c r="AU372" s="219" t="s">
        <v>93</v>
      </c>
      <c r="AV372" s="13" t="s">
        <v>87</v>
      </c>
      <c r="AW372" s="13" t="s">
        <v>35</v>
      </c>
      <c r="AX372" s="13" t="s">
        <v>80</v>
      </c>
      <c r="AY372" s="219" t="s">
        <v>220</v>
      </c>
    </row>
    <row r="373" spans="1:65" s="14" customFormat="1" ht="11.25">
      <c r="B373" s="220"/>
      <c r="C373" s="221"/>
      <c r="D373" s="205" t="s">
        <v>232</v>
      </c>
      <c r="E373" s="222" t="s">
        <v>1</v>
      </c>
      <c r="F373" s="223" t="s">
        <v>2218</v>
      </c>
      <c r="G373" s="221"/>
      <c r="H373" s="224">
        <v>75.48</v>
      </c>
      <c r="I373" s="225"/>
      <c r="J373" s="221"/>
      <c r="K373" s="221"/>
      <c r="L373" s="226"/>
      <c r="M373" s="227"/>
      <c r="N373" s="228"/>
      <c r="O373" s="228"/>
      <c r="P373" s="228"/>
      <c r="Q373" s="228"/>
      <c r="R373" s="228"/>
      <c r="S373" s="228"/>
      <c r="T373" s="229"/>
      <c r="AT373" s="230" t="s">
        <v>232</v>
      </c>
      <c r="AU373" s="230" t="s">
        <v>93</v>
      </c>
      <c r="AV373" s="14" t="s">
        <v>93</v>
      </c>
      <c r="AW373" s="14" t="s">
        <v>35</v>
      </c>
      <c r="AX373" s="14" t="s">
        <v>80</v>
      </c>
      <c r="AY373" s="230" t="s">
        <v>220</v>
      </c>
    </row>
    <row r="374" spans="1:65" s="14" customFormat="1" ht="11.25">
      <c r="B374" s="220"/>
      <c r="C374" s="221"/>
      <c r="D374" s="205" t="s">
        <v>232</v>
      </c>
      <c r="E374" s="222" t="s">
        <v>1</v>
      </c>
      <c r="F374" s="223" t="s">
        <v>2219</v>
      </c>
      <c r="G374" s="221"/>
      <c r="H374" s="224">
        <v>65.86</v>
      </c>
      <c r="I374" s="225"/>
      <c r="J374" s="221"/>
      <c r="K374" s="221"/>
      <c r="L374" s="226"/>
      <c r="M374" s="227"/>
      <c r="N374" s="228"/>
      <c r="O374" s="228"/>
      <c r="P374" s="228"/>
      <c r="Q374" s="228"/>
      <c r="R374" s="228"/>
      <c r="S374" s="228"/>
      <c r="T374" s="229"/>
      <c r="AT374" s="230" t="s">
        <v>232</v>
      </c>
      <c r="AU374" s="230" t="s">
        <v>93</v>
      </c>
      <c r="AV374" s="14" t="s">
        <v>93</v>
      </c>
      <c r="AW374" s="14" t="s">
        <v>35</v>
      </c>
      <c r="AX374" s="14" t="s">
        <v>80</v>
      </c>
      <c r="AY374" s="230" t="s">
        <v>220</v>
      </c>
    </row>
    <row r="375" spans="1:65" s="14" customFormat="1" ht="11.25">
      <c r="B375" s="220"/>
      <c r="C375" s="221"/>
      <c r="D375" s="205" t="s">
        <v>232</v>
      </c>
      <c r="E375" s="222" t="s">
        <v>1</v>
      </c>
      <c r="F375" s="223" t="s">
        <v>2220</v>
      </c>
      <c r="G375" s="221"/>
      <c r="H375" s="224">
        <v>31.64</v>
      </c>
      <c r="I375" s="225"/>
      <c r="J375" s="221"/>
      <c r="K375" s="221"/>
      <c r="L375" s="226"/>
      <c r="M375" s="227"/>
      <c r="N375" s="228"/>
      <c r="O375" s="228"/>
      <c r="P375" s="228"/>
      <c r="Q375" s="228"/>
      <c r="R375" s="228"/>
      <c r="S375" s="228"/>
      <c r="T375" s="229"/>
      <c r="AT375" s="230" t="s">
        <v>232</v>
      </c>
      <c r="AU375" s="230" t="s">
        <v>93</v>
      </c>
      <c r="AV375" s="14" t="s">
        <v>93</v>
      </c>
      <c r="AW375" s="14" t="s">
        <v>35</v>
      </c>
      <c r="AX375" s="14" t="s">
        <v>80</v>
      </c>
      <c r="AY375" s="230" t="s">
        <v>220</v>
      </c>
    </row>
    <row r="376" spans="1:65" s="15" customFormat="1" ht="11.25">
      <c r="B376" s="231"/>
      <c r="C376" s="232"/>
      <c r="D376" s="205" t="s">
        <v>232</v>
      </c>
      <c r="E376" s="233" t="s">
        <v>1</v>
      </c>
      <c r="F376" s="234" t="s">
        <v>236</v>
      </c>
      <c r="G376" s="232"/>
      <c r="H376" s="235">
        <v>172.98000000000002</v>
      </c>
      <c r="I376" s="236"/>
      <c r="J376" s="232"/>
      <c r="K376" s="232"/>
      <c r="L376" s="237"/>
      <c r="M376" s="238"/>
      <c r="N376" s="239"/>
      <c r="O376" s="239"/>
      <c r="P376" s="239"/>
      <c r="Q376" s="239"/>
      <c r="R376" s="239"/>
      <c r="S376" s="239"/>
      <c r="T376" s="240"/>
      <c r="AT376" s="241" t="s">
        <v>232</v>
      </c>
      <c r="AU376" s="241" t="s">
        <v>93</v>
      </c>
      <c r="AV376" s="15" t="s">
        <v>228</v>
      </c>
      <c r="AW376" s="15" t="s">
        <v>35</v>
      </c>
      <c r="AX376" s="15" t="s">
        <v>87</v>
      </c>
      <c r="AY376" s="241" t="s">
        <v>220</v>
      </c>
    </row>
    <row r="377" spans="1:65" s="2" customFormat="1" ht="14.45" customHeight="1">
      <c r="A377" s="35"/>
      <c r="B377" s="36"/>
      <c r="C377" s="192" t="s">
        <v>550</v>
      </c>
      <c r="D377" s="192" t="s">
        <v>223</v>
      </c>
      <c r="E377" s="193" t="s">
        <v>541</v>
      </c>
      <c r="F377" s="194" t="s">
        <v>542</v>
      </c>
      <c r="G377" s="195" t="s">
        <v>226</v>
      </c>
      <c r="H377" s="196">
        <v>197.953</v>
      </c>
      <c r="I377" s="197"/>
      <c r="J377" s="198">
        <f>ROUND(I377*H377,2)</f>
        <v>0</v>
      </c>
      <c r="K377" s="194" t="s">
        <v>227</v>
      </c>
      <c r="L377" s="40"/>
      <c r="M377" s="199" t="s">
        <v>1</v>
      </c>
      <c r="N377" s="200" t="s">
        <v>46</v>
      </c>
      <c r="O377" s="72"/>
      <c r="P377" s="201">
        <f>O377*H377</f>
        <v>0</v>
      </c>
      <c r="Q377" s="201">
        <v>0</v>
      </c>
      <c r="R377" s="201">
        <f>Q377*H377</f>
        <v>0</v>
      </c>
      <c r="S377" s="201">
        <v>0</v>
      </c>
      <c r="T377" s="202">
        <f>S377*H377</f>
        <v>0</v>
      </c>
      <c r="U377" s="35"/>
      <c r="V377" s="35"/>
      <c r="W377" s="35"/>
      <c r="X377" s="35"/>
      <c r="Y377" s="35"/>
      <c r="Z377" s="35"/>
      <c r="AA377" s="35"/>
      <c r="AB377" s="35"/>
      <c r="AC377" s="35"/>
      <c r="AD377" s="35"/>
      <c r="AE377" s="35"/>
      <c r="AR377" s="203" t="s">
        <v>317</v>
      </c>
      <c r="AT377" s="203" t="s">
        <v>223</v>
      </c>
      <c r="AU377" s="203" t="s">
        <v>93</v>
      </c>
      <c r="AY377" s="18" t="s">
        <v>220</v>
      </c>
      <c r="BE377" s="204">
        <f>IF(N377="základní",J377,0)</f>
        <v>0</v>
      </c>
      <c r="BF377" s="204">
        <f>IF(N377="snížená",J377,0)</f>
        <v>0</v>
      </c>
      <c r="BG377" s="204">
        <f>IF(N377="zákl. přenesená",J377,0)</f>
        <v>0</v>
      </c>
      <c r="BH377" s="204">
        <f>IF(N377="sníž. přenesená",J377,0)</f>
        <v>0</v>
      </c>
      <c r="BI377" s="204">
        <f>IF(N377="nulová",J377,0)</f>
        <v>0</v>
      </c>
      <c r="BJ377" s="18" t="s">
        <v>93</v>
      </c>
      <c r="BK377" s="204">
        <f>ROUND(I377*H377,2)</f>
        <v>0</v>
      </c>
      <c r="BL377" s="18" t="s">
        <v>317</v>
      </c>
      <c r="BM377" s="203" t="s">
        <v>543</v>
      </c>
    </row>
    <row r="378" spans="1:65" s="2" customFormat="1" ht="11.25">
      <c r="A378" s="35"/>
      <c r="B378" s="36"/>
      <c r="C378" s="37"/>
      <c r="D378" s="205" t="s">
        <v>230</v>
      </c>
      <c r="E378" s="37"/>
      <c r="F378" s="206" t="s">
        <v>544</v>
      </c>
      <c r="G378" s="37"/>
      <c r="H378" s="37"/>
      <c r="I378" s="207"/>
      <c r="J378" s="37"/>
      <c r="K378" s="37"/>
      <c r="L378" s="40"/>
      <c r="M378" s="208"/>
      <c r="N378" s="209"/>
      <c r="O378" s="72"/>
      <c r="P378" s="72"/>
      <c r="Q378" s="72"/>
      <c r="R378" s="72"/>
      <c r="S378" s="72"/>
      <c r="T378" s="73"/>
      <c r="U378" s="35"/>
      <c r="V378" s="35"/>
      <c r="W378" s="35"/>
      <c r="X378" s="35"/>
      <c r="Y378" s="35"/>
      <c r="Z378" s="35"/>
      <c r="AA378" s="35"/>
      <c r="AB378" s="35"/>
      <c r="AC378" s="35"/>
      <c r="AD378" s="35"/>
      <c r="AE378" s="35"/>
      <c r="AT378" s="18" t="s">
        <v>230</v>
      </c>
      <c r="AU378" s="18" t="s">
        <v>93</v>
      </c>
    </row>
    <row r="379" spans="1:65" s="13" customFormat="1" ht="11.25">
      <c r="B379" s="210"/>
      <c r="C379" s="211"/>
      <c r="D379" s="205" t="s">
        <v>232</v>
      </c>
      <c r="E379" s="212" t="s">
        <v>1</v>
      </c>
      <c r="F379" s="213" t="s">
        <v>376</v>
      </c>
      <c r="G379" s="211"/>
      <c r="H379" s="212" t="s">
        <v>1</v>
      </c>
      <c r="I379" s="214"/>
      <c r="J379" s="211"/>
      <c r="K379" s="211"/>
      <c r="L379" s="215"/>
      <c r="M379" s="216"/>
      <c r="N379" s="217"/>
      <c r="O379" s="217"/>
      <c r="P379" s="217"/>
      <c r="Q379" s="217"/>
      <c r="R379" s="217"/>
      <c r="S379" s="217"/>
      <c r="T379" s="218"/>
      <c r="AT379" s="219" t="s">
        <v>232</v>
      </c>
      <c r="AU379" s="219" t="s">
        <v>93</v>
      </c>
      <c r="AV379" s="13" t="s">
        <v>87</v>
      </c>
      <c r="AW379" s="13" t="s">
        <v>35</v>
      </c>
      <c r="AX379" s="13" t="s">
        <v>80</v>
      </c>
      <c r="AY379" s="219" t="s">
        <v>220</v>
      </c>
    </row>
    <row r="380" spans="1:65" s="14" customFormat="1" ht="11.25">
      <c r="B380" s="220"/>
      <c r="C380" s="221"/>
      <c r="D380" s="205" t="s">
        <v>232</v>
      </c>
      <c r="E380" s="222" t="s">
        <v>1</v>
      </c>
      <c r="F380" s="223" t="s">
        <v>2177</v>
      </c>
      <c r="G380" s="221"/>
      <c r="H380" s="224">
        <v>97.384</v>
      </c>
      <c r="I380" s="225"/>
      <c r="J380" s="221"/>
      <c r="K380" s="221"/>
      <c r="L380" s="226"/>
      <c r="M380" s="227"/>
      <c r="N380" s="228"/>
      <c r="O380" s="228"/>
      <c r="P380" s="228"/>
      <c r="Q380" s="228"/>
      <c r="R380" s="228"/>
      <c r="S380" s="228"/>
      <c r="T380" s="229"/>
      <c r="AT380" s="230" t="s">
        <v>232</v>
      </c>
      <c r="AU380" s="230" t="s">
        <v>93</v>
      </c>
      <c r="AV380" s="14" t="s">
        <v>93</v>
      </c>
      <c r="AW380" s="14" t="s">
        <v>35</v>
      </c>
      <c r="AX380" s="14" t="s">
        <v>80</v>
      </c>
      <c r="AY380" s="230" t="s">
        <v>220</v>
      </c>
    </row>
    <row r="381" spans="1:65" s="14" customFormat="1" ht="11.25">
      <c r="B381" s="220"/>
      <c r="C381" s="221"/>
      <c r="D381" s="205" t="s">
        <v>232</v>
      </c>
      <c r="E381" s="222" t="s">
        <v>1</v>
      </c>
      <c r="F381" s="223" t="s">
        <v>2219</v>
      </c>
      <c r="G381" s="221"/>
      <c r="H381" s="224">
        <v>65.86</v>
      </c>
      <c r="I381" s="225"/>
      <c r="J381" s="221"/>
      <c r="K381" s="221"/>
      <c r="L381" s="226"/>
      <c r="M381" s="227"/>
      <c r="N381" s="228"/>
      <c r="O381" s="228"/>
      <c r="P381" s="228"/>
      <c r="Q381" s="228"/>
      <c r="R381" s="228"/>
      <c r="S381" s="228"/>
      <c r="T381" s="229"/>
      <c r="AT381" s="230" t="s">
        <v>232</v>
      </c>
      <c r="AU381" s="230" t="s">
        <v>93</v>
      </c>
      <c r="AV381" s="14" t="s">
        <v>93</v>
      </c>
      <c r="AW381" s="14" t="s">
        <v>35</v>
      </c>
      <c r="AX381" s="14" t="s">
        <v>80</v>
      </c>
      <c r="AY381" s="230" t="s">
        <v>220</v>
      </c>
    </row>
    <row r="382" spans="1:65" s="14" customFormat="1" ht="11.25">
      <c r="B382" s="220"/>
      <c r="C382" s="221"/>
      <c r="D382" s="205" t="s">
        <v>232</v>
      </c>
      <c r="E382" s="222" t="s">
        <v>1</v>
      </c>
      <c r="F382" s="223" t="s">
        <v>2221</v>
      </c>
      <c r="G382" s="221"/>
      <c r="H382" s="224">
        <v>34.709000000000003</v>
      </c>
      <c r="I382" s="225"/>
      <c r="J382" s="221"/>
      <c r="K382" s="221"/>
      <c r="L382" s="226"/>
      <c r="M382" s="227"/>
      <c r="N382" s="228"/>
      <c r="O382" s="228"/>
      <c r="P382" s="228"/>
      <c r="Q382" s="228"/>
      <c r="R382" s="228"/>
      <c r="S382" s="228"/>
      <c r="T382" s="229"/>
      <c r="AT382" s="230" t="s">
        <v>232</v>
      </c>
      <c r="AU382" s="230" t="s">
        <v>93</v>
      </c>
      <c r="AV382" s="14" t="s">
        <v>93</v>
      </c>
      <c r="AW382" s="14" t="s">
        <v>35</v>
      </c>
      <c r="AX382" s="14" t="s">
        <v>80</v>
      </c>
      <c r="AY382" s="230" t="s">
        <v>220</v>
      </c>
    </row>
    <row r="383" spans="1:65" s="15" customFormat="1" ht="11.25">
      <c r="B383" s="231"/>
      <c r="C383" s="232"/>
      <c r="D383" s="205" t="s">
        <v>232</v>
      </c>
      <c r="E383" s="233" t="s">
        <v>1</v>
      </c>
      <c r="F383" s="234" t="s">
        <v>236</v>
      </c>
      <c r="G383" s="232"/>
      <c r="H383" s="235">
        <v>197.953</v>
      </c>
      <c r="I383" s="236"/>
      <c r="J383" s="232"/>
      <c r="K383" s="232"/>
      <c r="L383" s="237"/>
      <c r="M383" s="238"/>
      <c r="N383" s="239"/>
      <c r="O383" s="239"/>
      <c r="P383" s="239"/>
      <c r="Q383" s="239"/>
      <c r="R383" s="239"/>
      <c r="S383" s="239"/>
      <c r="T383" s="240"/>
      <c r="AT383" s="241" t="s">
        <v>232</v>
      </c>
      <c r="AU383" s="241" t="s">
        <v>93</v>
      </c>
      <c r="AV383" s="15" t="s">
        <v>228</v>
      </c>
      <c r="AW383" s="15" t="s">
        <v>35</v>
      </c>
      <c r="AX383" s="15" t="s">
        <v>87</v>
      </c>
      <c r="AY383" s="241" t="s">
        <v>220</v>
      </c>
    </row>
    <row r="384" spans="1:65" s="2" customFormat="1" ht="14.45" customHeight="1">
      <c r="A384" s="35"/>
      <c r="B384" s="36"/>
      <c r="C384" s="243" t="s">
        <v>555</v>
      </c>
      <c r="D384" s="243" t="s">
        <v>359</v>
      </c>
      <c r="E384" s="244" t="s">
        <v>546</v>
      </c>
      <c r="F384" s="245" t="s">
        <v>547</v>
      </c>
      <c r="G384" s="246" t="s">
        <v>226</v>
      </c>
      <c r="H384" s="247">
        <v>217.74799999999999</v>
      </c>
      <c r="I384" s="248"/>
      <c r="J384" s="249">
        <f>ROUND(I384*H384,2)</f>
        <v>0</v>
      </c>
      <c r="K384" s="245" t="s">
        <v>1</v>
      </c>
      <c r="L384" s="250"/>
      <c r="M384" s="251" t="s">
        <v>1</v>
      </c>
      <c r="N384" s="252" t="s">
        <v>46</v>
      </c>
      <c r="O384" s="72"/>
      <c r="P384" s="201">
        <f>O384*H384</f>
        <v>0</v>
      </c>
      <c r="Q384" s="201">
        <v>8.0000000000000007E-5</v>
      </c>
      <c r="R384" s="201">
        <f>Q384*H384</f>
        <v>1.7419839999999999E-2</v>
      </c>
      <c r="S384" s="201">
        <v>0</v>
      </c>
      <c r="T384" s="202">
        <f>S384*H384</f>
        <v>0</v>
      </c>
      <c r="U384" s="35"/>
      <c r="V384" s="35"/>
      <c r="W384" s="35"/>
      <c r="X384" s="35"/>
      <c r="Y384" s="35"/>
      <c r="Z384" s="35"/>
      <c r="AA384" s="35"/>
      <c r="AB384" s="35"/>
      <c r="AC384" s="35"/>
      <c r="AD384" s="35"/>
      <c r="AE384" s="35"/>
      <c r="AR384" s="203" t="s">
        <v>362</v>
      </c>
      <c r="AT384" s="203" t="s">
        <v>359</v>
      </c>
      <c r="AU384" s="203" t="s">
        <v>93</v>
      </c>
      <c r="AY384" s="18" t="s">
        <v>220</v>
      </c>
      <c r="BE384" s="204">
        <f>IF(N384="základní",J384,0)</f>
        <v>0</v>
      </c>
      <c r="BF384" s="204">
        <f>IF(N384="snížená",J384,0)</f>
        <v>0</v>
      </c>
      <c r="BG384" s="204">
        <f>IF(N384="zákl. přenesená",J384,0)</f>
        <v>0</v>
      </c>
      <c r="BH384" s="204">
        <f>IF(N384="sníž. přenesená",J384,0)</f>
        <v>0</v>
      </c>
      <c r="BI384" s="204">
        <f>IF(N384="nulová",J384,0)</f>
        <v>0</v>
      </c>
      <c r="BJ384" s="18" t="s">
        <v>93</v>
      </c>
      <c r="BK384" s="204">
        <f>ROUND(I384*H384,2)</f>
        <v>0</v>
      </c>
      <c r="BL384" s="18" t="s">
        <v>317</v>
      </c>
      <c r="BM384" s="203" t="s">
        <v>548</v>
      </c>
    </row>
    <row r="385" spans="1:65" s="14" customFormat="1" ht="11.25">
      <c r="B385" s="220"/>
      <c r="C385" s="221"/>
      <c r="D385" s="205" t="s">
        <v>232</v>
      </c>
      <c r="E385" s="221"/>
      <c r="F385" s="223" t="s">
        <v>2222</v>
      </c>
      <c r="G385" s="221"/>
      <c r="H385" s="224">
        <v>217.74799999999999</v>
      </c>
      <c r="I385" s="225"/>
      <c r="J385" s="221"/>
      <c r="K385" s="221"/>
      <c r="L385" s="226"/>
      <c r="M385" s="227"/>
      <c r="N385" s="228"/>
      <c r="O385" s="228"/>
      <c r="P385" s="228"/>
      <c r="Q385" s="228"/>
      <c r="R385" s="228"/>
      <c r="S385" s="228"/>
      <c r="T385" s="229"/>
      <c r="AT385" s="230" t="s">
        <v>232</v>
      </c>
      <c r="AU385" s="230" t="s">
        <v>93</v>
      </c>
      <c r="AV385" s="14" t="s">
        <v>93</v>
      </c>
      <c r="AW385" s="14" t="s">
        <v>4</v>
      </c>
      <c r="AX385" s="14" t="s">
        <v>87</v>
      </c>
      <c r="AY385" s="230" t="s">
        <v>220</v>
      </c>
    </row>
    <row r="386" spans="1:65" s="2" customFormat="1" ht="14.45" customHeight="1">
      <c r="A386" s="35"/>
      <c r="B386" s="36"/>
      <c r="C386" s="192" t="s">
        <v>559</v>
      </c>
      <c r="D386" s="192" t="s">
        <v>223</v>
      </c>
      <c r="E386" s="193" t="s">
        <v>551</v>
      </c>
      <c r="F386" s="194" t="s">
        <v>552</v>
      </c>
      <c r="G386" s="195" t="s">
        <v>226</v>
      </c>
      <c r="H386" s="196">
        <v>97.384</v>
      </c>
      <c r="I386" s="197"/>
      <c r="J386" s="198">
        <f>ROUND(I386*H386,2)</f>
        <v>0</v>
      </c>
      <c r="K386" s="194" t="s">
        <v>227</v>
      </c>
      <c r="L386" s="40"/>
      <c r="M386" s="199" t="s">
        <v>1</v>
      </c>
      <c r="N386" s="200" t="s">
        <v>46</v>
      </c>
      <c r="O386" s="72"/>
      <c r="P386" s="201">
        <f>O386*H386</f>
        <v>0</v>
      </c>
      <c r="Q386" s="201">
        <v>0</v>
      </c>
      <c r="R386" s="201">
        <f>Q386*H386</f>
        <v>0</v>
      </c>
      <c r="S386" s="201">
        <v>0</v>
      </c>
      <c r="T386" s="202">
        <f>S386*H386</f>
        <v>0</v>
      </c>
      <c r="U386" s="35"/>
      <c r="V386" s="35"/>
      <c r="W386" s="35"/>
      <c r="X386" s="35"/>
      <c r="Y386" s="35"/>
      <c r="Z386" s="35"/>
      <c r="AA386" s="35"/>
      <c r="AB386" s="35"/>
      <c r="AC386" s="35"/>
      <c r="AD386" s="35"/>
      <c r="AE386" s="35"/>
      <c r="AR386" s="203" t="s">
        <v>317</v>
      </c>
      <c r="AT386" s="203" t="s">
        <v>223</v>
      </c>
      <c r="AU386" s="203" t="s">
        <v>93</v>
      </c>
      <c r="AY386" s="18" t="s">
        <v>220</v>
      </c>
      <c r="BE386" s="204">
        <f>IF(N386="základní",J386,0)</f>
        <v>0</v>
      </c>
      <c r="BF386" s="204">
        <f>IF(N386="snížená",J386,0)</f>
        <v>0</v>
      </c>
      <c r="BG386" s="204">
        <f>IF(N386="zákl. přenesená",J386,0)</f>
        <v>0</v>
      </c>
      <c r="BH386" s="204">
        <f>IF(N386="sníž. přenesená",J386,0)</f>
        <v>0</v>
      </c>
      <c r="BI386" s="204">
        <f>IF(N386="nulová",J386,0)</f>
        <v>0</v>
      </c>
      <c r="BJ386" s="18" t="s">
        <v>93</v>
      </c>
      <c r="BK386" s="204">
        <f>ROUND(I386*H386,2)</f>
        <v>0</v>
      </c>
      <c r="BL386" s="18" t="s">
        <v>317</v>
      </c>
      <c r="BM386" s="203" t="s">
        <v>553</v>
      </c>
    </row>
    <row r="387" spans="1:65" s="2" customFormat="1" ht="19.5">
      <c r="A387" s="35"/>
      <c r="B387" s="36"/>
      <c r="C387" s="37"/>
      <c r="D387" s="205" t="s">
        <v>230</v>
      </c>
      <c r="E387" s="37"/>
      <c r="F387" s="206" t="s">
        <v>554</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230</v>
      </c>
      <c r="AU387" s="18" t="s">
        <v>93</v>
      </c>
    </row>
    <row r="388" spans="1:65" s="13" customFormat="1" ht="11.25">
      <c r="B388" s="210"/>
      <c r="C388" s="211"/>
      <c r="D388" s="205" t="s">
        <v>232</v>
      </c>
      <c r="E388" s="212" t="s">
        <v>1</v>
      </c>
      <c r="F388" s="213" t="s">
        <v>376</v>
      </c>
      <c r="G388" s="211"/>
      <c r="H388" s="212" t="s">
        <v>1</v>
      </c>
      <c r="I388" s="214"/>
      <c r="J388" s="211"/>
      <c r="K388" s="211"/>
      <c r="L388" s="215"/>
      <c r="M388" s="216"/>
      <c r="N388" s="217"/>
      <c r="O388" s="217"/>
      <c r="P388" s="217"/>
      <c r="Q388" s="217"/>
      <c r="R388" s="217"/>
      <c r="S388" s="217"/>
      <c r="T388" s="218"/>
      <c r="AT388" s="219" t="s">
        <v>232</v>
      </c>
      <c r="AU388" s="219" t="s">
        <v>93</v>
      </c>
      <c r="AV388" s="13" t="s">
        <v>87</v>
      </c>
      <c r="AW388" s="13" t="s">
        <v>35</v>
      </c>
      <c r="AX388" s="13" t="s">
        <v>80</v>
      </c>
      <c r="AY388" s="219" t="s">
        <v>220</v>
      </c>
    </row>
    <row r="389" spans="1:65" s="14" customFormat="1" ht="11.25">
      <c r="B389" s="220"/>
      <c r="C389" s="221"/>
      <c r="D389" s="205" t="s">
        <v>232</v>
      </c>
      <c r="E389" s="222" t="s">
        <v>1</v>
      </c>
      <c r="F389" s="223" t="s">
        <v>2177</v>
      </c>
      <c r="G389" s="221"/>
      <c r="H389" s="224">
        <v>97.384</v>
      </c>
      <c r="I389" s="225"/>
      <c r="J389" s="221"/>
      <c r="K389" s="221"/>
      <c r="L389" s="226"/>
      <c r="M389" s="227"/>
      <c r="N389" s="228"/>
      <c r="O389" s="228"/>
      <c r="P389" s="228"/>
      <c r="Q389" s="228"/>
      <c r="R389" s="228"/>
      <c r="S389" s="228"/>
      <c r="T389" s="229"/>
      <c r="AT389" s="230" t="s">
        <v>232</v>
      </c>
      <c r="AU389" s="230" t="s">
        <v>93</v>
      </c>
      <c r="AV389" s="14" t="s">
        <v>93</v>
      </c>
      <c r="AW389" s="14" t="s">
        <v>35</v>
      </c>
      <c r="AX389" s="14" t="s">
        <v>87</v>
      </c>
      <c r="AY389" s="230" t="s">
        <v>220</v>
      </c>
    </row>
    <row r="390" spans="1:65" s="2" customFormat="1" ht="14.45" customHeight="1">
      <c r="A390" s="35"/>
      <c r="B390" s="36"/>
      <c r="C390" s="243" t="s">
        <v>562</v>
      </c>
      <c r="D390" s="243" t="s">
        <v>359</v>
      </c>
      <c r="E390" s="244" t="s">
        <v>556</v>
      </c>
      <c r="F390" s="245" t="s">
        <v>557</v>
      </c>
      <c r="G390" s="246" t="s">
        <v>226</v>
      </c>
      <c r="H390" s="247">
        <v>99.331999999999994</v>
      </c>
      <c r="I390" s="248"/>
      <c r="J390" s="249">
        <f>ROUND(I390*H390,2)</f>
        <v>0</v>
      </c>
      <c r="K390" s="245" t="s">
        <v>227</v>
      </c>
      <c r="L390" s="250"/>
      <c r="M390" s="251" t="s">
        <v>1</v>
      </c>
      <c r="N390" s="252" t="s">
        <v>46</v>
      </c>
      <c r="O390" s="72"/>
      <c r="P390" s="201">
        <f>O390*H390</f>
        <v>0</v>
      </c>
      <c r="Q390" s="201">
        <v>2.8E-3</v>
      </c>
      <c r="R390" s="201">
        <f>Q390*H390</f>
        <v>0.27812959999999998</v>
      </c>
      <c r="S390" s="201">
        <v>0</v>
      </c>
      <c r="T390" s="202">
        <f>S390*H390</f>
        <v>0</v>
      </c>
      <c r="U390" s="35"/>
      <c r="V390" s="35"/>
      <c r="W390" s="35"/>
      <c r="X390" s="35"/>
      <c r="Y390" s="35"/>
      <c r="Z390" s="35"/>
      <c r="AA390" s="35"/>
      <c r="AB390" s="35"/>
      <c r="AC390" s="35"/>
      <c r="AD390" s="35"/>
      <c r="AE390" s="35"/>
      <c r="AR390" s="203" t="s">
        <v>362</v>
      </c>
      <c r="AT390" s="203" t="s">
        <v>359</v>
      </c>
      <c r="AU390" s="203" t="s">
        <v>93</v>
      </c>
      <c r="AY390" s="18" t="s">
        <v>220</v>
      </c>
      <c r="BE390" s="204">
        <f>IF(N390="základní",J390,0)</f>
        <v>0</v>
      </c>
      <c r="BF390" s="204">
        <f>IF(N390="snížená",J390,0)</f>
        <v>0</v>
      </c>
      <c r="BG390" s="204">
        <f>IF(N390="zákl. přenesená",J390,0)</f>
        <v>0</v>
      </c>
      <c r="BH390" s="204">
        <f>IF(N390="sníž. přenesená",J390,0)</f>
        <v>0</v>
      </c>
      <c r="BI390" s="204">
        <f>IF(N390="nulová",J390,0)</f>
        <v>0</v>
      </c>
      <c r="BJ390" s="18" t="s">
        <v>93</v>
      </c>
      <c r="BK390" s="204">
        <f>ROUND(I390*H390,2)</f>
        <v>0</v>
      </c>
      <c r="BL390" s="18" t="s">
        <v>317</v>
      </c>
      <c r="BM390" s="203" t="s">
        <v>558</v>
      </c>
    </row>
    <row r="391" spans="1:65" s="2" customFormat="1" ht="11.25">
      <c r="A391" s="35"/>
      <c r="B391" s="36"/>
      <c r="C391" s="37"/>
      <c r="D391" s="205" t="s">
        <v>230</v>
      </c>
      <c r="E391" s="37"/>
      <c r="F391" s="206" t="s">
        <v>557</v>
      </c>
      <c r="G391" s="37"/>
      <c r="H391" s="37"/>
      <c r="I391" s="207"/>
      <c r="J391" s="37"/>
      <c r="K391" s="37"/>
      <c r="L391" s="40"/>
      <c r="M391" s="208"/>
      <c r="N391" s="209"/>
      <c r="O391" s="72"/>
      <c r="P391" s="72"/>
      <c r="Q391" s="72"/>
      <c r="R391" s="72"/>
      <c r="S391" s="72"/>
      <c r="T391" s="73"/>
      <c r="U391" s="35"/>
      <c r="V391" s="35"/>
      <c r="W391" s="35"/>
      <c r="X391" s="35"/>
      <c r="Y391" s="35"/>
      <c r="Z391" s="35"/>
      <c r="AA391" s="35"/>
      <c r="AB391" s="35"/>
      <c r="AC391" s="35"/>
      <c r="AD391" s="35"/>
      <c r="AE391" s="35"/>
      <c r="AT391" s="18" t="s">
        <v>230</v>
      </c>
      <c r="AU391" s="18" t="s">
        <v>93</v>
      </c>
    </row>
    <row r="392" spans="1:65" s="14" customFormat="1" ht="11.25">
      <c r="B392" s="220"/>
      <c r="C392" s="221"/>
      <c r="D392" s="205" t="s">
        <v>232</v>
      </c>
      <c r="E392" s="221"/>
      <c r="F392" s="223" t="s">
        <v>2178</v>
      </c>
      <c r="G392" s="221"/>
      <c r="H392" s="224">
        <v>99.331999999999994</v>
      </c>
      <c r="I392" s="225"/>
      <c r="J392" s="221"/>
      <c r="K392" s="221"/>
      <c r="L392" s="226"/>
      <c r="M392" s="227"/>
      <c r="N392" s="228"/>
      <c r="O392" s="228"/>
      <c r="P392" s="228"/>
      <c r="Q392" s="228"/>
      <c r="R392" s="228"/>
      <c r="S392" s="228"/>
      <c r="T392" s="229"/>
      <c r="AT392" s="230" t="s">
        <v>232</v>
      </c>
      <c r="AU392" s="230" t="s">
        <v>93</v>
      </c>
      <c r="AV392" s="14" t="s">
        <v>93</v>
      </c>
      <c r="AW392" s="14" t="s">
        <v>4</v>
      </c>
      <c r="AX392" s="14" t="s">
        <v>87</v>
      </c>
      <c r="AY392" s="230" t="s">
        <v>220</v>
      </c>
    </row>
    <row r="393" spans="1:65" s="2" customFormat="1" ht="14.45" customHeight="1">
      <c r="A393" s="35"/>
      <c r="B393" s="36"/>
      <c r="C393" s="192" t="s">
        <v>567</v>
      </c>
      <c r="D393" s="192" t="s">
        <v>223</v>
      </c>
      <c r="E393" s="193" t="s">
        <v>551</v>
      </c>
      <c r="F393" s="194" t="s">
        <v>552</v>
      </c>
      <c r="G393" s="195" t="s">
        <v>226</v>
      </c>
      <c r="H393" s="196">
        <v>166.429</v>
      </c>
      <c r="I393" s="197"/>
      <c r="J393" s="198">
        <f>ROUND(I393*H393,2)</f>
        <v>0</v>
      </c>
      <c r="K393" s="194" t="s">
        <v>227</v>
      </c>
      <c r="L393" s="40"/>
      <c r="M393" s="199" t="s">
        <v>1</v>
      </c>
      <c r="N393" s="200" t="s">
        <v>46</v>
      </c>
      <c r="O393" s="72"/>
      <c r="P393" s="201">
        <f>O393*H393</f>
        <v>0</v>
      </c>
      <c r="Q393" s="201">
        <v>0</v>
      </c>
      <c r="R393" s="201">
        <f>Q393*H393</f>
        <v>0</v>
      </c>
      <c r="S393" s="201">
        <v>0</v>
      </c>
      <c r="T393" s="202">
        <f>S393*H393</f>
        <v>0</v>
      </c>
      <c r="U393" s="35"/>
      <c r="V393" s="35"/>
      <c r="W393" s="35"/>
      <c r="X393" s="35"/>
      <c r="Y393" s="35"/>
      <c r="Z393" s="35"/>
      <c r="AA393" s="35"/>
      <c r="AB393" s="35"/>
      <c r="AC393" s="35"/>
      <c r="AD393" s="35"/>
      <c r="AE393" s="35"/>
      <c r="AR393" s="203" t="s">
        <v>317</v>
      </c>
      <c r="AT393" s="203" t="s">
        <v>223</v>
      </c>
      <c r="AU393" s="203" t="s">
        <v>93</v>
      </c>
      <c r="AY393" s="18" t="s">
        <v>220</v>
      </c>
      <c r="BE393" s="204">
        <f>IF(N393="základní",J393,0)</f>
        <v>0</v>
      </c>
      <c r="BF393" s="204">
        <f>IF(N393="snížená",J393,0)</f>
        <v>0</v>
      </c>
      <c r="BG393" s="204">
        <f>IF(N393="zákl. přenesená",J393,0)</f>
        <v>0</v>
      </c>
      <c r="BH393" s="204">
        <f>IF(N393="sníž. přenesená",J393,0)</f>
        <v>0</v>
      </c>
      <c r="BI393" s="204">
        <f>IF(N393="nulová",J393,0)</f>
        <v>0</v>
      </c>
      <c r="BJ393" s="18" t="s">
        <v>93</v>
      </c>
      <c r="BK393" s="204">
        <f>ROUND(I393*H393,2)</f>
        <v>0</v>
      </c>
      <c r="BL393" s="18" t="s">
        <v>317</v>
      </c>
      <c r="BM393" s="203" t="s">
        <v>560</v>
      </c>
    </row>
    <row r="394" spans="1:65" s="2" customFormat="1" ht="19.5">
      <c r="A394" s="35"/>
      <c r="B394" s="36"/>
      <c r="C394" s="37"/>
      <c r="D394" s="205" t="s">
        <v>230</v>
      </c>
      <c r="E394" s="37"/>
      <c r="F394" s="206" t="s">
        <v>554</v>
      </c>
      <c r="G394" s="37"/>
      <c r="H394" s="37"/>
      <c r="I394" s="207"/>
      <c r="J394" s="37"/>
      <c r="K394" s="37"/>
      <c r="L394" s="40"/>
      <c r="M394" s="208"/>
      <c r="N394" s="209"/>
      <c r="O394" s="72"/>
      <c r="P394" s="72"/>
      <c r="Q394" s="72"/>
      <c r="R394" s="72"/>
      <c r="S394" s="72"/>
      <c r="T394" s="73"/>
      <c r="U394" s="35"/>
      <c r="V394" s="35"/>
      <c r="W394" s="35"/>
      <c r="X394" s="35"/>
      <c r="Y394" s="35"/>
      <c r="Z394" s="35"/>
      <c r="AA394" s="35"/>
      <c r="AB394" s="35"/>
      <c r="AC394" s="35"/>
      <c r="AD394" s="35"/>
      <c r="AE394" s="35"/>
      <c r="AT394" s="18" t="s">
        <v>230</v>
      </c>
      <c r="AU394" s="18" t="s">
        <v>93</v>
      </c>
    </row>
    <row r="395" spans="1:65" s="13" customFormat="1" ht="11.25">
      <c r="B395" s="210"/>
      <c r="C395" s="211"/>
      <c r="D395" s="205" t="s">
        <v>232</v>
      </c>
      <c r="E395" s="212" t="s">
        <v>1</v>
      </c>
      <c r="F395" s="213" t="s">
        <v>376</v>
      </c>
      <c r="G395" s="211"/>
      <c r="H395" s="212" t="s">
        <v>1</v>
      </c>
      <c r="I395" s="214"/>
      <c r="J395" s="211"/>
      <c r="K395" s="211"/>
      <c r="L395" s="215"/>
      <c r="M395" s="216"/>
      <c r="N395" s="217"/>
      <c r="O395" s="217"/>
      <c r="P395" s="217"/>
      <c r="Q395" s="217"/>
      <c r="R395" s="217"/>
      <c r="S395" s="217"/>
      <c r="T395" s="218"/>
      <c r="AT395" s="219" t="s">
        <v>232</v>
      </c>
      <c r="AU395" s="219" t="s">
        <v>93</v>
      </c>
      <c r="AV395" s="13" t="s">
        <v>87</v>
      </c>
      <c r="AW395" s="13" t="s">
        <v>35</v>
      </c>
      <c r="AX395" s="13" t="s">
        <v>80</v>
      </c>
      <c r="AY395" s="219" t="s">
        <v>220</v>
      </c>
    </row>
    <row r="396" spans="1:65" s="14" customFormat="1" ht="11.25">
      <c r="B396" s="220"/>
      <c r="C396" s="221"/>
      <c r="D396" s="205" t="s">
        <v>232</v>
      </c>
      <c r="E396" s="222" t="s">
        <v>1</v>
      </c>
      <c r="F396" s="223" t="s">
        <v>2223</v>
      </c>
      <c r="G396" s="221"/>
      <c r="H396" s="224">
        <v>131.72</v>
      </c>
      <c r="I396" s="225"/>
      <c r="J396" s="221"/>
      <c r="K396" s="221"/>
      <c r="L396" s="226"/>
      <c r="M396" s="227"/>
      <c r="N396" s="228"/>
      <c r="O396" s="228"/>
      <c r="P396" s="228"/>
      <c r="Q396" s="228"/>
      <c r="R396" s="228"/>
      <c r="S396" s="228"/>
      <c r="T396" s="229"/>
      <c r="AT396" s="230" t="s">
        <v>232</v>
      </c>
      <c r="AU396" s="230" t="s">
        <v>93</v>
      </c>
      <c r="AV396" s="14" t="s">
        <v>93</v>
      </c>
      <c r="AW396" s="14" t="s">
        <v>35</v>
      </c>
      <c r="AX396" s="14" t="s">
        <v>80</v>
      </c>
      <c r="AY396" s="230" t="s">
        <v>220</v>
      </c>
    </row>
    <row r="397" spans="1:65" s="14" customFormat="1" ht="11.25">
      <c r="B397" s="220"/>
      <c r="C397" s="221"/>
      <c r="D397" s="205" t="s">
        <v>232</v>
      </c>
      <c r="E397" s="222" t="s">
        <v>1</v>
      </c>
      <c r="F397" s="223" t="s">
        <v>2221</v>
      </c>
      <c r="G397" s="221"/>
      <c r="H397" s="224">
        <v>34.709000000000003</v>
      </c>
      <c r="I397" s="225"/>
      <c r="J397" s="221"/>
      <c r="K397" s="221"/>
      <c r="L397" s="226"/>
      <c r="M397" s="227"/>
      <c r="N397" s="228"/>
      <c r="O397" s="228"/>
      <c r="P397" s="228"/>
      <c r="Q397" s="228"/>
      <c r="R397" s="228"/>
      <c r="S397" s="228"/>
      <c r="T397" s="229"/>
      <c r="AT397" s="230" t="s">
        <v>232</v>
      </c>
      <c r="AU397" s="230" t="s">
        <v>93</v>
      </c>
      <c r="AV397" s="14" t="s">
        <v>93</v>
      </c>
      <c r="AW397" s="14" t="s">
        <v>35</v>
      </c>
      <c r="AX397" s="14" t="s">
        <v>80</v>
      </c>
      <c r="AY397" s="230" t="s">
        <v>220</v>
      </c>
    </row>
    <row r="398" spans="1:65" s="15" customFormat="1" ht="11.25">
      <c r="B398" s="231"/>
      <c r="C398" s="232"/>
      <c r="D398" s="205" t="s">
        <v>232</v>
      </c>
      <c r="E398" s="233" t="s">
        <v>1</v>
      </c>
      <c r="F398" s="234" t="s">
        <v>236</v>
      </c>
      <c r="G398" s="232"/>
      <c r="H398" s="235">
        <v>166.429</v>
      </c>
      <c r="I398" s="236"/>
      <c r="J398" s="232"/>
      <c r="K398" s="232"/>
      <c r="L398" s="237"/>
      <c r="M398" s="238"/>
      <c r="N398" s="239"/>
      <c r="O398" s="239"/>
      <c r="P398" s="239"/>
      <c r="Q398" s="239"/>
      <c r="R398" s="239"/>
      <c r="S398" s="239"/>
      <c r="T398" s="240"/>
      <c r="AT398" s="241" t="s">
        <v>232</v>
      </c>
      <c r="AU398" s="241" t="s">
        <v>93</v>
      </c>
      <c r="AV398" s="15" t="s">
        <v>228</v>
      </c>
      <c r="AW398" s="15" t="s">
        <v>35</v>
      </c>
      <c r="AX398" s="15" t="s">
        <v>87</v>
      </c>
      <c r="AY398" s="241" t="s">
        <v>220</v>
      </c>
    </row>
    <row r="399" spans="1:65" s="2" customFormat="1" ht="14.45" customHeight="1">
      <c r="A399" s="35"/>
      <c r="B399" s="36"/>
      <c r="C399" s="243" t="s">
        <v>569</v>
      </c>
      <c r="D399" s="243" t="s">
        <v>359</v>
      </c>
      <c r="E399" s="244" t="s">
        <v>563</v>
      </c>
      <c r="F399" s="245" t="s">
        <v>564</v>
      </c>
      <c r="G399" s="246" t="s">
        <v>226</v>
      </c>
      <c r="H399" s="247">
        <v>169.75800000000001</v>
      </c>
      <c r="I399" s="248"/>
      <c r="J399" s="249">
        <f>ROUND(I399*H399,2)</f>
        <v>0</v>
      </c>
      <c r="K399" s="245" t="s">
        <v>227</v>
      </c>
      <c r="L399" s="250"/>
      <c r="M399" s="251" t="s">
        <v>1</v>
      </c>
      <c r="N399" s="252" t="s">
        <v>46</v>
      </c>
      <c r="O399" s="72"/>
      <c r="P399" s="201">
        <f>O399*H399</f>
        <v>0</v>
      </c>
      <c r="Q399" s="201">
        <v>4.7999999999999996E-3</v>
      </c>
      <c r="R399" s="201">
        <f>Q399*H399</f>
        <v>0.81483839999999996</v>
      </c>
      <c r="S399" s="201">
        <v>0</v>
      </c>
      <c r="T399" s="202">
        <f>S399*H399</f>
        <v>0</v>
      </c>
      <c r="U399" s="35"/>
      <c r="V399" s="35"/>
      <c r="W399" s="35"/>
      <c r="X399" s="35"/>
      <c r="Y399" s="35"/>
      <c r="Z399" s="35"/>
      <c r="AA399" s="35"/>
      <c r="AB399" s="35"/>
      <c r="AC399" s="35"/>
      <c r="AD399" s="35"/>
      <c r="AE399" s="35"/>
      <c r="AR399" s="203" t="s">
        <v>362</v>
      </c>
      <c r="AT399" s="203" t="s">
        <v>359</v>
      </c>
      <c r="AU399" s="203" t="s">
        <v>93</v>
      </c>
      <c r="AY399" s="18" t="s">
        <v>220</v>
      </c>
      <c r="BE399" s="204">
        <f>IF(N399="základní",J399,0)</f>
        <v>0</v>
      </c>
      <c r="BF399" s="204">
        <f>IF(N399="snížená",J399,0)</f>
        <v>0</v>
      </c>
      <c r="BG399" s="204">
        <f>IF(N399="zákl. přenesená",J399,0)</f>
        <v>0</v>
      </c>
      <c r="BH399" s="204">
        <f>IF(N399="sníž. přenesená",J399,0)</f>
        <v>0</v>
      </c>
      <c r="BI399" s="204">
        <f>IF(N399="nulová",J399,0)</f>
        <v>0</v>
      </c>
      <c r="BJ399" s="18" t="s">
        <v>93</v>
      </c>
      <c r="BK399" s="204">
        <f>ROUND(I399*H399,2)</f>
        <v>0</v>
      </c>
      <c r="BL399" s="18" t="s">
        <v>317</v>
      </c>
      <c r="BM399" s="203" t="s">
        <v>565</v>
      </c>
    </row>
    <row r="400" spans="1:65" s="2" customFormat="1" ht="11.25">
      <c r="A400" s="35"/>
      <c r="B400" s="36"/>
      <c r="C400" s="37"/>
      <c r="D400" s="205" t="s">
        <v>230</v>
      </c>
      <c r="E400" s="37"/>
      <c r="F400" s="206" t="s">
        <v>564</v>
      </c>
      <c r="G400" s="37"/>
      <c r="H400" s="37"/>
      <c r="I400" s="207"/>
      <c r="J400" s="37"/>
      <c r="K400" s="37"/>
      <c r="L400" s="40"/>
      <c r="M400" s="208"/>
      <c r="N400" s="209"/>
      <c r="O400" s="72"/>
      <c r="P400" s="72"/>
      <c r="Q400" s="72"/>
      <c r="R400" s="72"/>
      <c r="S400" s="72"/>
      <c r="T400" s="73"/>
      <c r="U400" s="35"/>
      <c r="V400" s="35"/>
      <c r="W400" s="35"/>
      <c r="X400" s="35"/>
      <c r="Y400" s="35"/>
      <c r="Z400" s="35"/>
      <c r="AA400" s="35"/>
      <c r="AB400" s="35"/>
      <c r="AC400" s="35"/>
      <c r="AD400" s="35"/>
      <c r="AE400" s="35"/>
      <c r="AT400" s="18" t="s">
        <v>230</v>
      </c>
      <c r="AU400" s="18" t="s">
        <v>93</v>
      </c>
    </row>
    <row r="401" spans="1:65" s="14" customFormat="1" ht="11.25">
      <c r="B401" s="220"/>
      <c r="C401" s="221"/>
      <c r="D401" s="205" t="s">
        <v>232</v>
      </c>
      <c r="E401" s="221"/>
      <c r="F401" s="223" t="s">
        <v>2224</v>
      </c>
      <c r="G401" s="221"/>
      <c r="H401" s="224">
        <v>169.75800000000001</v>
      </c>
      <c r="I401" s="225"/>
      <c r="J401" s="221"/>
      <c r="K401" s="221"/>
      <c r="L401" s="226"/>
      <c r="M401" s="227"/>
      <c r="N401" s="228"/>
      <c r="O401" s="228"/>
      <c r="P401" s="228"/>
      <c r="Q401" s="228"/>
      <c r="R401" s="228"/>
      <c r="S401" s="228"/>
      <c r="T401" s="229"/>
      <c r="AT401" s="230" t="s">
        <v>232</v>
      </c>
      <c r="AU401" s="230" t="s">
        <v>93</v>
      </c>
      <c r="AV401" s="14" t="s">
        <v>93</v>
      </c>
      <c r="AW401" s="14" t="s">
        <v>4</v>
      </c>
      <c r="AX401" s="14" t="s">
        <v>87</v>
      </c>
      <c r="AY401" s="230" t="s">
        <v>220</v>
      </c>
    </row>
    <row r="402" spans="1:65" s="2" customFormat="1" ht="14.45" customHeight="1">
      <c r="A402" s="35"/>
      <c r="B402" s="36"/>
      <c r="C402" s="192" t="s">
        <v>574</v>
      </c>
      <c r="D402" s="192" t="s">
        <v>223</v>
      </c>
      <c r="E402" s="193" t="s">
        <v>551</v>
      </c>
      <c r="F402" s="194" t="s">
        <v>552</v>
      </c>
      <c r="G402" s="195" t="s">
        <v>226</v>
      </c>
      <c r="H402" s="196">
        <v>34.709000000000003</v>
      </c>
      <c r="I402" s="197"/>
      <c r="J402" s="198">
        <f>ROUND(I402*H402,2)</f>
        <v>0</v>
      </c>
      <c r="K402" s="194" t="s">
        <v>227</v>
      </c>
      <c r="L402" s="40"/>
      <c r="M402" s="199" t="s">
        <v>1</v>
      </c>
      <c r="N402" s="200" t="s">
        <v>46</v>
      </c>
      <c r="O402" s="72"/>
      <c r="P402" s="201">
        <f>O402*H402</f>
        <v>0</v>
      </c>
      <c r="Q402" s="201">
        <v>0</v>
      </c>
      <c r="R402" s="201">
        <f>Q402*H402</f>
        <v>0</v>
      </c>
      <c r="S402" s="201">
        <v>0</v>
      </c>
      <c r="T402" s="202">
        <f>S402*H402</f>
        <v>0</v>
      </c>
      <c r="U402" s="35"/>
      <c r="V402" s="35"/>
      <c r="W402" s="35"/>
      <c r="X402" s="35"/>
      <c r="Y402" s="35"/>
      <c r="Z402" s="35"/>
      <c r="AA402" s="35"/>
      <c r="AB402" s="35"/>
      <c r="AC402" s="35"/>
      <c r="AD402" s="35"/>
      <c r="AE402" s="35"/>
      <c r="AR402" s="203" t="s">
        <v>317</v>
      </c>
      <c r="AT402" s="203" t="s">
        <v>223</v>
      </c>
      <c r="AU402" s="203" t="s">
        <v>93</v>
      </c>
      <c r="AY402" s="18" t="s">
        <v>220</v>
      </c>
      <c r="BE402" s="204">
        <f>IF(N402="základní",J402,0)</f>
        <v>0</v>
      </c>
      <c r="BF402" s="204">
        <f>IF(N402="snížená",J402,0)</f>
        <v>0</v>
      </c>
      <c r="BG402" s="204">
        <f>IF(N402="zákl. přenesená",J402,0)</f>
        <v>0</v>
      </c>
      <c r="BH402" s="204">
        <f>IF(N402="sníž. přenesená",J402,0)</f>
        <v>0</v>
      </c>
      <c r="BI402" s="204">
        <f>IF(N402="nulová",J402,0)</f>
        <v>0</v>
      </c>
      <c r="BJ402" s="18" t="s">
        <v>93</v>
      </c>
      <c r="BK402" s="204">
        <f>ROUND(I402*H402,2)</f>
        <v>0</v>
      </c>
      <c r="BL402" s="18" t="s">
        <v>317</v>
      </c>
      <c r="BM402" s="203" t="s">
        <v>568</v>
      </c>
    </row>
    <row r="403" spans="1:65" s="2" customFormat="1" ht="19.5">
      <c r="A403" s="35"/>
      <c r="B403" s="36"/>
      <c r="C403" s="37"/>
      <c r="D403" s="205" t="s">
        <v>230</v>
      </c>
      <c r="E403" s="37"/>
      <c r="F403" s="206" t="s">
        <v>554</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230</v>
      </c>
      <c r="AU403" s="18" t="s">
        <v>93</v>
      </c>
    </row>
    <row r="404" spans="1:65" s="13" customFormat="1" ht="11.25">
      <c r="B404" s="210"/>
      <c r="C404" s="211"/>
      <c r="D404" s="205" t="s">
        <v>232</v>
      </c>
      <c r="E404" s="212" t="s">
        <v>1</v>
      </c>
      <c r="F404" s="213" t="s">
        <v>376</v>
      </c>
      <c r="G404" s="211"/>
      <c r="H404" s="212" t="s">
        <v>1</v>
      </c>
      <c r="I404" s="214"/>
      <c r="J404" s="211"/>
      <c r="K404" s="211"/>
      <c r="L404" s="215"/>
      <c r="M404" s="216"/>
      <c r="N404" s="217"/>
      <c r="O404" s="217"/>
      <c r="P404" s="217"/>
      <c r="Q404" s="217"/>
      <c r="R404" s="217"/>
      <c r="S404" s="217"/>
      <c r="T404" s="218"/>
      <c r="AT404" s="219" t="s">
        <v>232</v>
      </c>
      <c r="AU404" s="219" t="s">
        <v>93</v>
      </c>
      <c r="AV404" s="13" t="s">
        <v>87</v>
      </c>
      <c r="AW404" s="13" t="s">
        <v>35</v>
      </c>
      <c r="AX404" s="13" t="s">
        <v>80</v>
      </c>
      <c r="AY404" s="219" t="s">
        <v>220</v>
      </c>
    </row>
    <row r="405" spans="1:65" s="14" customFormat="1" ht="11.25">
      <c r="B405" s="220"/>
      <c r="C405" s="221"/>
      <c r="D405" s="205" t="s">
        <v>232</v>
      </c>
      <c r="E405" s="222" t="s">
        <v>1</v>
      </c>
      <c r="F405" s="223" t="s">
        <v>2221</v>
      </c>
      <c r="G405" s="221"/>
      <c r="H405" s="224">
        <v>34.709000000000003</v>
      </c>
      <c r="I405" s="225"/>
      <c r="J405" s="221"/>
      <c r="K405" s="221"/>
      <c r="L405" s="226"/>
      <c r="M405" s="227"/>
      <c r="N405" s="228"/>
      <c r="O405" s="228"/>
      <c r="P405" s="228"/>
      <c r="Q405" s="228"/>
      <c r="R405" s="228"/>
      <c r="S405" s="228"/>
      <c r="T405" s="229"/>
      <c r="AT405" s="230" t="s">
        <v>232</v>
      </c>
      <c r="AU405" s="230" t="s">
        <v>93</v>
      </c>
      <c r="AV405" s="14" t="s">
        <v>93</v>
      </c>
      <c r="AW405" s="14" t="s">
        <v>35</v>
      </c>
      <c r="AX405" s="14" t="s">
        <v>87</v>
      </c>
      <c r="AY405" s="230" t="s">
        <v>220</v>
      </c>
    </row>
    <row r="406" spans="1:65" s="2" customFormat="1" ht="14.45" customHeight="1">
      <c r="A406" s="35"/>
      <c r="B406" s="36"/>
      <c r="C406" s="243" t="s">
        <v>579</v>
      </c>
      <c r="D406" s="243" t="s">
        <v>359</v>
      </c>
      <c r="E406" s="244" t="s">
        <v>570</v>
      </c>
      <c r="F406" s="245" t="s">
        <v>571</v>
      </c>
      <c r="G406" s="246" t="s">
        <v>226</v>
      </c>
      <c r="H406" s="247">
        <v>35.402999999999999</v>
      </c>
      <c r="I406" s="248"/>
      <c r="J406" s="249">
        <f>ROUND(I406*H406,2)</f>
        <v>0</v>
      </c>
      <c r="K406" s="245" t="s">
        <v>227</v>
      </c>
      <c r="L406" s="250"/>
      <c r="M406" s="251" t="s">
        <v>1</v>
      </c>
      <c r="N406" s="252" t="s">
        <v>46</v>
      </c>
      <c r="O406" s="72"/>
      <c r="P406" s="201">
        <f>O406*H406</f>
        <v>0</v>
      </c>
      <c r="Q406" s="201">
        <v>2.2399999999999998E-3</v>
      </c>
      <c r="R406" s="201">
        <f>Q406*H406</f>
        <v>7.9302719999999993E-2</v>
      </c>
      <c r="S406" s="201">
        <v>0</v>
      </c>
      <c r="T406" s="202">
        <f>S406*H406</f>
        <v>0</v>
      </c>
      <c r="U406" s="35"/>
      <c r="V406" s="35"/>
      <c r="W406" s="35"/>
      <c r="X406" s="35"/>
      <c r="Y406" s="35"/>
      <c r="Z406" s="35"/>
      <c r="AA406" s="35"/>
      <c r="AB406" s="35"/>
      <c r="AC406" s="35"/>
      <c r="AD406" s="35"/>
      <c r="AE406" s="35"/>
      <c r="AR406" s="203" t="s">
        <v>362</v>
      </c>
      <c r="AT406" s="203" t="s">
        <v>359</v>
      </c>
      <c r="AU406" s="203" t="s">
        <v>93</v>
      </c>
      <c r="AY406" s="18" t="s">
        <v>220</v>
      </c>
      <c r="BE406" s="204">
        <f>IF(N406="základní",J406,0)</f>
        <v>0</v>
      </c>
      <c r="BF406" s="204">
        <f>IF(N406="snížená",J406,0)</f>
        <v>0</v>
      </c>
      <c r="BG406" s="204">
        <f>IF(N406="zákl. přenesená",J406,0)</f>
        <v>0</v>
      </c>
      <c r="BH406" s="204">
        <f>IF(N406="sníž. přenesená",J406,0)</f>
        <v>0</v>
      </c>
      <c r="BI406" s="204">
        <f>IF(N406="nulová",J406,0)</f>
        <v>0</v>
      </c>
      <c r="BJ406" s="18" t="s">
        <v>93</v>
      </c>
      <c r="BK406" s="204">
        <f>ROUND(I406*H406,2)</f>
        <v>0</v>
      </c>
      <c r="BL406" s="18" t="s">
        <v>317</v>
      </c>
      <c r="BM406" s="203" t="s">
        <v>572</v>
      </c>
    </row>
    <row r="407" spans="1:65" s="2" customFormat="1" ht="11.25">
      <c r="A407" s="35"/>
      <c r="B407" s="36"/>
      <c r="C407" s="37"/>
      <c r="D407" s="205" t="s">
        <v>230</v>
      </c>
      <c r="E407" s="37"/>
      <c r="F407" s="206" t="s">
        <v>571</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230</v>
      </c>
      <c r="AU407" s="18" t="s">
        <v>93</v>
      </c>
    </row>
    <row r="408" spans="1:65" s="14" customFormat="1" ht="11.25">
      <c r="B408" s="220"/>
      <c r="C408" s="221"/>
      <c r="D408" s="205" t="s">
        <v>232</v>
      </c>
      <c r="E408" s="221"/>
      <c r="F408" s="223" t="s">
        <v>2225</v>
      </c>
      <c r="G408" s="221"/>
      <c r="H408" s="224">
        <v>35.402999999999999</v>
      </c>
      <c r="I408" s="225"/>
      <c r="J408" s="221"/>
      <c r="K408" s="221"/>
      <c r="L408" s="226"/>
      <c r="M408" s="227"/>
      <c r="N408" s="228"/>
      <c r="O408" s="228"/>
      <c r="P408" s="228"/>
      <c r="Q408" s="228"/>
      <c r="R408" s="228"/>
      <c r="S408" s="228"/>
      <c r="T408" s="229"/>
      <c r="AT408" s="230" t="s">
        <v>232</v>
      </c>
      <c r="AU408" s="230" t="s">
        <v>93</v>
      </c>
      <c r="AV408" s="14" t="s">
        <v>93</v>
      </c>
      <c r="AW408" s="14" t="s">
        <v>4</v>
      </c>
      <c r="AX408" s="14" t="s">
        <v>87</v>
      </c>
      <c r="AY408" s="230" t="s">
        <v>220</v>
      </c>
    </row>
    <row r="409" spans="1:65" s="2" customFormat="1" ht="14.45" customHeight="1">
      <c r="A409" s="35"/>
      <c r="B409" s="36"/>
      <c r="C409" s="192" t="s">
        <v>583</v>
      </c>
      <c r="D409" s="192" t="s">
        <v>223</v>
      </c>
      <c r="E409" s="193" t="s">
        <v>575</v>
      </c>
      <c r="F409" s="194" t="s">
        <v>576</v>
      </c>
      <c r="G409" s="195" t="s">
        <v>226</v>
      </c>
      <c r="H409" s="196">
        <v>172.98</v>
      </c>
      <c r="I409" s="197"/>
      <c r="J409" s="198">
        <f>ROUND(I409*H409,2)</f>
        <v>0</v>
      </c>
      <c r="K409" s="194" t="s">
        <v>227</v>
      </c>
      <c r="L409" s="40"/>
      <c r="M409" s="199" t="s">
        <v>1</v>
      </c>
      <c r="N409" s="200" t="s">
        <v>46</v>
      </c>
      <c r="O409" s="72"/>
      <c r="P409" s="201">
        <f>O409*H409</f>
        <v>0</v>
      </c>
      <c r="Q409" s="201">
        <v>1.6000000000000001E-3</v>
      </c>
      <c r="R409" s="201">
        <f>Q409*H409</f>
        <v>0.27676800000000001</v>
      </c>
      <c r="S409" s="201">
        <v>0</v>
      </c>
      <c r="T409" s="202">
        <f>S409*H409</f>
        <v>0</v>
      </c>
      <c r="U409" s="35"/>
      <c r="V409" s="35"/>
      <c r="W409" s="35"/>
      <c r="X409" s="35"/>
      <c r="Y409" s="35"/>
      <c r="Z409" s="35"/>
      <c r="AA409" s="35"/>
      <c r="AB409" s="35"/>
      <c r="AC409" s="35"/>
      <c r="AD409" s="35"/>
      <c r="AE409" s="35"/>
      <c r="AR409" s="203" t="s">
        <v>317</v>
      </c>
      <c r="AT409" s="203" t="s">
        <v>223</v>
      </c>
      <c r="AU409" s="203" t="s">
        <v>93</v>
      </c>
      <c r="AY409" s="18" t="s">
        <v>220</v>
      </c>
      <c r="BE409" s="204">
        <f>IF(N409="základní",J409,0)</f>
        <v>0</v>
      </c>
      <c r="BF409" s="204">
        <f>IF(N409="snížená",J409,0)</f>
        <v>0</v>
      </c>
      <c r="BG409" s="204">
        <f>IF(N409="zákl. přenesená",J409,0)</f>
        <v>0</v>
      </c>
      <c r="BH409" s="204">
        <f>IF(N409="sníž. přenesená",J409,0)</f>
        <v>0</v>
      </c>
      <c r="BI409" s="204">
        <f>IF(N409="nulová",J409,0)</f>
        <v>0</v>
      </c>
      <c r="BJ409" s="18" t="s">
        <v>93</v>
      </c>
      <c r="BK409" s="204">
        <f>ROUND(I409*H409,2)</f>
        <v>0</v>
      </c>
      <c r="BL409" s="18" t="s">
        <v>317</v>
      </c>
      <c r="BM409" s="203" t="s">
        <v>2226</v>
      </c>
    </row>
    <row r="410" spans="1:65" s="2" customFormat="1" ht="11.25">
      <c r="A410" s="35"/>
      <c r="B410" s="36"/>
      <c r="C410" s="37"/>
      <c r="D410" s="205" t="s">
        <v>230</v>
      </c>
      <c r="E410" s="37"/>
      <c r="F410" s="206" t="s">
        <v>578</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230</v>
      </c>
      <c r="AU410" s="18" t="s">
        <v>93</v>
      </c>
    </row>
    <row r="411" spans="1:65" s="13" customFormat="1" ht="11.25">
      <c r="B411" s="210"/>
      <c r="C411" s="211"/>
      <c r="D411" s="205" t="s">
        <v>232</v>
      </c>
      <c r="E411" s="212" t="s">
        <v>1</v>
      </c>
      <c r="F411" s="213" t="s">
        <v>376</v>
      </c>
      <c r="G411" s="211"/>
      <c r="H411" s="212" t="s">
        <v>1</v>
      </c>
      <c r="I411" s="214"/>
      <c r="J411" s="211"/>
      <c r="K411" s="211"/>
      <c r="L411" s="215"/>
      <c r="M411" s="216"/>
      <c r="N411" s="217"/>
      <c r="O411" s="217"/>
      <c r="P411" s="217"/>
      <c r="Q411" s="217"/>
      <c r="R411" s="217"/>
      <c r="S411" s="217"/>
      <c r="T411" s="218"/>
      <c r="AT411" s="219" t="s">
        <v>232</v>
      </c>
      <c r="AU411" s="219" t="s">
        <v>93</v>
      </c>
      <c r="AV411" s="13" t="s">
        <v>87</v>
      </c>
      <c r="AW411" s="13" t="s">
        <v>35</v>
      </c>
      <c r="AX411" s="13" t="s">
        <v>80</v>
      </c>
      <c r="AY411" s="219" t="s">
        <v>220</v>
      </c>
    </row>
    <row r="412" spans="1:65" s="14" customFormat="1" ht="11.25">
      <c r="B412" s="220"/>
      <c r="C412" s="221"/>
      <c r="D412" s="205" t="s">
        <v>232</v>
      </c>
      <c r="E412" s="222" t="s">
        <v>1</v>
      </c>
      <c r="F412" s="223" t="s">
        <v>2218</v>
      </c>
      <c r="G412" s="221"/>
      <c r="H412" s="224">
        <v>75.48</v>
      </c>
      <c r="I412" s="225"/>
      <c r="J412" s="221"/>
      <c r="K412" s="221"/>
      <c r="L412" s="226"/>
      <c r="M412" s="227"/>
      <c r="N412" s="228"/>
      <c r="O412" s="228"/>
      <c r="P412" s="228"/>
      <c r="Q412" s="228"/>
      <c r="R412" s="228"/>
      <c r="S412" s="228"/>
      <c r="T412" s="229"/>
      <c r="AT412" s="230" t="s">
        <v>232</v>
      </c>
      <c r="AU412" s="230" t="s">
        <v>93</v>
      </c>
      <c r="AV412" s="14" t="s">
        <v>93</v>
      </c>
      <c r="AW412" s="14" t="s">
        <v>35</v>
      </c>
      <c r="AX412" s="14" t="s">
        <v>80</v>
      </c>
      <c r="AY412" s="230" t="s">
        <v>220</v>
      </c>
    </row>
    <row r="413" spans="1:65" s="14" customFormat="1" ht="11.25">
      <c r="B413" s="220"/>
      <c r="C413" s="221"/>
      <c r="D413" s="205" t="s">
        <v>232</v>
      </c>
      <c r="E413" s="222" t="s">
        <v>1</v>
      </c>
      <c r="F413" s="223" t="s">
        <v>2219</v>
      </c>
      <c r="G413" s="221"/>
      <c r="H413" s="224">
        <v>65.86</v>
      </c>
      <c r="I413" s="225"/>
      <c r="J413" s="221"/>
      <c r="K413" s="221"/>
      <c r="L413" s="226"/>
      <c r="M413" s="227"/>
      <c r="N413" s="228"/>
      <c r="O413" s="228"/>
      <c r="P413" s="228"/>
      <c r="Q413" s="228"/>
      <c r="R413" s="228"/>
      <c r="S413" s="228"/>
      <c r="T413" s="229"/>
      <c r="AT413" s="230" t="s">
        <v>232</v>
      </c>
      <c r="AU413" s="230" t="s">
        <v>93</v>
      </c>
      <c r="AV413" s="14" t="s">
        <v>93</v>
      </c>
      <c r="AW413" s="14" t="s">
        <v>35</v>
      </c>
      <c r="AX413" s="14" t="s">
        <v>80</v>
      </c>
      <c r="AY413" s="230" t="s">
        <v>220</v>
      </c>
    </row>
    <row r="414" spans="1:65" s="14" customFormat="1" ht="11.25">
      <c r="B414" s="220"/>
      <c r="C414" s="221"/>
      <c r="D414" s="205" t="s">
        <v>232</v>
      </c>
      <c r="E414" s="222" t="s">
        <v>1</v>
      </c>
      <c r="F414" s="223" t="s">
        <v>2220</v>
      </c>
      <c r="G414" s="221"/>
      <c r="H414" s="224">
        <v>31.64</v>
      </c>
      <c r="I414" s="225"/>
      <c r="J414" s="221"/>
      <c r="K414" s="221"/>
      <c r="L414" s="226"/>
      <c r="M414" s="227"/>
      <c r="N414" s="228"/>
      <c r="O414" s="228"/>
      <c r="P414" s="228"/>
      <c r="Q414" s="228"/>
      <c r="R414" s="228"/>
      <c r="S414" s="228"/>
      <c r="T414" s="229"/>
      <c r="AT414" s="230" t="s">
        <v>232</v>
      </c>
      <c r="AU414" s="230" t="s">
        <v>93</v>
      </c>
      <c r="AV414" s="14" t="s">
        <v>93</v>
      </c>
      <c r="AW414" s="14" t="s">
        <v>35</v>
      </c>
      <c r="AX414" s="14" t="s">
        <v>80</v>
      </c>
      <c r="AY414" s="230" t="s">
        <v>220</v>
      </c>
    </row>
    <row r="415" spans="1:65" s="15" customFormat="1" ht="11.25">
      <c r="B415" s="231"/>
      <c r="C415" s="232"/>
      <c r="D415" s="205" t="s">
        <v>232</v>
      </c>
      <c r="E415" s="233" t="s">
        <v>1</v>
      </c>
      <c r="F415" s="234" t="s">
        <v>236</v>
      </c>
      <c r="G415" s="232"/>
      <c r="H415" s="235">
        <v>172.98000000000002</v>
      </c>
      <c r="I415" s="236"/>
      <c r="J415" s="232"/>
      <c r="K415" s="232"/>
      <c r="L415" s="237"/>
      <c r="M415" s="238"/>
      <c r="N415" s="239"/>
      <c r="O415" s="239"/>
      <c r="P415" s="239"/>
      <c r="Q415" s="239"/>
      <c r="R415" s="239"/>
      <c r="S415" s="239"/>
      <c r="T415" s="240"/>
      <c r="AT415" s="241" t="s">
        <v>232</v>
      </c>
      <c r="AU415" s="241" t="s">
        <v>93</v>
      </c>
      <c r="AV415" s="15" t="s">
        <v>228</v>
      </c>
      <c r="AW415" s="15" t="s">
        <v>35</v>
      </c>
      <c r="AX415" s="15" t="s">
        <v>87</v>
      </c>
      <c r="AY415" s="241" t="s">
        <v>220</v>
      </c>
    </row>
    <row r="416" spans="1:65" s="2" customFormat="1" ht="14.45" customHeight="1">
      <c r="A416" s="35"/>
      <c r="B416" s="36"/>
      <c r="C416" s="192" t="s">
        <v>590</v>
      </c>
      <c r="D416" s="192" t="s">
        <v>223</v>
      </c>
      <c r="E416" s="193" t="s">
        <v>580</v>
      </c>
      <c r="F416" s="194" t="s">
        <v>581</v>
      </c>
      <c r="G416" s="195" t="s">
        <v>226</v>
      </c>
      <c r="H416" s="196">
        <v>172.98</v>
      </c>
      <c r="I416" s="197"/>
      <c r="J416" s="198">
        <f>ROUND(I416*H416,2)</f>
        <v>0</v>
      </c>
      <c r="K416" s="194" t="s">
        <v>1</v>
      </c>
      <c r="L416" s="40"/>
      <c r="M416" s="199" t="s">
        <v>1</v>
      </c>
      <c r="N416" s="200" t="s">
        <v>46</v>
      </c>
      <c r="O416" s="72"/>
      <c r="P416" s="201">
        <f>O416*H416</f>
        <v>0</v>
      </c>
      <c r="Q416" s="201">
        <v>2.1319999999999999E-2</v>
      </c>
      <c r="R416" s="201">
        <f>Q416*H416</f>
        <v>3.6879335999999996</v>
      </c>
      <c r="S416" s="201">
        <v>0</v>
      </c>
      <c r="T416" s="202">
        <f>S416*H416</f>
        <v>0</v>
      </c>
      <c r="U416" s="35"/>
      <c r="V416" s="35"/>
      <c r="W416" s="35"/>
      <c r="X416" s="35"/>
      <c r="Y416" s="35"/>
      <c r="Z416" s="35"/>
      <c r="AA416" s="35"/>
      <c r="AB416" s="35"/>
      <c r="AC416" s="35"/>
      <c r="AD416" s="35"/>
      <c r="AE416" s="35"/>
      <c r="AR416" s="203" t="s">
        <v>317</v>
      </c>
      <c r="AT416" s="203" t="s">
        <v>223</v>
      </c>
      <c r="AU416" s="203" t="s">
        <v>93</v>
      </c>
      <c r="AY416" s="18" t="s">
        <v>220</v>
      </c>
      <c r="BE416" s="204">
        <f>IF(N416="základní",J416,0)</f>
        <v>0</v>
      </c>
      <c r="BF416" s="204">
        <f>IF(N416="snížená",J416,0)</f>
        <v>0</v>
      </c>
      <c r="BG416" s="204">
        <f>IF(N416="zákl. přenesená",J416,0)</f>
        <v>0</v>
      </c>
      <c r="BH416" s="204">
        <f>IF(N416="sníž. přenesená",J416,0)</f>
        <v>0</v>
      </c>
      <c r="BI416" s="204">
        <f>IF(N416="nulová",J416,0)</f>
        <v>0</v>
      </c>
      <c r="BJ416" s="18" t="s">
        <v>93</v>
      </c>
      <c r="BK416" s="204">
        <f>ROUND(I416*H416,2)</f>
        <v>0</v>
      </c>
      <c r="BL416" s="18" t="s">
        <v>317</v>
      </c>
      <c r="BM416" s="203" t="s">
        <v>582</v>
      </c>
    </row>
    <row r="417" spans="1:65" s="13" customFormat="1" ht="11.25">
      <c r="B417" s="210"/>
      <c r="C417" s="211"/>
      <c r="D417" s="205" t="s">
        <v>232</v>
      </c>
      <c r="E417" s="212" t="s">
        <v>1</v>
      </c>
      <c r="F417" s="213" t="s">
        <v>376</v>
      </c>
      <c r="G417" s="211"/>
      <c r="H417" s="212" t="s">
        <v>1</v>
      </c>
      <c r="I417" s="214"/>
      <c r="J417" s="211"/>
      <c r="K417" s="211"/>
      <c r="L417" s="215"/>
      <c r="M417" s="216"/>
      <c r="N417" s="217"/>
      <c r="O417" s="217"/>
      <c r="P417" s="217"/>
      <c r="Q417" s="217"/>
      <c r="R417" s="217"/>
      <c r="S417" s="217"/>
      <c r="T417" s="218"/>
      <c r="AT417" s="219" t="s">
        <v>232</v>
      </c>
      <c r="AU417" s="219" t="s">
        <v>93</v>
      </c>
      <c r="AV417" s="13" t="s">
        <v>87</v>
      </c>
      <c r="AW417" s="13" t="s">
        <v>35</v>
      </c>
      <c r="AX417" s="13" t="s">
        <v>80</v>
      </c>
      <c r="AY417" s="219" t="s">
        <v>220</v>
      </c>
    </row>
    <row r="418" spans="1:65" s="14" customFormat="1" ht="11.25">
      <c r="B418" s="220"/>
      <c r="C418" s="221"/>
      <c r="D418" s="205" t="s">
        <v>232</v>
      </c>
      <c r="E418" s="222" t="s">
        <v>1</v>
      </c>
      <c r="F418" s="223" t="s">
        <v>2218</v>
      </c>
      <c r="G418" s="221"/>
      <c r="H418" s="224">
        <v>75.48</v>
      </c>
      <c r="I418" s="225"/>
      <c r="J418" s="221"/>
      <c r="K418" s="221"/>
      <c r="L418" s="226"/>
      <c r="M418" s="227"/>
      <c r="N418" s="228"/>
      <c r="O418" s="228"/>
      <c r="P418" s="228"/>
      <c r="Q418" s="228"/>
      <c r="R418" s="228"/>
      <c r="S418" s="228"/>
      <c r="T418" s="229"/>
      <c r="AT418" s="230" t="s">
        <v>232</v>
      </c>
      <c r="AU418" s="230" t="s">
        <v>93</v>
      </c>
      <c r="AV418" s="14" t="s">
        <v>93</v>
      </c>
      <c r="AW418" s="14" t="s">
        <v>35</v>
      </c>
      <c r="AX418" s="14" t="s">
        <v>80</v>
      </c>
      <c r="AY418" s="230" t="s">
        <v>220</v>
      </c>
    </row>
    <row r="419" spans="1:65" s="14" customFormat="1" ht="11.25">
      <c r="B419" s="220"/>
      <c r="C419" s="221"/>
      <c r="D419" s="205" t="s">
        <v>232</v>
      </c>
      <c r="E419" s="222" t="s">
        <v>1</v>
      </c>
      <c r="F419" s="223" t="s">
        <v>2219</v>
      </c>
      <c r="G419" s="221"/>
      <c r="H419" s="224">
        <v>65.86</v>
      </c>
      <c r="I419" s="225"/>
      <c r="J419" s="221"/>
      <c r="K419" s="221"/>
      <c r="L419" s="226"/>
      <c r="M419" s="227"/>
      <c r="N419" s="228"/>
      <c r="O419" s="228"/>
      <c r="P419" s="228"/>
      <c r="Q419" s="228"/>
      <c r="R419" s="228"/>
      <c r="S419" s="228"/>
      <c r="T419" s="229"/>
      <c r="AT419" s="230" t="s">
        <v>232</v>
      </c>
      <c r="AU419" s="230" t="s">
        <v>93</v>
      </c>
      <c r="AV419" s="14" t="s">
        <v>93</v>
      </c>
      <c r="AW419" s="14" t="s">
        <v>35</v>
      </c>
      <c r="AX419" s="14" t="s">
        <v>80</v>
      </c>
      <c r="AY419" s="230" t="s">
        <v>220</v>
      </c>
    </row>
    <row r="420" spans="1:65" s="14" customFormat="1" ht="11.25">
      <c r="B420" s="220"/>
      <c r="C420" s="221"/>
      <c r="D420" s="205" t="s">
        <v>232</v>
      </c>
      <c r="E420" s="222" t="s">
        <v>1</v>
      </c>
      <c r="F420" s="223" t="s">
        <v>2220</v>
      </c>
      <c r="G420" s="221"/>
      <c r="H420" s="224">
        <v>31.64</v>
      </c>
      <c r="I420" s="225"/>
      <c r="J420" s="221"/>
      <c r="K420" s="221"/>
      <c r="L420" s="226"/>
      <c r="M420" s="227"/>
      <c r="N420" s="228"/>
      <c r="O420" s="228"/>
      <c r="P420" s="228"/>
      <c r="Q420" s="228"/>
      <c r="R420" s="228"/>
      <c r="S420" s="228"/>
      <c r="T420" s="229"/>
      <c r="AT420" s="230" t="s">
        <v>232</v>
      </c>
      <c r="AU420" s="230" t="s">
        <v>93</v>
      </c>
      <c r="AV420" s="14" t="s">
        <v>93</v>
      </c>
      <c r="AW420" s="14" t="s">
        <v>35</v>
      </c>
      <c r="AX420" s="14" t="s">
        <v>80</v>
      </c>
      <c r="AY420" s="230" t="s">
        <v>220</v>
      </c>
    </row>
    <row r="421" spans="1:65" s="15" customFormat="1" ht="11.25">
      <c r="B421" s="231"/>
      <c r="C421" s="232"/>
      <c r="D421" s="205" t="s">
        <v>232</v>
      </c>
      <c r="E421" s="233" t="s">
        <v>1</v>
      </c>
      <c r="F421" s="234" t="s">
        <v>236</v>
      </c>
      <c r="G421" s="232"/>
      <c r="H421" s="235">
        <v>172.98000000000002</v>
      </c>
      <c r="I421" s="236"/>
      <c r="J421" s="232"/>
      <c r="K421" s="232"/>
      <c r="L421" s="237"/>
      <c r="M421" s="238"/>
      <c r="N421" s="239"/>
      <c r="O421" s="239"/>
      <c r="P421" s="239"/>
      <c r="Q421" s="239"/>
      <c r="R421" s="239"/>
      <c r="S421" s="239"/>
      <c r="T421" s="240"/>
      <c r="AT421" s="241" t="s">
        <v>232</v>
      </c>
      <c r="AU421" s="241" t="s">
        <v>93</v>
      </c>
      <c r="AV421" s="15" t="s">
        <v>228</v>
      </c>
      <c r="AW421" s="15" t="s">
        <v>35</v>
      </c>
      <c r="AX421" s="15" t="s">
        <v>87</v>
      </c>
      <c r="AY421" s="241" t="s">
        <v>220</v>
      </c>
    </row>
    <row r="422" spans="1:65" s="2" customFormat="1" ht="24.2" customHeight="1">
      <c r="A422" s="35"/>
      <c r="B422" s="36"/>
      <c r="C422" s="192" t="s">
        <v>596</v>
      </c>
      <c r="D422" s="192" t="s">
        <v>223</v>
      </c>
      <c r="E422" s="193" t="s">
        <v>584</v>
      </c>
      <c r="F422" s="194" t="s">
        <v>585</v>
      </c>
      <c r="G422" s="195" t="s">
        <v>226</v>
      </c>
      <c r="H422" s="196">
        <v>10.25</v>
      </c>
      <c r="I422" s="197"/>
      <c r="J422" s="198">
        <f>ROUND(I422*H422,2)</f>
        <v>0</v>
      </c>
      <c r="K422" s="194" t="s">
        <v>1</v>
      </c>
      <c r="L422" s="40"/>
      <c r="M422" s="199" t="s">
        <v>1</v>
      </c>
      <c r="N422" s="200" t="s">
        <v>46</v>
      </c>
      <c r="O422" s="72"/>
      <c r="P422" s="201">
        <f>O422*H422</f>
        <v>0</v>
      </c>
      <c r="Q422" s="201">
        <v>2.1319999999999999E-2</v>
      </c>
      <c r="R422" s="201">
        <f>Q422*H422</f>
        <v>0.21852999999999997</v>
      </c>
      <c r="S422" s="201">
        <v>0</v>
      </c>
      <c r="T422" s="202">
        <f>S422*H422</f>
        <v>0</v>
      </c>
      <c r="U422" s="35"/>
      <c r="V422" s="35"/>
      <c r="W422" s="35"/>
      <c r="X422" s="35"/>
      <c r="Y422" s="35"/>
      <c r="Z422" s="35"/>
      <c r="AA422" s="35"/>
      <c r="AB422" s="35"/>
      <c r="AC422" s="35"/>
      <c r="AD422" s="35"/>
      <c r="AE422" s="35"/>
      <c r="AR422" s="203" t="s">
        <v>317</v>
      </c>
      <c r="AT422" s="203" t="s">
        <v>223</v>
      </c>
      <c r="AU422" s="203" t="s">
        <v>93</v>
      </c>
      <c r="AY422" s="18" t="s">
        <v>220</v>
      </c>
      <c r="BE422" s="204">
        <f>IF(N422="základní",J422,0)</f>
        <v>0</v>
      </c>
      <c r="BF422" s="204">
        <f>IF(N422="snížená",J422,0)</f>
        <v>0</v>
      </c>
      <c r="BG422" s="204">
        <f>IF(N422="zákl. přenesená",J422,0)</f>
        <v>0</v>
      </c>
      <c r="BH422" s="204">
        <f>IF(N422="sníž. přenesená",J422,0)</f>
        <v>0</v>
      </c>
      <c r="BI422" s="204">
        <f>IF(N422="nulová",J422,0)</f>
        <v>0</v>
      </c>
      <c r="BJ422" s="18" t="s">
        <v>93</v>
      </c>
      <c r="BK422" s="204">
        <f>ROUND(I422*H422,2)</f>
        <v>0</v>
      </c>
      <c r="BL422" s="18" t="s">
        <v>317</v>
      </c>
      <c r="BM422" s="203" t="s">
        <v>586</v>
      </c>
    </row>
    <row r="423" spans="1:65" s="13" customFormat="1" ht="11.25">
      <c r="B423" s="210"/>
      <c r="C423" s="211"/>
      <c r="D423" s="205" t="s">
        <v>232</v>
      </c>
      <c r="E423" s="212" t="s">
        <v>1</v>
      </c>
      <c r="F423" s="213" t="s">
        <v>587</v>
      </c>
      <c r="G423" s="211"/>
      <c r="H423" s="212" t="s">
        <v>1</v>
      </c>
      <c r="I423" s="214"/>
      <c r="J423" s="211"/>
      <c r="K423" s="211"/>
      <c r="L423" s="215"/>
      <c r="M423" s="216"/>
      <c r="N423" s="217"/>
      <c r="O423" s="217"/>
      <c r="P423" s="217"/>
      <c r="Q423" s="217"/>
      <c r="R423" s="217"/>
      <c r="S423" s="217"/>
      <c r="T423" s="218"/>
      <c r="AT423" s="219" t="s">
        <v>232</v>
      </c>
      <c r="AU423" s="219" t="s">
        <v>93</v>
      </c>
      <c r="AV423" s="13" t="s">
        <v>87</v>
      </c>
      <c r="AW423" s="13" t="s">
        <v>35</v>
      </c>
      <c r="AX423" s="13" t="s">
        <v>80</v>
      </c>
      <c r="AY423" s="219" t="s">
        <v>220</v>
      </c>
    </row>
    <row r="424" spans="1:65" s="14" customFormat="1" ht="11.25">
      <c r="B424" s="220"/>
      <c r="C424" s="221"/>
      <c r="D424" s="205" t="s">
        <v>232</v>
      </c>
      <c r="E424" s="222" t="s">
        <v>1</v>
      </c>
      <c r="F424" s="223" t="s">
        <v>2227</v>
      </c>
      <c r="G424" s="221"/>
      <c r="H424" s="224">
        <v>5.84</v>
      </c>
      <c r="I424" s="225"/>
      <c r="J424" s="221"/>
      <c r="K424" s="221"/>
      <c r="L424" s="226"/>
      <c r="M424" s="227"/>
      <c r="N424" s="228"/>
      <c r="O424" s="228"/>
      <c r="P424" s="228"/>
      <c r="Q424" s="228"/>
      <c r="R424" s="228"/>
      <c r="S424" s="228"/>
      <c r="T424" s="229"/>
      <c r="AT424" s="230" t="s">
        <v>232</v>
      </c>
      <c r="AU424" s="230" t="s">
        <v>93</v>
      </c>
      <c r="AV424" s="14" t="s">
        <v>93</v>
      </c>
      <c r="AW424" s="14" t="s">
        <v>35</v>
      </c>
      <c r="AX424" s="14" t="s">
        <v>80</v>
      </c>
      <c r="AY424" s="230" t="s">
        <v>220</v>
      </c>
    </row>
    <row r="425" spans="1:65" s="14" customFormat="1" ht="11.25">
      <c r="B425" s="220"/>
      <c r="C425" s="221"/>
      <c r="D425" s="205" t="s">
        <v>232</v>
      </c>
      <c r="E425" s="222" t="s">
        <v>1</v>
      </c>
      <c r="F425" s="223" t="s">
        <v>2228</v>
      </c>
      <c r="G425" s="221"/>
      <c r="H425" s="224">
        <v>4.41</v>
      </c>
      <c r="I425" s="225"/>
      <c r="J425" s="221"/>
      <c r="K425" s="221"/>
      <c r="L425" s="226"/>
      <c r="M425" s="227"/>
      <c r="N425" s="228"/>
      <c r="O425" s="228"/>
      <c r="P425" s="228"/>
      <c r="Q425" s="228"/>
      <c r="R425" s="228"/>
      <c r="S425" s="228"/>
      <c r="T425" s="229"/>
      <c r="AT425" s="230" t="s">
        <v>232</v>
      </c>
      <c r="AU425" s="230" t="s">
        <v>93</v>
      </c>
      <c r="AV425" s="14" t="s">
        <v>93</v>
      </c>
      <c r="AW425" s="14" t="s">
        <v>35</v>
      </c>
      <c r="AX425" s="14" t="s">
        <v>80</v>
      </c>
      <c r="AY425" s="230" t="s">
        <v>220</v>
      </c>
    </row>
    <row r="426" spans="1:65" s="15" customFormat="1" ht="11.25">
      <c r="B426" s="231"/>
      <c r="C426" s="232"/>
      <c r="D426" s="205" t="s">
        <v>232</v>
      </c>
      <c r="E426" s="233" t="s">
        <v>1</v>
      </c>
      <c r="F426" s="234" t="s">
        <v>236</v>
      </c>
      <c r="G426" s="232"/>
      <c r="H426" s="235">
        <v>10.25</v>
      </c>
      <c r="I426" s="236"/>
      <c r="J426" s="232"/>
      <c r="K426" s="232"/>
      <c r="L426" s="237"/>
      <c r="M426" s="238"/>
      <c r="N426" s="239"/>
      <c r="O426" s="239"/>
      <c r="P426" s="239"/>
      <c r="Q426" s="239"/>
      <c r="R426" s="239"/>
      <c r="S426" s="239"/>
      <c r="T426" s="240"/>
      <c r="AT426" s="241" t="s">
        <v>232</v>
      </c>
      <c r="AU426" s="241" t="s">
        <v>93</v>
      </c>
      <c r="AV426" s="15" t="s">
        <v>228</v>
      </c>
      <c r="AW426" s="15" t="s">
        <v>35</v>
      </c>
      <c r="AX426" s="15" t="s">
        <v>87</v>
      </c>
      <c r="AY426" s="241" t="s">
        <v>220</v>
      </c>
    </row>
    <row r="427" spans="1:65" s="2" customFormat="1" ht="14.45" customHeight="1">
      <c r="A427" s="35"/>
      <c r="B427" s="36"/>
      <c r="C427" s="192" t="s">
        <v>602</v>
      </c>
      <c r="D427" s="192" t="s">
        <v>223</v>
      </c>
      <c r="E427" s="193" t="s">
        <v>591</v>
      </c>
      <c r="F427" s="194" t="s">
        <v>592</v>
      </c>
      <c r="G427" s="195" t="s">
        <v>226</v>
      </c>
      <c r="H427" s="196">
        <v>49.731999999999999</v>
      </c>
      <c r="I427" s="197"/>
      <c r="J427" s="198">
        <f>ROUND(I427*H427,2)</f>
        <v>0</v>
      </c>
      <c r="K427" s="194" t="s">
        <v>227</v>
      </c>
      <c r="L427" s="40"/>
      <c r="M427" s="199" t="s">
        <v>1</v>
      </c>
      <c r="N427" s="200" t="s">
        <v>46</v>
      </c>
      <c r="O427" s="72"/>
      <c r="P427" s="201">
        <f>O427*H427</f>
        <v>0</v>
      </c>
      <c r="Q427" s="201">
        <v>1.702E-2</v>
      </c>
      <c r="R427" s="201">
        <f>Q427*H427</f>
        <v>0.84643864000000002</v>
      </c>
      <c r="S427" s="201">
        <v>0</v>
      </c>
      <c r="T427" s="202">
        <f>S427*H427</f>
        <v>0</v>
      </c>
      <c r="U427" s="35"/>
      <c r="V427" s="35"/>
      <c r="W427" s="35"/>
      <c r="X427" s="35"/>
      <c r="Y427" s="35"/>
      <c r="Z427" s="35"/>
      <c r="AA427" s="35"/>
      <c r="AB427" s="35"/>
      <c r="AC427" s="35"/>
      <c r="AD427" s="35"/>
      <c r="AE427" s="35"/>
      <c r="AR427" s="203" t="s">
        <v>317</v>
      </c>
      <c r="AT427" s="203" t="s">
        <v>223</v>
      </c>
      <c r="AU427" s="203" t="s">
        <v>93</v>
      </c>
      <c r="AY427" s="18" t="s">
        <v>220</v>
      </c>
      <c r="BE427" s="204">
        <f>IF(N427="základní",J427,0)</f>
        <v>0</v>
      </c>
      <c r="BF427" s="204">
        <f>IF(N427="snížená",J427,0)</f>
        <v>0</v>
      </c>
      <c r="BG427" s="204">
        <f>IF(N427="zákl. přenesená",J427,0)</f>
        <v>0</v>
      </c>
      <c r="BH427" s="204">
        <f>IF(N427="sníž. přenesená",J427,0)</f>
        <v>0</v>
      </c>
      <c r="BI427" s="204">
        <f>IF(N427="nulová",J427,0)</f>
        <v>0</v>
      </c>
      <c r="BJ427" s="18" t="s">
        <v>93</v>
      </c>
      <c r="BK427" s="204">
        <f>ROUND(I427*H427,2)</f>
        <v>0</v>
      </c>
      <c r="BL427" s="18" t="s">
        <v>317</v>
      </c>
      <c r="BM427" s="203" t="s">
        <v>593</v>
      </c>
    </row>
    <row r="428" spans="1:65" s="13" customFormat="1" ht="11.25">
      <c r="B428" s="210"/>
      <c r="C428" s="211"/>
      <c r="D428" s="205" t="s">
        <v>232</v>
      </c>
      <c r="E428" s="212" t="s">
        <v>1</v>
      </c>
      <c r="F428" s="213" t="s">
        <v>587</v>
      </c>
      <c r="G428" s="211"/>
      <c r="H428" s="212" t="s">
        <v>1</v>
      </c>
      <c r="I428" s="214"/>
      <c r="J428" s="211"/>
      <c r="K428" s="211"/>
      <c r="L428" s="215"/>
      <c r="M428" s="216"/>
      <c r="N428" s="217"/>
      <c r="O428" s="217"/>
      <c r="P428" s="217"/>
      <c r="Q428" s="217"/>
      <c r="R428" s="217"/>
      <c r="S428" s="217"/>
      <c r="T428" s="218"/>
      <c r="AT428" s="219" t="s">
        <v>232</v>
      </c>
      <c r="AU428" s="219" t="s">
        <v>93</v>
      </c>
      <c r="AV428" s="13" t="s">
        <v>87</v>
      </c>
      <c r="AW428" s="13" t="s">
        <v>35</v>
      </c>
      <c r="AX428" s="13" t="s">
        <v>80</v>
      </c>
      <c r="AY428" s="219" t="s">
        <v>220</v>
      </c>
    </row>
    <row r="429" spans="1:65" s="14" customFormat="1" ht="11.25">
      <c r="B429" s="220"/>
      <c r="C429" s="221"/>
      <c r="D429" s="205" t="s">
        <v>232</v>
      </c>
      <c r="E429" s="222" t="s">
        <v>1</v>
      </c>
      <c r="F429" s="223" t="s">
        <v>2229</v>
      </c>
      <c r="G429" s="221"/>
      <c r="H429" s="224">
        <v>22.129000000000001</v>
      </c>
      <c r="I429" s="225"/>
      <c r="J429" s="221"/>
      <c r="K429" s="221"/>
      <c r="L429" s="226"/>
      <c r="M429" s="227"/>
      <c r="N429" s="228"/>
      <c r="O429" s="228"/>
      <c r="P429" s="228"/>
      <c r="Q429" s="228"/>
      <c r="R429" s="228"/>
      <c r="S429" s="228"/>
      <c r="T429" s="229"/>
      <c r="AT429" s="230" t="s">
        <v>232</v>
      </c>
      <c r="AU429" s="230" t="s">
        <v>93</v>
      </c>
      <c r="AV429" s="14" t="s">
        <v>93</v>
      </c>
      <c r="AW429" s="14" t="s">
        <v>35</v>
      </c>
      <c r="AX429" s="14" t="s">
        <v>80</v>
      </c>
      <c r="AY429" s="230" t="s">
        <v>220</v>
      </c>
    </row>
    <row r="430" spans="1:65" s="14" customFormat="1" ht="11.25">
      <c r="B430" s="220"/>
      <c r="C430" s="221"/>
      <c r="D430" s="205" t="s">
        <v>232</v>
      </c>
      <c r="E430" s="222" t="s">
        <v>1</v>
      </c>
      <c r="F430" s="223" t="s">
        <v>2230</v>
      </c>
      <c r="G430" s="221"/>
      <c r="H430" s="224">
        <v>27.603000000000002</v>
      </c>
      <c r="I430" s="225"/>
      <c r="J430" s="221"/>
      <c r="K430" s="221"/>
      <c r="L430" s="226"/>
      <c r="M430" s="227"/>
      <c r="N430" s="228"/>
      <c r="O430" s="228"/>
      <c r="P430" s="228"/>
      <c r="Q430" s="228"/>
      <c r="R430" s="228"/>
      <c r="S430" s="228"/>
      <c r="T430" s="229"/>
      <c r="AT430" s="230" t="s">
        <v>232</v>
      </c>
      <c r="AU430" s="230" t="s">
        <v>93</v>
      </c>
      <c r="AV430" s="14" t="s">
        <v>93</v>
      </c>
      <c r="AW430" s="14" t="s">
        <v>35</v>
      </c>
      <c r="AX430" s="14" t="s">
        <v>80</v>
      </c>
      <c r="AY430" s="230" t="s">
        <v>220</v>
      </c>
    </row>
    <row r="431" spans="1:65" s="15" customFormat="1" ht="11.25">
      <c r="B431" s="231"/>
      <c r="C431" s="232"/>
      <c r="D431" s="205" t="s">
        <v>232</v>
      </c>
      <c r="E431" s="233" t="s">
        <v>1</v>
      </c>
      <c r="F431" s="234" t="s">
        <v>236</v>
      </c>
      <c r="G431" s="232"/>
      <c r="H431" s="235">
        <v>49.731999999999999</v>
      </c>
      <c r="I431" s="236"/>
      <c r="J431" s="232"/>
      <c r="K431" s="232"/>
      <c r="L431" s="237"/>
      <c r="M431" s="238"/>
      <c r="N431" s="239"/>
      <c r="O431" s="239"/>
      <c r="P431" s="239"/>
      <c r="Q431" s="239"/>
      <c r="R431" s="239"/>
      <c r="S431" s="239"/>
      <c r="T431" s="240"/>
      <c r="AT431" s="241" t="s">
        <v>232</v>
      </c>
      <c r="AU431" s="241" t="s">
        <v>93</v>
      </c>
      <c r="AV431" s="15" t="s">
        <v>228</v>
      </c>
      <c r="AW431" s="15" t="s">
        <v>35</v>
      </c>
      <c r="AX431" s="15" t="s">
        <v>87</v>
      </c>
      <c r="AY431" s="241" t="s">
        <v>220</v>
      </c>
    </row>
    <row r="432" spans="1:65" s="2" customFormat="1" ht="24.2" customHeight="1">
      <c r="A432" s="35"/>
      <c r="B432" s="36"/>
      <c r="C432" s="192" t="s">
        <v>607</v>
      </c>
      <c r="D432" s="192" t="s">
        <v>223</v>
      </c>
      <c r="E432" s="193" t="s">
        <v>597</v>
      </c>
      <c r="F432" s="194" t="s">
        <v>598</v>
      </c>
      <c r="G432" s="195" t="s">
        <v>226</v>
      </c>
      <c r="H432" s="196">
        <v>5.5810000000000004</v>
      </c>
      <c r="I432" s="197"/>
      <c r="J432" s="198">
        <f>ROUND(I432*H432,2)</f>
        <v>0</v>
      </c>
      <c r="K432" s="194" t="s">
        <v>1</v>
      </c>
      <c r="L432" s="40"/>
      <c r="M432" s="199" t="s">
        <v>1</v>
      </c>
      <c r="N432" s="200" t="s">
        <v>46</v>
      </c>
      <c r="O432" s="72"/>
      <c r="P432" s="201">
        <f>O432*H432</f>
        <v>0</v>
      </c>
      <c r="Q432" s="201">
        <v>1.702E-2</v>
      </c>
      <c r="R432" s="201">
        <f>Q432*H432</f>
        <v>9.498862000000001E-2</v>
      </c>
      <c r="S432" s="201">
        <v>0</v>
      </c>
      <c r="T432" s="202">
        <f>S432*H432</f>
        <v>0</v>
      </c>
      <c r="U432" s="35"/>
      <c r="V432" s="35"/>
      <c r="W432" s="35"/>
      <c r="X432" s="35"/>
      <c r="Y432" s="35"/>
      <c r="Z432" s="35"/>
      <c r="AA432" s="35"/>
      <c r="AB432" s="35"/>
      <c r="AC432" s="35"/>
      <c r="AD432" s="35"/>
      <c r="AE432" s="35"/>
      <c r="AR432" s="203" t="s">
        <v>317</v>
      </c>
      <c r="AT432" s="203" t="s">
        <v>223</v>
      </c>
      <c r="AU432" s="203" t="s">
        <v>93</v>
      </c>
      <c r="AY432" s="18" t="s">
        <v>220</v>
      </c>
      <c r="BE432" s="204">
        <f>IF(N432="základní",J432,0)</f>
        <v>0</v>
      </c>
      <c r="BF432" s="204">
        <f>IF(N432="snížená",J432,0)</f>
        <v>0</v>
      </c>
      <c r="BG432" s="204">
        <f>IF(N432="zákl. přenesená",J432,0)</f>
        <v>0</v>
      </c>
      <c r="BH432" s="204">
        <f>IF(N432="sníž. přenesená",J432,0)</f>
        <v>0</v>
      </c>
      <c r="BI432" s="204">
        <f>IF(N432="nulová",J432,0)</f>
        <v>0</v>
      </c>
      <c r="BJ432" s="18" t="s">
        <v>93</v>
      </c>
      <c r="BK432" s="204">
        <f>ROUND(I432*H432,2)</f>
        <v>0</v>
      </c>
      <c r="BL432" s="18" t="s">
        <v>317</v>
      </c>
      <c r="BM432" s="203" t="s">
        <v>2231</v>
      </c>
    </row>
    <row r="433" spans="1:65" s="13" customFormat="1" ht="11.25">
      <c r="B433" s="210"/>
      <c r="C433" s="211"/>
      <c r="D433" s="205" t="s">
        <v>232</v>
      </c>
      <c r="E433" s="212" t="s">
        <v>1</v>
      </c>
      <c r="F433" s="213" t="s">
        <v>587</v>
      </c>
      <c r="G433" s="211"/>
      <c r="H433" s="212" t="s">
        <v>1</v>
      </c>
      <c r="I433" s="214"/>
      <c r="J433" s="211"/>
      <c r="K433" s="211"/>
      <c r="L433" s="215"/>
      <c r="M433" s="216"/>
      <c r="N433" s="217"/>
      <c r="O433" s="217"/>
      <c r="P433" s="217"/>
      <c r="Q433" s="217"/>
      <c r="R433" s="217"/>
      <c r="S433" s="217"/>
      <c r="T433" s="218"/>
      <c r="AT433" s="219" t="s">
        <v>232</v>
      </c>
      <c r="AU433" s="219" t="s">
        <v>93</v>
      </c>
      <c r="AV433" s="13" t="s">
        <v>87</v>
      </c>
      <c r="AW433" s="13" t="s">
        <v>35</v>
      </c>
      <c r="AX433" s="13" t="s">
        <v>80</v>
      </c>
      <c r="AY433" s="219" t="s">
        <v>220</v>
      </c>
    </row>
    <row r="434" spans="1:65" s="14" customFormat="1" ht="11.25">
      <c r="B434" s="220"/>
      <c r="C434" s="221"/>
      <c r="D434" s="205" t="s">
        <v>232</v>
      </c>
      <c r="E434" s="222" t="s">
        <v>1</v>
      </c>
      <c r="F434" s="223" t="s">
        <v>2232</v>
      </c>
      <c r="G434" s="221"/>
      <c r="H434" s="224">
        <v>0.84199999999999997</v>
      </c>
      <c r="I434" s="225"/>
      <c r="J434" s="221"/>
      <c r="K434" s="221"/>
      <c r="L434" s="226"/>
      <c r="M434" s="227"/>
      <c r="N434" s="228"/>
      <c r="O434" s="228"/>
      <c r="P434" s="228"/>
      <c r="Q434" s="228"/>
      <c r="R434" s="228"/>
      <c r="S434" s="228"/>
      <c r="T434" s="229"/>
      <c r="AT434" s="230" t="s">
        <v>232</v>
      </c>
      <c r="AU434" s="230" t="s">
        <v>93</v>
      </c>
      <c r="AV434" s="14" t="s">
        <v>93</v>
      </c>
      <c r="AW434" s="14" t="s">
        <v>35</v>
      </c>
      <c r="AX434" s="14" t="s">
        <v>80</v>
      </c>
      <c r="AY434" s="230" t="s">
        <v>220</v>
      </c>
    </row>
    <row r="435" spans="1:65" s="14" customFormat="1" ht="11.25">
      <c r="B435" s="220"/>
      <c r="C435" s="221"/>
      <c r="D435" s="205" t="s">
        <v>232</v>
      </c>
      <c r="E435" s="222" t="s">
        <v>1</v>
      </c>
      <c r="F435" s="223" t="s">
        <v>2233</v>
      </c>
      <c r="G435" s="221"/>
      <c r="H435" s="224">
        <v>4.7389999999999999</v>
      </c>
      <c r="I435" s="225"/>
      <c r="J435" s="221"/>
      <c r="K435" s="221"/>
      <c r="L435" s="226"/>
      <c r="M435" s="227"/>
      <c r="N435" s="228"/>
      <c r="O435" s="228"/>
      <c r="P435" s="228"/>
      <c r="Q435" s="228"/>
      <c r="R435" s="228"/>
      <c r="S435" s="228"/>
      <c r="T435" s="229"/>
      <c r="AT435" s="230" t="s">
        <v>232</v>
      </c>
      <c r="AU435" s="230" t="s">
        <v>93</v>
      </c>
      <c r="AV435" s="14" t="s">
        <v>93</v>
      </c>
      <c r="AW435" s="14" t="s">
        <v>35</v>
      </c>
      <c r="AX435" s="14" t="s">
        <v>80</v>
      </c>
      <c r="AY435" s="230" t="s">
        <v>220</v>
      </c>
    </row>
    <row r="436" spans="1:65" s="15" customFormat="1" ht="11.25">
      <c r="B436" s="231"/>
      <c r="C436" s="232"/>
      <c r="D436" s="205" t="s">
        <v>232</v>
      </c>
      <c r="E436" s="233" t="s">
        <v>1</v>
      </c>
      <c r="F436" s="234" t="s">
        <v>236</v>
      </c>
      <c r="G436" s="232"/>
      <c r="H436" s="235">
        <v>5.5809999999999995</v>
      </c>
      <c r="I436" s="236"/>
      <c r="J436" s="232"/>
      <c r="K436" s="232"/>
      <c r="L436" s="237"/>
      <c r="M436" s="238"/>
      <c r="N436" s="239"/>
      <c r="O436" s="239"/>
      <c r="P436" s="239"/>
      <c r="Q436" s="239"/>
      <c r="R436" s="239"/>
      <c r="S436" s="239"/>
      <c r="T436" s="240"/>
      <c r="AT436" s="241" t="s">
        <v>232</v>
      </c>
      <c r="AU436" s="241" t="s">
        <v>93</v>
      </c>
      <c r="AV436" s="15" t="s">
        <v>228</v>
      </c>
      <c r="AW436" s="15" t="s">
        <v>35</v>
      </c>
      <c r="AX436" s="15" t="s">
        <v>87</v>
      </c>
      <c r="AY436" s="241" t="s">
        <v>220</v>
      </c>
    </row>
    <row r="437" spans="1:65" s="2" customFormat="1" ht="14.45" customHeight="1">
      <c r="A437" s="35"/>
      <c r="B437" s="36"/>
      <c r="C437" s="192" t="s">
        <v>612</v>
      </c>
      <c r="D437" s="192" t="s">
        <v>223</v>
      </c>
      <c r="E437" s="193" t="s">
        <v>603</v>
      </c>
      <c r="F437" s="194" t="s">
        <v>604</v>
      </c>
      <c r="G437" s="195" t="s">
        <v>226</v>
      </c>
      <c r="H437" s="196">
        <v>25.7</v>
      </c>
      <c r="I437" s="197"/>
      <c r="J437" s="198">
        <f>ROUND(I437*H437,2)</f>
        <v>0</v>
      </c>
      <c r="K437" s="194" t="s">
        <v>1</v>
      </c>
      <c r="L437" s="40"/>
      <c r="M437" s="199" t="s">
        <v>1</v>
      </c>
      <c r="N437" s="200" t="s">
        <v>46</v>
      </c>
      <c r="O437" s="72"/>
      <c r="P437" s="201">
        <f>O437*H437</f>
        <v>0</v>
      </c>
      <c r="Q437" s="201">
        <v>1.357E-2</v>
      </c>
      <c r="R437" s="201">
        <f>Q437*H437</f>
        <v>0.34874899999999998</v>
      </c>
      <c r="S437" s="201">
        <v>0</v>
      </c>
      <c r="T437" s="202">
        <f>S437*H437</f>
        <v>0</v>
      </c>
      <c r="U437" s="35"/>
      <c r="V437" s="35"/>
      <c r="W437" s="35"/>
      <c r="X437" s="35"/>
      <c r="Y437" s="35"/>
      <c r="Z437" s="35"/>
      <c r="AA437" s="35"/>
      <c r="AB437" s="35"/>
      <c r="AC437" s="35"/>
      <c r="AD437" s="35"/>
      <c r="AE437" s="35"/>
      <c r="AR437" s="203" t="s">
        <v>317</v>
      </c>
      <c r="AT437" s="203" t="s">
        <v>223</v>
      </c>
      <c r="AU437" s="203" t="s">
        <v>93</v>
      </c>
      <c r="AY437" s="18" t="s">
        <v>220</v>
      </c>
      <c r="BE437" s="204">
        <f>IF(N437="základní",J437,0)</f>
        <v>0</v>
      </c>
      <c r="BF437" s="204">
        <f>IF(N437="snížená",J437,0)</f>
        <v>0</v>
      </c>
      <c r="BG437" s="204">
        <f>IF(N437="zákl. přenesená",J437,0)</f>
        <v>0</v>
      </c>
      <c r="BH437" s="204">
        <f>IF(N437="sníž. přenesená",J437,0)</f>
        <v>0</v>
      </c>
      <c r="BI437" s="204">
        <f>IF(N437="nulová",J437,0)</f>
        <v>0</v>
      </c>
      <c r="BJ437" s="18" t="s">
        <v>93</v>
      </c>
      <c r="BK437" s="204">
        <f>ROUND(I437*H437,2)</f>
        <v>0</v>
      </c>
      <c r="BL437" s="18" t="s">
        <v>317</v>
      </c>
      <c r="BM437" s="203" t="s">
        <v>2234</v>
      </c>
    </row>
    <row r="438" spans="1:65" s="2" customFormat="1" ht="19.5">
      <c r="A438" s="35"/>
      <c r="B438" s="36"/>
      <c r="C438" s="37"/>
      <c r="D438" s="205" t="s">
        <v>230</v>
      </c>
      <c r="E438" s="37"/>
      <c r="F438" s="206" t="s">
        <v>606</v>
      </c>
      <c r="G438" s="37"/>
      <c r="H438" s="37"/>
      <c r="I438" s="207"/>
      <c r="J438" s="37"/>
      <c r="K438" s="37"/>
      <c r="L438" s="40"/>
      <c r="M438" s="208"/>
      <c r="N438" s="209"/>
      <c r="O438" s="72"/>
      <c r="P438" s="72"/>
      <c r="Q438" s="72"/>
      <c r="R438" s="72"/>
      <c r="S438" s="72"/>
      <c r="T438" s="73"/>
      <c r="U438" s="35"/>
      <c r="V438" s="35"/>
      <c r="W438" s="35"/>
      <c r="X438" s="35"/>
      <c r="Y438" s="35"/>
      <c r="Z438" s="35"/>
      <c r="AA438" s="35"/>
      <c r="AB438" s="35"/>
      <c r="AC438" s="35"/>
      <c r="AD438" s="35"/>
      <c r="AE438" s="35"/>
      <c r="AT438" s="18" t="s">
        <v>230</v>
      </c>
      <c r="AU438" s="18" t="s">
        <v>93</v>
      </c>
    </row>
    <row r="439" spans="1:65" s="13" customFormat="1" ht="11.25">
      <c r="B439" s="210"/>
      <c r="C439" s="211"/>
      <c r="D439" s="205" t="s">
        <v>232</v>
      </c>
      <c r="E439" s="212" t="s">
        <v>1</v>
      </c>
      <c r="F439" s="213" t="s">
        <v>510</v>
      </c>
      <c r="G439" s="211"/>
      <c r="H439" s="212" t="s">
        <v>1</v>
      </c>
      <c r="I439" s="214"/>
      <c r="J439" s="211"/>
      <c r="K439" s="211"/>
      <c r="L439" s="215"/>
      <c r="M439" s="216"/>
      <c r="N439" s="217"/>
      <c r="O439" s="217"/>
      <c r="P439" s="217"/>
      <c r="Q439" s="217"/>
      <c r="R439" s="217"/>
      <c r="S439" s="217"/>
      <c r="T439" s="218"/>
      <c r="AT439" s="219" t="s">
        <v>232</v>
      </c>
      <c r="AU439" s="219" t="s">
        <v>93</v>
      </c>
      <c r="AV439" s="13" t="s">
        <v>87</v>
      </c>
      <c r="AW439" s="13" t="s">
        <v>35</v>
      </c>
      <c r="AX439" s="13" t="s">
        <v>80</v>
      </c>
      <c r="AY439" s="219" t="s">
        <v>220</v>
      </c>
    </row>
    <row r="440" spans="1:65" s="14" customFormat="1" ht="11.25">
      <c r="B440" s="220"/>
      <c r="C440" s="221"/>
      <c r="D440" s="205" t="s">
        <v>232</v>
      </c>
      <c r="E440" s="222" t="s">
        <v>1</v>
      </c>
      <c r="F440" s="223" t="s">
        <v>2205</v>
      </c>
      <c r="G440" s="221"/>
      <c r="H440" s="224">
        <v>13.5</v>
      </c>
      <c r="I440" s="225"/>
      <c r="J440" s="221"/>
      <c r="K440" s="221"/>
      <c r="L440" s="226"/>
      <c r="M440" s="227"/>
      <c r="N440" s="228"/>
      <c r="O440" s="228"/>
      <c r="P440" s="228"/>
      <c r="Q440" s="228"/>
      <c r="R440" s="228"/>
      <c r="S440" s="228"/>
      <c r="T440" s="229"/>
      <c r="AT440" s="230" t="s">
        <v>232</v>
      </c>
      <c r="AU440" s="230" t="s">
        <v>93</v>
      </c>
      <c r="AV440" s="14" t="s">
        <v>93</v>
      </c>
      <c r="AW440" s="14" t="s">
        <v>35</v>
      </c>
      <c r="AX440" s="14" t="s">
        <v>80</v>
      </c>
      <c r="AY440" s="230" t="s">
        <v>220</v>
      </c>
    </row>
    <row r="441" spans="1:65" s="14" customFormat="1" ht="11.25">
      <c r="B441" s="220"/>
      <c r="C441" s="221"/>
      <c r="D441" s="205" t="s">
        <v>232</v>
      </c>
      <c r="E441" s="222" t="s">
        <v>1</v>
      </c>
      <c r="F441" s="223" t="s">
        <v>2206</v>
      </c>
      <c r="G441" s="221"/>
      <c r="H441" s="224">
        <v>12.2</v>
      </c>
      <c r="I441" s="225"/>
      <c r="J441" s="221"/>
      <c r="K441" s="221"/>
      <c r="L441" s="226"/>
      <c r="M441" s="227"/>
      <c r="N441" s="228"/>
      <c r="O441" s="228"/>
      <c r="P441" s="228"/>
      <c r="Q441" s="228"/>
      <c r="R441" s="228"/>
      <c r="S441" s="228"/>
      <c r="T441" s="229"/>
      <c r="AT441" s="230" t="s">
        <v>232</v>
      </c>
      <c r="AU441" s="230" t="s">
        <v>93</v>
      </c>
      <c r="AV441" s="14" t="s">
        <v>93</v>
      </c>
      <c r="AW441" s="14" t="s">
        <v>35</v>
      </c>
      <c r="AX441" s="14" t="s">
        <v>80</v>
      </c>
      <c r="AY441" s="230" t="s">
        <v>220</v>
      </c>
    </row>
    <row r="442" spans="1:65" s="15" customFormat="1" ht="11.25">
      <c r="B442" s="231"/>
      <c r="C442" s="232"/>
      <c r="D442" s="205" t="s">
        <v>232</v>
      </c>
      <c r="E442" s="233" t="s">
        <v>1</v>
      </c>
      <c r="F442" s="234" t="s">
        <v>236</v>
      </c>
      <c r="G442" s="232"/>
      <c r="H442" s="235">
        <v>25.7</v>
      </c>
      <c r="I442" s="236"/>
      <c r="J442" s="232"/>
      <c r="K442" s="232"/>
      <c r="L442" s="237"/>
      <c r="M442" s="238"/>
      <c r="N442" s="239"/>
      <c r="O442" s="239"/>
      <c r="P442" s="239"/>
      <c r="Q442" s="239"/>
      <c r="R442" s="239"/>
      <c r="S442" s="239"/>
      <c r="T442" s="240"/>
      <c r="AT442" s="241" t="s">
        <v>232</v>
      </c>
      <c r="AU442" s="241" t="s">
        <v>93</v>
      </c>
      <c r="AV442" s="15" t="s">
        <v>228</v>
      </c>
      <c r="AW442" s="15" t="s">
        <v>35</v>
      </c>
      <c r="AX442" s="15" t="s">
        <v>87</v>
      </c>
      <c r="AY442" s="241" t="s">
        <v>220</v>
      </c>
    </row>
    <row r="443" spans="1:65" s="2" customFormat="1" ht="14.45" customHeight="1">
      <c r="A443" s="35"/>
      <c r="B443" s="36"/>
      <c r="C443" s="192" t="s">
        <v>616</v>
      </c>
      <c r="D443" s="192" t="s">
        <v>223</v>
      </c>
      <c r="E443" s="193" t="s">
        <v>608</v>
      </c>
      <c r="F443" s="194" t="s">
        <v>609</v>
      </c>
      <c r="G443" s="195" t="s">
        <v>259</v>
      </c>
      <c r="H443" s="196">
        <v>3</v>
      </c>
      <c r="I443" s="197"/>
      <c r="J443" s="198">
        <f>ROUND(I443*H443,2)</f>
        <v>0</v>
      </c>
      <c r="K443" s="194" t="s">
        <v>1</v>
      </c>
      <c r="L443" s="40"/>
      <c r="M443" s="199" t="s">
        <v>1</v>
      </c>
      <c r="N443" s="200" t="s">
        <v>46</v>
      </c>
      <c r="O443" s="72"/>
      <c r="P443" s="201">
        <f>O443*H443</f>
        <v>0</v>
      </c>
      <c r="Q443" s="201">
        <v>3.0000000000000001E-5</v>
      </c>
      <c r="R443" s="201">
        <f>Q443*H443</f>
        <v>9.0000000000000006E-5</v>
      </c>
      <c r="S443" s="201">
        <v>0</v>
      </c>
      <c r="T443" s="202">
        <f>S443*H443</f>
        <v>0</v>
      </c>
      <c r="U443" s="35"/>
      <c r="V443" s="35"/>
      <c r="W443" s="35"/>
      <c r="X443" s="35"/>
      <c r="Y443" s="35"/>
      <c r="Z443" s="35"/>
      <c r="AA443" s="35"/>
      <c r="AB443" s="35"/>
      <c r="AC443" s="35"/>
      <c r="AD443" s="35"/>
      <c r="AE443" s="35"/>
      <c r="AR443" s="203" t="s">
        <v>317</v>
      </c>
      <c r="AT443" s="203" t="s">
        <v>223</v>
      </c>
      <c r="AU443" s="203" t="s">
        <v>93</v>
      </c>
      <c r="AY443" s="18" t="s">
        <v>220</v>
      </c>
      <c r="BE443" s="204">
        <f>IF(N443="základní",J443,0)</f>
        <v>0</v>
      </c>
      <c r="BF443" s="204">
        <f>IF(N443="snížená",J443,0)</f>
        <v>0</v>
      </c>
      <c r="BG443" s="204">
        <f>IF(N443="zákl. přenesená",J443,0)</f>
        <v>0</v>
      </c>
      <c r="BH443" s="204">
        <f>IF(N443="sníž. přenesená",J443,0)</f>
        <v>0</v>
      </c>
      <c r="BI443" s="204">
        <f>IF(N443="nulová",J443,0)</f>
        <v>0</v>
      </c>
      <c r="BJ443" s="18" t="s">
        <v>93</v>
      </c>
      <c r="BK443" s="204">
        <f>ROUND(I443*H443,2)</f>
        <v>0</v>
      </c>
      <c r="BL443" s="18" t="s">
        <v>317</v>
      </c>
      <c r="BM443" s="203" t="s">
        <v>2235</v>
      </c>
    </row>
    <row r="444" spans="1:65" s="2" customFormat="1" ht="11.25">
      <c r="A444" s="35"/>
      <c r="B444" s="36"/>
      <c r="C444" s="37"/>
      <c r="D444" s="205" t="s">
        <v>230</v>
      </c>
      <c r="E444" s="37"/>
      <c r="F444" s="206" t="s">
        <v>611</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230</v>
      </c>
      <c r="AU444" s="18" t="s">
        <v>93</v>
      </c>
    </row>
    <row r="445" spans="1:65" s="2" customFormat="1" ht="14.45" customHeight="1">
      <c r="A445" s="35"/>
      <c r="B445" s="36"/>
      <c r="C445" s="243" t="s">
        <v>623</v>
      </c>
      <c r="D445" s="243" t="s">
        <v>359</v>
      </c>
      <c r="E445" s="244" t="s">
        <v>613</v>
      </c>
      <c r="F445" s="245" t="s">
        <v>614</v>
      </c>
      <c r="G445" s="246" t="s">
        <v>259</v>
      </c>
      <c r="H445" s="247">
        <v>3</v>
      </c>
      <c r="I445" s="248"/>
      <c r="J445" s="249">
        <f>ROUND(I445*H445,2)</f>
        <v>0</v>
      </c>
      <c r="K445" s="245" t="s">
        <v>1</v>
      </c>
      <c r="L445" s="250"/>
      <c r="M445" s="251" t="s">
        <v>1</v>
      </c>
      <c r="N445" s="252" t="s">
        <v>46</v>
      </c>
      <c r="O445" s="72"/>
      <c r="P445" s="201">
        <f>O445*H445</f>
        <v>0</v>
      </c>
      <c r="Q445" s="201">
        <v>1.4E-3</v>
      </c>
      <c r="R445" s="201">
        <f>Q445*H445</f>
        <v>4.1999999999999997E-3</v>
      </c>
      <c r="S445" s="201">
        <v>0</v>
      </c>
      <c r="T445" s="202">
        <f>S445*H445</f>
        <v>0</v>
      </c>
      <c r="U445" s="35"/>
      <c r="V445" s="35"/>
      <c r="W445" s="35"/>
      <c r="X445" s="35"/>
      <c r="Y445" s="35"/>
      <c r="Z445" s="35"/>
      <c r="AA445" s="35"/>
      <c r="AB445" s="35"/>
      <c r="AC445" s="35"/>
      <c r="AD445" s="35"/>
      <c r="AE445" s="35"/>
      <c r="AR445" s="203" t="s">
        <v>362</v>
      </c>
      <c r="AT445" s="203" t="s">
        <v>359</v>
      </c>
      <c r="AU445" s="203" t="s">
        <v>93</v>
      </c>
      <c r="AY445" s="18" t="s">
        <v>220</v>
      </c>
      <c r="BE445" s="204">
        <f>IF(N445="základní",J445,0)</f>
        <v>0</v>
      </c>
      <c r="BF445" s="204">
        <f>IF(N445="snížená",J445,0)</f>
        <v>0</v>
      </c>
      <c r="BG445" s="204">
        <f>IF(N445="zákl. přenesená",J445,0)</f>
        <v>0</v>
      </c>
      <c r="BH445" s="204">
        <f>IF(N445="sníž. přenesená",J445,0)</f>
        <v>0</v>
      </c>
      <c r="BI445" s="204">
        <f>IF(N445="nulová",J445,0)</f>
        <v>0</v>
      </c>
      <c r="BJ445" s="18" t="s">
        <v>93</v>
      </c>
      <c r="BK445" s="204">
        <f>ROUND(I445*H445,2)</f>
        <v>0</v>
      </c>
      <c r="BL445" s="18" t="s">
        <v>317</v>
      </c>
      <c r="BM445" s="203" t="s">
        <v>2236</v>
      </c>
    </row>
    <row r="446" spans="1:65" s="2" customFormat="1" ht="11.25">
      <c r="A446" s="35"/>
      <c r="B446" s="36"/>
      <c r="C446" s="37"/>
      <c r="D446" s="205" t="s">
        <v>230</v>
      </c>
      <c r="E446" s="37"/>
      <c r="F446" s="206" t="s">
        <v>614</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230</v>
      </c>
      <c r="AU446" s="18" t="s">
        <v>93</v>
      </c>
    </row>
    <row r="447" spans="1:65" s="2" customFormat="1" ht="14.45" customHeight="1">
      <c r="A447" s="35"/>
      <c r="B447" s="36"/>
      <c r="C447" s="192" t="s">
        <v>629</v>
      </c>
      <c r="D447" s="192" t="s">
        <v>223</v>
      </c>
      <c r="E447" s="193" t="s">
        <v>617</v>
      </c>
      <c r="F447" s="194" t="s">
        <v>618</v>
      </c>
      <c r="G447" s="195" t="s">
        <v>259</v>
      </c>
      <c r="H447" s="196">
        <v>7</v>
      </c>
      <c r="I447" s="197"/>
      <c r="J447" s="198">
        <f>ROUND(I447*H447,2)</f>
        <v>0</v>
      </c>
      <c r="K447" s="194" t="s">
        <v>227</v>
      </c>
      <c r="L447" s="40"/>
      <c r="M447" s="199" t="s">
        <v>1</v>
      </c>
      <c r="N447" s="200" t="s">
        <v>46</v>
      </c>
      <c r="O447" s="72"/>
      <c r="P447" s="201">
        <f>O447*H447</f>
        <v>0</v>
      </c>
      <c r="Q447" s="201">
        <v>5.28E-3</v>
      </c>
      <c r="R447" s="201">
        <f>Q447*H447</f>
        <v>3.696E-2</v>
      </c>
      <c r="S447" s="201">
        <v>0</v>
      </c>
      <c r="T447" s="202">
        <f>S447*H447</f>
        <v>0</v>
      </c>
      <c r="U447" s="35"/>
      <c r="V447" s="35"/>
      <c r="W447" s="35"/>
      <c r="X447" s="35"/>
      <c r="Y447" s="35"/>
      <c r="Z447" s="35"/>
      <c r="AA447" s="35"/>
      <c r="AB447" s="35"/>
      <c r="AC447" s="35"/>
      <c r="AD447" s="35"/>
      <c r="AE447" s="35"/>
      <c r="AR447" s="203" t="s">
        <v>317</v>
      </c>
      <c r="AT447" s="203" t="s">
        <v>223</v>
      </c>
      <c r="AU447" s="203" t="s">
        <v>93</v>
      </c>
      <c r="AY447" s="18" t="s">
        <v>220</v>
      </c>
      <c r="BE447" s="204">
        <f>IF(N447="základní",J447,0)</f>
        <v>0</v>
      </c>
      <c r="BF447" s="204">
        <f>IF(N447="snížená",J447,0)</f>
        <v>0</v>
      </c>
      <c r="BG447" s="204">
        <f>IF(N447="zákl. přenesená",J447,0)</f>
        <v>0</v>
      </c>
      <c r="BH447" s="204">
        <f>IF(N447="sníž. přenesená",J447,0)</f>
        <v>0</v>
      </c>
      <c r="BI447" s="204">
        <f>IF(N447="nulová",J447,0)</f>
        <v>0</v>
      </c>
      <c r="BJ447" s="18" t="s">
        <v>93</v>
      </c>
      <c r="BK447" s="204">
        <f>ROUND(I447*H447,2)</f>
        <v>0</v>
      </c>
      <c r="BL447" s="18" t="s">
        <v>317</v>
      </c>
      <c r="BM447" s="203" t="s">
        <v>619</v>
      </c>
    </row>
    <row r="448" spans="1:65" s="2" customFormat="1" ht="19.5">
      <c r="A448" s="35"/>
      <c r="B448" s="36"/>
      <c r="C448" s="37"/>
      <c r="D448" s="205" t="s">
        <v>230</v>
      </c>
      <c r="E448" s="37"/>
      <c r="F448" s="206" t="s">
        <v>620</v>
      </c>
      <c r="G448" s="37"/>
      <c r="H448" s="37"/>
      <c r="I448" s="207"/>
      <c r="J448" s="37"/>
      <c r="K448" s="37"/>
      <c r="L448" s="40"/>
      <c r="M448" s="208"/>
      <c r="N448" s="209"/>
      <c r="O448" s="72"/>
      <c r="P448" s="72"/>
      <c r="Q448" s="72"/>
      <c r="R448" s="72"/>
      <c r="S448" s="72"/>
      <c r="T448" s="73"/>
      <c r="U448" s="35"/>
      <c r="V448" s="35"/>
      <c r="W448" s="35"/>
      <c r="X448" s="35"/>
      <c r="Y448" s="35"/>
      <c r="Z448" s="35"/>
      <c r="AA448" s="35"/>
      <c r="AB448" s="35"/>
      <c r="AC448" s="35"/>
      <c r="AD448" s="35"/>
      <c r="AE448" s="35"/>
      <c r="AT448" s="18" t="s">
        <v>230</v>
      </c>
      <c r="AU448" s="18" t="s">
        <v>93</v>
      </c>
    </row>
    <row r="449" spans="1:65" s="13" customFormat="1" ht="11.25">
      <c r="B449" s="210"/>
      <c r="C449" s="211"/>
      <c r="D449" s="205" t="s">
        <v>232</v>
      </c>
      <c r="E449" s="212" t="s">
        <v>1</v>
      </c>
      <c r="F449" s="213" t="s">
        <v>271</v>
      </c>
      <c r="G449" s="211"/>
      <c r="H449" s="212" t="s">
        <v>1</v>
      </c>
      <c r="I449" s="214"/>
      <c r="J449" s="211"/>
      <c r="K449" s="211"/>
      <c r="L449" s="215"/>
      <c r="M449" s="216"/>
      <c r="N449" s="217"/>
      <c r="O449" s="217"/>
      <c r="P449" s="217"/>
      <c r="Q449" s="217"/>
      <c r="R449" s="217"/>
      <c r="S449" s="217"/>
      <c r="T449" s="218"/>
      <c r="AT449" s="219" t="s">
        <v>232</v>
      </c>
      <c r="AU449" s="219" t="s">
        <v>93</v>
      </c>
      <c r="AV449" s="13" t="s">
        <v>87</v>
      </c>
      <c r="AW449" s="13" t="s">
        <v>35</v>
      </c>
      <c r="AX449" s="13" t="s">
        <v>80</v>
      </c>
      <c r="AY449" s="219" t="s">
        <v>220</v>
      </c>
    </row>
    <row r="450" spans="1:65" s="14" customFormat="1" ht="11.25">
      <c r="B450" s="220"/>
      <c r="C450" s="221"/>
      <c r="D450" s="205" t="s">
        <v>232</v>
      </c>
      <c r="E450" s="222" t="s">
        <v>1</v>
      </c>
      <c r="F450" s="223" t="s">
        <v>2080</v>
      </c>
      <c r="G450" s="221"/>
      <c r="H450" s="224">
        <v>4</v>
      </c>
      <c r="I450" s="225"/>
      <c r="J450" s="221"/>
      <c r="K450" s="221"/>
      <c r="L450" s="226"/>
      <c r="M450" s="227"/>
      <c r="N450" s="228"/>
      <c r="O450" s="228"/>
      <c r="P450" s="228"/>
      <c r="Q450" s="228"/>
      <c r="R450" s="228"/>
      <c r="S450" s="228"/>
      <c r="T450" s="229"/>
      <c r="AT450" s="230" t="s">
        <v>232</v>
      </c>
      <c r="AU450" s="230" t="s">
        <v>93</v>
      </c>
      <c r="AV450" s="14" t="s">
        <v>93</v>
      </c>
      <c r="AW450" s="14" t="s">
        <v>35</v>
      </c>
      <c r="AX450" s="14" t="s">
        <v>80</v>
      </c>
      <c r="AY450" s="230" t="s">
        <v>220</v>
      </c>
    </row>
    <row r="451" spans="1:65" s="14" customFormat="1" ht="11.25">
      <c r="B451" s="220"/>
      <c r="C451" s="221"/>
      <c r="D451" s="205" t="s">
        <v>232</v>
      </c>
      <c r="E451" s="222" t="s">
        <v>1</v>
      </c>
      <c r="F451" s="223" t="s">
        <v>622</v>
      </c>
      <c r="G451" s="221"/>
      <c r="H451" s="224">
        <v>3</v>
      </c>
      <c r="I451" s="225"/>
      <c r="J451" s="221"/>
      <c r="K451" s="221"/>
      <c r="L451" s="226"/>
      <c r="M451" s="227"/>
      <c r="N451" s="228"/>
      <c r="O451" s="228"/>
      <c r="P451" s="228"/>
      <c r="Q451" s="228"/>
      <c r="R451" s="228"/>
      <c r="S451" s="228"/>
      <c r="T451" s="229"/>
      <c r="AT451" s="230" t="s">
        <v>232</v>
      </c>
      <c r="AU451" s="230" t="s">
        <v>93</v>
      </c>
      <c r="AV451" s="14" t="s">
        <v>93</v>
      </c>
      <c r="AW451" s="14" t="s">
        <v>35</v>
      </c>
      <c r="AX451" s="14" t="s">
        <v>80</v>
      </c>
      <c r="AY451" s="230" t="s">
        <v>220</v>
      </c>
    </row>
    <row r="452" spans="1:65" s="15" customFormat="1" ht="11.25">
      <c r="B452" s="231"/>
      <c r="C452" s="232"/>
      <c r="D452" s="205" t="s">
        <v>232</v>
      </c>
      <c r="E452" s="233" t="s">
        <v>1</v>
      </c>
      <c r="F452" s="234" t="s">
        <v>236</v>
      </c>
      <c r="G452" s="232"/>
      <c r="H452" s="235">
        <v>7</v>
      </c>
      <c r="I452" s="236"/>
      <c r="J452" s="232"/>
      <c r="K452" s="232"/>
      <c r="L452" s="237"/>
      <c r="M452" s="238"/>
      <c r="N452" s="239"/>
      <c r="O452" s="239"/>
      <c r="P452" s="239"/>
      <c r="Q452" s="239"/>
      <c r="R452" s="239"/>
      <c r="S452" s="239"/>
      <c r="T452" s="240"/>
      <c r="AT452" s="241" t="s">
        <v>232</v>
      </c>
      <c r="AU452" s="241" t="s">
        <v>93</v>
      </c>
      <c r="AV452" s="15" t="s">
        <v>228</v>
      </c>
      <c r="AW452" s="15" t="s">
        <v>35</v>
      </c>
      <c r="AX452" s="15" t="s">
        <v>87</v>
      </c>
      <c r="AY452" s="241" t="s">
        <v>220</v>
      </c>
    </row>
    <row r="453" spans="1:65" s="2" customFormat="1" ht="14.45" customHeight="1">
      <c r="A453" s="35"/>
      <c r="B453" s="36"/>
      <c r="C453" s="192" t="s">
        <v>633</v>
      </c>
      <c r="D453" s="192" t="s">
        <v>223</v>
      </c>
      <c r="E453" s="193" t="s">
        <v>624</v>
      </c>
      <c r="F453" s="194" t="s">
        <v>625</v>
      </c>
      <c r="G453" s="195" t="s">
        <v>353</v>
      </c>
      <c r="H453" s="196">
        <v>20</v>
      </c>
      <c r="I453" s="197"/>
      <c r="J453" s="198">
        <f>ROUND(I453*H453,2)</f>
        <v>0</v>
      </c>
      <c r="K453" s="194" t="s">
        <v>227</v>
      </c>
      <c r="L453" s="40"/>
      <c r="M453" s="199" t="s">
        <v>1</v>
      </c>
      <c r="N453" s="200" t="s">
        <v>46</v>
      </c>
      <c r="O453" s="72"/>
      <c r="P453" s="201">
        <f>O453*H453</f>
        <v>0</v>
      </c>
      <c r="Q453" s="201">
        <v>5.5399999999999998E-3</v>
      </c>
      <c r="R453" s="201">
        <f>Q453*H453</f>
        <v>0.1108</v>
      </c>
      <c r="S453" s="201">
        <v>0</v>
      </c>
      <c r="T453" s="202">
        <f>S453*H453</f>
        <v>0</v>
      </c>
      <c r="U453" s="35"/>
      <c r="V453" s="35"/>
      <c r="W453" s="35"/>
      <c r="X453" s="35"/>
      <c r="Y453" s="35"/>
      <c r="Z453" s="35"/>
      <c r="AA453" s="35"/>
      <c r="AB453" s="35"/>
      <c r="AC453" s="35"/>
      <c r="AD453" s="35"/>
      <c r="AE453" s="35"/>
      <c r="AR453" s="203" t="s">
        <v>317</v>
      </c>
      <c r="AT453" s="203" t="s">
        <v>223</v>
      </c>
      <c r="AU453" s="203" t="s">
        <v>93</v>
      </c>
      <c r="AY453" s="18" t="s">
        <v>220</v>
      </c>
      <c r="BE453" s="204">
        <f>IF(N453="základní",J453,0)</f>
        <v>0</v>
      </c>
      <c r="BF453" s="204">
        <f>IF(N453="snížená",J453,0)</f>
        <v>0</v>
      </c>
      <c r="BG453" s="204">
        <f>IF(N453="zákl. přenesená",J453,0)</f>
        <v>0</v>
      </c>
      <c r="BH453" s="204">
        <f>IF(N453="sníž. přenesená",J453,0)</f>
        <v>0</v>
      </c>
      <c r="BI453" s="204">
        <f>IF(N453="nulová",J453,0)</f>
        <v>0</v>
      </c>
      <c r="BJ453" s="18" t="s">
        <v>93</v>
      </c>
      <c r="BK453" s="204">
        <f>ROUND(I453*H453,2)</f>
        <v>0</v>
      </c>
      <c r="BL453" s="18" t="s">
        <v>317</v>
      </c>
      <c r="BM453" s="203" t="s">
        <v>626</v>
      </c>
    </row>
    <row r="454" spans="1:65" s="2" customFormat="1" ht="19.5">
      <c r="A454" s="35"/>
      <c r="B454" s="36"/>
      <c r="C454" s="37"/>
      <c r="D454" s="205" t="s">
        <v>230</v>
      </c>
      <c r="E454" s="37"/>
      <c r="F454" s="206" t="s">
        <v>627</v>
      </c>
      <c r="G454" s="37"/>
      <c r="H454" s="37"/>
      <c r="I454" s="207"/>
      <c r="J454" s="37"/>
      <c r="K454" s="37"/>
      <c r="L454" s="40"/>
      <c r="M454" s="208"/>
      <c r="N454" s="209"/>
      <c r="O454" s="72"/>
      <c r="P454" s="72"/>
      <c r="Q454" s="72"/>
      <c r="R454" s="72"/>
      <c r="S454" s="72"/>
      <c r="T454" s="73"/>
      <c r="U454" s="35"/>
      <c r="V454" s="35"/>
      <c r="W454" s="35"/>
      <c r="X454" s="35"/>
      <c r="Y454" s="35"/>
      <c r="Z454" s="35"/>
      <c r="AA454" s="35"/>
      <c r="AB454" s="35"/>
      <c r="AC454" s="35"/>
      <c r="AD454" s="35"/>
      <c r="AE454" s="35"/>
      <c r="AT454" s="18" t="s">
        <v>230</v>
      </c>
      <c r="AU454" s="18" t="s">
        <v>93</v>
      </c>
    </row>
    <row r="455" spans="1:65" s="14" customFormat="1" ht="11.25">
      <c r="B455" s="220"/>
      <c r="C455" s="221"/>
      <c r="D455" s="205" t="s">
        <v>232</v>
      </c>
      <c r="E455" s="222" t="s">
        <v>1</v>
      </c>
      <c r="F455" s="223" t="s">
        <v>1875</v>
      </c>
      <c r="G455" s="221"/>
      <c r="H455" s="224">
        <v>20</v>
      </c>
      <c r="I455" s="225"/>
      <c r="J455" s="221"/>
      <c r="K455" s="221"/>
      <c r="L455" s="226"/>
      <c r="M455" s="227"/>
      <c r="N455" s="228"/>
      <c r="O455" s="228"/>
      <c r="P455" s="228"/>
      <c r="Q455" s="228"/>
      <c r="R455" s="228"/>
      <c r="S455" s="228"/>
      <c r="T455" s="229"/>
      <c r="AT455" s="230" t="s">
        <v>232</v>
      </c>
      <c r="AU455" s="230" t="s">
        <v>93</v>
      </c>
      <c r="AV455" s="14" t="s">
        <v>93</v>
      </c>
      <c r="AW455" s="14" t="s">
        <v>35</v>
      </c>
      <c r="AX455" s="14" t="s">
        <v>87</v>
      </c>
      <c r="AY455" s="230" t="s">
        <v>220</v>
      </c>
    </row>
    <row r="456" spans="1:65" s="2" customFormat="1" ht="14.45" customHeight="1">
      <c r="A456" s="35"/>
      <c r="B456" s="36"/>
      <c r="C456" s="192" t="s">
        <v>637</v>
      </c>
      <c r="D456" s="192" t="s">
        <v>223</v>
      </c>
      <c r="E456" s="193" t="s">
        <v>630</v>
      </c>
      <c r="F456" s="194" t="s">
        <v>631</v>
      </c>
      <c r="G456" s="195" t="s">
        <v>226</v>
      </c>
      <c r="H456" s="196">
        <v>136.21</v>
      </c>
      <c r="I456" s="197"/>
      <c r="J456" s="198">
        <f>ROUND(I456*H456,2)</f>
        <v>0</v>
      </c>
      <c r="K456" s="194" t="s">
        <v>1</v>
      </c>
      <c r="L456" s="40"/>
      <c r="M456" s="199" t="s">
        <v>1</v>
      </c>
      <c r="N456" s="200" t="s">
        <v>46</v>
      </c>
      <c r="O456" s="72"/>
      <c r="P456" s="201">
        <f>O456*H456</f>
        <v>0</v>
      </c>
      <c r="Q456" s="201">
        <v>2.63E-2</v>
      </c>
      <c r="R456" s="201">
        <f>Q456*H456</f>
        <v>3.5823230000000001</v>
      </c>
      <c r="S456" s="201">
        <v>0</v>
      </c>
      <c r="T456" s="202">
        <f>S456*H456</f>
        <v>0</v>
      </c>
      <c r="U456" s="35"/>
      <c r="V456" s="35"/>
      <c r="W456" s="35"/>
      <c r="X456" s="35"/>
      <c r="Y456" s="35"/>
      <c r="Z456" s="35"/>
      <c r="AA456" s="35"/>
      <c r="AB456" s="35"/>
      <c r="AC456" s="35"/>
      <c r="AD456" s="35"/>
      <c r="AE456" s="35"/>
      <c r="AR456" s="203" t="s">
        <v>317</v>
      </c>
      <c r="AT456" s="203" t="s">
        <v>223</v>
      </c>
      <c r="AU456" s="203" t="s">
        <v>93</v>
      </c>
      <c r="AY456" s="18" t="s">
        <v>220</v>
      </c>
      <c r="BE456" s="204">
        <f>IF(N456="základní",J456,0)</f>
        <v>0</v>
      </c>
      <c r="BF456" s="204">
        <f>IF(N456="snížená",J456,0)</f>
        <v>0</v>
      </c>
      <c r="BG456" s="204">
        <f>IF(N456="zákl. přenesená",J456,0)</f>
        <v>0</v>
      </c>
      <c r="BH456" s="204">
        <f>IF(N456="sníž. přenesená",J456,0)</f>
        <v>0</v>
      </c>
      <c r="BI456" s="204">
        <f>IF(N456="nulová",J456,0)</f>
        <v>0</v>
      </c>
      <c r="BJ456" s="18" t="s">
        <v>93</v>
      </c>
      <c r="BK456" s="204">
        <f>ROUND(I456*H456,2)</f>
        <v>0</v>
      </c>
      <c r="BL456" s="18" t="s">
        <v>317</v>
      </c>
      <c r="BM456" s="203" t="s">
        <v>632</v>
      </c>
    </row>
    <row r="457" spans="1:65" s="13" customFormat="1" ht="11.25">
      <c r="B457" s="210"/>
      <c r="C457" s="211"/>
      <c r="D457" s="205" t="s">
        <v>232</v>
      </c>
      <c r="E457" s="212" t="s">
        <v>1</v>
      </c>
      <c r="F457" s="213" t="s">
        <v>271</v>
      </c>
      <c r="G457" s="211"/>
      <c r="H457" s="212" t="s">
        <v>1</v>
      </c>
      <c r="I457" s="214"/>
      <c r="J457" s="211"/>
      <c r="K457" s="211"/>
      <c r="L457" s="215"/>
      <c r="M457" s="216"/>
      <c r="N457" s="217"/>
      <c r="O457" s="217"/>
      <c r="P457" s="217"/>
      <c r="Q457" s="217"/>
      <c r="R457" s="217"/>
      <c r="S457" s="217"/>
      <c r="T457" s="218"/>
      <c r="AT457" s="219" t="s">
        <v>232</v>
      </c>
      <c r="AU457" s="219" t="s">
        <v>93</v>
      </c>
      <c r="AV457" s="13" t="s">
        <v>87</v>
      </c>
      <c r="AW457" s="13" t="s">
        <v>35</v>
      </c>
      <c r="AX457" s="13" t="s">
        <v>80</v>
      </c>
      <c r="AY457" s="219" t="s">
        <v>220</v>
      </c>
    </row>
    <row r="458" spans="1:65" s="14" customFormat="1" ht="11.25">
      <c r="B458" s="220"/>
      <c r="C458" s="221"/>
      <c r="D458" s="205" t="s">
        <v>232</v>
      </c>
      <c r="E458" s="222" t="s">
        <v>1</v>
      </c>
      <c r="F458" s="223" t="s">
        <v>2160</v>
      </c>
      <c r="G458" s="221"/>
      <c r="H458" s="224">
        <v>66.02</v>
      </c>
      <c r="I458" s="225"/>
      <c r="J458" s="221"/>
      <c r="K458" s="221"/>
      <c r="L458" s="226"/>
      <c r="M458" s="227"/>
      <c r="N458" s="228"/>
      <c r="O458" s="228"/>
      <c r="P458" s="228"/>
      <c r="Q458" s="228"/>
      <c r="R458" s="228"/>
      <c r="S458" s="228"/>
      <c r="T458" s="229"/>
      <c r="AT458" s="230" t="s">
        <v>232</v>
      </c>
      <c r="AU458" s="230" t="s">
        <v>93</v>
      </c>
      <c r="AV458" s="14" t="s">
        <v>93</v>
      </c>
      <c r="AW458" s="14" t="s">
        <v>35</v>
      </c>
      <c r="AX458" s="14" t="s">
        <v>80</v>
      </c>
      <c r="AY458" s="230" t="s">
        <v>220</v>
      </c>
    </row>
    <row r="459" spans="1:65" s="14" customFormat="1" ht="11.25">
      <c r="B459" s="220"/>
      <c r="C459" s="221"/>
      <c r="D459" s="205" t="s">
        <v>232</v>
      </c>
      <c r="E459" s="222" t="s">
        <v>1</v>
      </c>
      <c r="F459" s="223" t="s">
        <v>2161</v>
      </c>
      <c r="G459" s="221"/>
      <c r="H459" s="224">
        <v>70.19</v>
      </c>
      <c r="I459" s="225"/>
      <c r="J459" s="221"/>
      <c r="K459" s="221"/>
      <c r="L459" s="226"/>
      <c r="M459" s="227"/>
      <c r="N459" s="228"/>
      <c r="O459" s="228"/>
      <c r="P459" s="228"/>
      <c r="Q459" s="228"/>
      <c r="R459" s="228"/>
      <c r="S459" s="228"/>
      <c r="T459" s="229"/>
      <c r="AT459" s="230" t="s">
        <v>232</v>
      </c>
      <c r="AU459" s="230" t="s">
        <v>93</v>
      </c>
      <c r="AV459" s="14" t="s">
        <v>93</v>
      </c>
      <c r="AW459" s="14" t="s">
        <v>35</v>
      </c>
      <c r="AX459" s="14" t="s">
        <v>80</v>
      </c>
      <c r="AY459" s="230" t="s">
        <v>220</v>
      </c>
    </row>
    <row r="460" spans="1:65" s="15" customFormat="1" ht="11.25">
      <c r="B460" s="231"/>
      <c r="C460" s="232"/>
      <c r="D460" s="205" t="s">
        <v>232</v>
      </c>
      <c r="E460" s="233" t="s">
        <v>1</v>
      </c>
      <c r="F460" s="234" t="s">
        <v>236</v>
      </c>
      <c r="G460" s="232"/>
      <c r="H460" s="235">
        <v>136.20999999999998</v>
      </c>
      <c r="I460" s="236"/>
      <c r="J460" s="232"/>
      <c r="K460" s="232"/>
      <c r="L460" s="237"/>
      <c r="M460" s="238"/>
      <c r="N460" s="239"/>
      <c r="O460" s="239"/>
      <c r="P460" s="239"/>
      <c r="Q460" s="239"/>
      <c r="R460" s="239"/>
      <c r="S460" s="239"/>
      <c r="T460" s="240"/>
      <c r="AT460" s="241" t="s">
        <v>232</v>
      </c>
      <c r="AU460" s="241" t="s">
        <v>93</v>
      </c>
      <c r="AV460" s="15" t="s">
        <v>228</v>
      </c>
      <c r="AW460" s="15" t="s">
        <v>35</v>
      </c>
      <c r="AX460" s="15" t="s">
        <v>87</v>
      </c>
      <c r="AY460" s="241" t="s">
        <v>220</v>
      </c>
    </row>
    <row r="461" spans="1:65" s="2" customFormat="1" ht="24.2" customHeight="1">
      <c r="A461" s="35"/>
      <c r="B461" s="36"/>
      <c r="C461" s="192" t="s">
        <v>644</v>
      </c>
      <c r="D461" s="192" t="s">
        <v>223</v>
      </c>
      <c r="E461" s="193" t="s">
        <v>634</v>
      </c>
      <c r="F461" s="194" t="s">
        <v>635</v>
      </c>
      <c r="G461" s="195" t="s">
        <v>226</v>
      </c>
      <c r="H461" s="196">
        <v>136.21</v>
      </c>
      <c r="I461" s="197"/>
      <c r="J461" s="198">
        <f>ROUND(I461*H461,2)</f>
        <v>0</v>
      </c>
      <c r="K461" s="194" t="s">
        <v>1</v>
      </c>
      <c r="L461" s="40"/>
      <c r="M461" s="199" t="s">
        <v>1</v>
      </c>
      <c r="N461" s="200" t="s">
        <v>46</v>
      </c>
      <c r="O461" s="72"/>
      <c r="P461" s="201">
        <f>O461*H461</f>
        <v>0</v>
      </c>
      <c r="Q461" s="201">
        <v>4.3360000000000003E-2</v>
      </c>
      <c r="R461" s="201">
        <f>Q461*H461</f>
        <v>5.9060656000000007</v>
      </c>
      <c r="S461" s="201">
        <v>0</v>
      </c>
      <c r="T461" s="202">
        <f>S461*H461</f>
        <v>0</v>
      </c>
      <c r="U461" s="35"/>
      <c r="V461" s="35"/>
      <c r="W461" s="35"/>
      <c r="X461" s="35"/>
      <c r="Y461" s="35"/>
      <c r="Z461" s="35"/>
      <c r="AA461" s="35"/>
      <c r="AB461" s="35"/>
      <c r="AC461" s="35"/>
      <c r="AD461" s="35"/>
      <c r="AE461" s="35"/>
      <c r="AR461" s="203" t="s">
        <v>317</v>
      </c>
      <c r="AT461" s="203" t="s">
        <v>223</v>
      </c>
      <c r="AU461" s="203" t="s">
        <v>93</v>
      </c>
      <c r="AY461" s="18" t="s">
        <v>220</v>
      </c>
      <c r="BE461" s="204">
        <f>IF(N461="základní",J461,0)</f>
        <v>0</v>
      </c>
      <c r="BF461" s="204">
        <f>IF(N461="snížená",J461,0)</f>
        <v>0</v>
      </c>
      <c r="BG461" s="204">
        <f>IF(N461="zákl. přenesená",J461,0)</f>
        <v>0</v>
      </c>
      <c r="BH461" s="204">
        <f>IF(N461="sníž. přenesená",J461,0)</f>
        <v>0</v>
      </c>
      <c r="BI461" s="204">
        <f>IF(N461="nulová",J461,0)</f>
        <v>0</v>
      </c>
      <c r="BJ461" s="18" t="s">
        <v>93</v>
      </c>
      <c r="BK461" s="204">
        <f>ROUND(I461*H461,2)</f>
        <v>0</v>
      </c>
      <c r="BL461" s="18" t="s">
        <v>317</v>
      </c>
      <c r="BM461" s="203" t="s">
        <v>636</v>
      </c>
    </row>
    <row r="462" spans="1:65" s="13" customFormat="1" ht="11.25">
      <c r="B462" s="210"/>
      <c r="C462" s="211"/>
      <c r="D462" s="205" t="s">
        <v>232</v>
      </c>
      <c r="E462" s="212" t="s">
        <v>1</v>
      </c>
      <c r="F462" s="213" t="s">
        <v>271</v>
      </c>
      <c r="G462" s="211"/>
      <c r="H462" s="212" t="s">
        <v>1</v>
      </c>
      <c r="I462" s="214"/>
      <c r="J462" s="211"/>
      <c r="K462" s="211"/>
      <c r="L462" s="215"/>
      <c r="M462" s="216"/>
      <c r="N462" s="217"/>
      <c r="O462" s="217"/>
      <c r="P462" s="217"/>
      <c r="Q462" s="217"/>
      <c r="R462" s="217"/>
      <c r="S462" s="217"/>
      <c r="T462" s="218"/>
      <c r="AT462" s="219" t="s">
        <v>232</v>
      </c>
      <c r="AU462" s="219" t="s">
        <v>93</v>
      </c>
      <c r="AV462" s="13" t="s">
        <v>87</v>
      </c>
      <c r="AW462" s="13" t="s">
        <v>35</v>
      </c>
      <c r="AX462" s="13" t="s">
        <v>80</v>
      </c>
      <c r="AY462" s="219" t="s">
        <v>220</v>
      </c>
    </row>
    <row r="463" spans="1:65" s="14" customFormat="1" ht="11.25">
      <c r="B463" s="220"/>
      <c r="C463" s="221"/>
      <c r="D463" s="205" t="s">
        <v>232</v>
      </c>
      <c r="E463" s="222" t="s">
        <v>1</v>
      </c>
      <c r="F463" s="223" t="s">
        <v>2160</v>
      </c>
      <c r="G463" s="221"/>
      <c r="H463" s="224">
        <v>66.02</v>
      </c>
      <c r="I463" s="225"/>
      <c r="J463" s="221"/>
      <c r="K463" s="221"/>
      <c r="L463" s="226"/>
      <c r="M463" s="227"/>
      <c r="N463" s="228"/>
      <c r="O463" s="228"/>
      <c r="P463" s="228"/>
      <c r="Q463" s="228"/>
      <c r="R463" s="228"/>
      <c r="S463" s="228"/>
      <c r="T463" s="229"/>
      <c r="AT463" s="230" t="s">
        <v>232</v>
      </c>
      <c r="AU463" s="230" t="s">
        <v>93</v>
      </c>
      <c r="AV463" s="14" t="s">
        <v>93</v>
      </c>
      <c r="AW463" s="14" t="s">
        <v>35</v>
      </c>
      <c r="AX463" s="14" t="s">
        <v>80</v>
      </c>
      <c r="AY463" s="230" t="s">
        <v>220</v>
      </c>
    </row>
    <row r="464" spans="1:65" s="14" customFormat="1" ht="11.25">
      <c r="B464" s="220"/>
      <c r="C464" s="221"/>
      <c r="D464" s="205" t="s">
        <v>232</v>
      </c>
      <c r="E464" s="222" t="s">
        <v>1</v>
      </c>
      <c r="F464" s="223" t="s">
        <v>2161</v>
      </c>
      <c r="G464" s="221"/>
      <c r="H464" s="224">
        <v>70.19</v>
      </c>
      <c r="I464" s="225"/>
      <c r="J464" s="221"/>
      <c r="K464" s="221"/>
      <c r="L464" s="226"/>
      <c r="M464" s="227"/>
      <c r="N464" s="228"/>
      <c r="O464" s="228"/>
      <c r="P464" s="228"/>
      <c r="Q464" s="228"/>
      <c r="R464" s="228"/>
      <c r="S464" s="228"/>
      <c r="T464" s="229"/>
      <c r="AT464" s="230" t="s">
        <v>232</v>
      </c>
      <c r="AU464" s="230" t="s">
        <v>93</v>
      </c>
      <c r="AV464" s="14" t="s">
        <v>93</v>
      </c>
      <c r="AW464" s="14" t="s">
        <v>35</v>
      </c>
      <c r="AX464" s="14" t="s">
        <v>80</v>
      </c>
      <c r="AY464" s="230" t="s">
        <v>220</v>
      </c>
    </row>
    <row r="465" spans="1:65" s="15" customFormat="1" ht="11.25">
      <c r="B465" s="231"/>
      <c r="C465" s="232"/>
      <c r="D465" s="205" t="s">
        <v>232</v>
      </c>
      <c r="E465" s="233" t="s">
        <v>1</v>
      </c>
      <c r="F465" s="234" t="s">
        <v>236</v>
      </c>
      <c r="G465" s="232"/>
      <c r="H465" s="235">
        <v>136.20999999999998</v>
      </c>
      <c r="I465" s="236"/>
      <c r="J465" s="232"/>
      <c r="K465" s="232"/>
      <c r="L465" s="237"/>
      <c r="M465" s="238"/>
      <c r="N465" s="239"/>
      <c r="O465" s="239"/>
      <c r="P465" s="239"/>
      <c r="Q465" s="239"/>
      <c r="R465" s="239"/>
      <c r="S465" s="239"/>
      <c r="T465" s="240"/>
      <c r="AT465" s="241" t="s">
        <v>232</v>
      </c>
      <c r="AU465" s="241" t="s">
        <v>93</v>
      </c>
      <c r="AV465" s="15" t="s">
        <v>228</v>
      </c>
      <c r="AW465" s="15" t="s">
        <v>35</v>
      </c>
      <c r="AX465" s="15" t="s">
        <v>87</v>
      </c>
      <c r="AY465" s="241" t="s">
        <v>220</v>
      </c>
    </row>
    <row r="466" spans="1:65" s="2" customFormat="1" ht="14.45" customHeight="1">
      <c r="A466" s="35"/>
      <c r="B466" s="36"/>
      <c r="C466" s="192" t="s">
        <v>648</v>
      </c>
      <c r="D466" s="192" t="s">
        <v>223</v>
      </c>
      <c r="E466" s="193" t="s">
        <v>638</v>
      </c>
      <c r="F466" s="194" t="s">
        <v>639</v>
      </c>
      <c r="G466" s="195" t="s">
        <v>386</v>
      </c>
      <c r="H466" s="253"/>
      <c r="I466" s="197"/>
      <c r="J466" s="198">
        <f>ROUND(I466*H466,2)</f>
        <v>0</v>
      </c>
      <c r="K466" s="194" t="s">
        <v>227</v>
      </c>
      <c r="L466" s="40"/>
      <c r="M466" s="199" t="s">
        <v>1</v>
      </c>
      <c r="N466" s="200" t="s">
        <v>46</v>
      </c>
      <c r="O466" s="72"/>
      <c r="P466" s="201">
        <f>O466*H466</f>
        <v>0</v>
      </c>
      <c r="Q466" s="201">
        <v>0</v>
      </c>
      <c r="R466" s="201">
        <f>Q466*H466</f>
        <v>0</v>
      </c>
      <c r="S466" s="201">
        <v>0</v>
      </c>
      <c r="T466" s="202">
        <f>S466*H466</f>
        <v>0</v>
      </c>
      <c r="U466" s="35"/>
      <c r="V466" s="35"/>
      <c r="W466" s="35"/>
      <c r="X466" s="35"/>
      <c r="Y466" s="35"/>
      <c r="Z466" s="35"/>
      <c r="AA466" s="35"/>
      <c r="AB466" s="35"/>
      <c r="AC466" s="35"/>
      <c r="AD466" s="35"/>
      <c r="AE466" s="35"/>
      <c r="AR466" s="203" t="s">
        <v>317</v>
      </c>
      <c r="AT466" s="203" t="s">
        <v>223</v>
      </c>
      <c r="AU466" s="203" t="s">
        <v>93</v>
      </c>
      <c r="AY466" s="18" t="s">
        <v>220</v>
      </c>
      <c r="BE466" s="204">
        <f>IF(N466="základní",J466,0)</f>
        <v>0</v>
      </c>
      <c r="BF466" s="204">
        <f>IF(N466="snížená",J466,0)</f>
        <v>0</v>
      </c>
      <c r="BG466" s="204">
        <f>IF(N466="zákl. přenesená",J466,0)</f>
        <v>0</v>
      </c>
      <c r="BH466" s="204">
        <f>IF(N466="sníž. přenesená",J466,0)</f>
        <v>0</v>
      </c>
      <c r="BI466" s="204">
        <f>IF(N466="nulová",J466,0)</f>
        <v>0</v>
      </c>
      <c r="BJ466" s="18" t="s">
        <v>93</v>
      </c>
      <c r="BK466" s="204">
        <f>ROUND(I466*H466,2)</f>
        <v>0</v>
      </c>
      <c r="BL466" s="18" t="s">
        <v>317</v>
      </c>
      <c r="BM466" s="203" t="s">
        <v>640</v>
      </c>
    </row>
    <row r="467" spans="1:65" s="2" customFormat="1" ht="19.5">
      <c r="A467" s="35"/>
      <c r="B467" s="36"/>
      <c r="C467" s="37"/>
      <c r="D467" s="205" t="s">
        <v>230</v>
      </c>
      <c r="E467" s="37"/>
      <c r="F467" s="206" t="s">
        <v>641</v>
      </c>
      <c r="G467" s="37"/>
      <c r="H467" s="37"/>
      <c r="I467" s="207"/>
      <c r="J467" s="37"/>
      <c r="K467" s="37"/>
      <c r="L467" s="40"/>
      <c r="M467" s="208"/>
      <c r="N467" s="209"/>
      <c r="O467" s="72"/>
      <c r="P467" s="72"/>
      <c r="Q467" s="72"/>
      <c r="R467" s="72"/>
      <c r="S467" s="72"/>
      <c r="T467" s="73"/>
      <c r="U467" s="35"/>
      <c r="V467" s="35"/>
      <c r="W467" s="35"/>
      <c r="X467" s="35"/>
      <c r="Y467" s="35"/>
      <c r="Z467" s="35"/>
      <c r="AA467" s="35"/>
      <c r="AB467" s="35"/>
      <c r="AC467" s="35"/>
      <c r="AD467" s="35"/>
      <c r="AE467" s="35"/>
      <c r="AT467" s="18" t="s">
        <v>230</v>
      </c>
      <c r="AU467" s="18" t="s">
        <v>93</v>
      </c>
    </row>
    <row r="468" spans="1:65" s="12" customFormat="1" ht="22.9" customHeight="1">
      <c r="B468" s="176"/>
      <c r="C468" s="177"/>
      <c r="D468" s="178" t="s">
        <v>79</v>
      </c>
      <c r="E468" s="190" t="s">
        <v>642</v>
      </c>
      <c r="F468" s="190" t="s">
        <v>643</v>
      </c>
      <c r="G468" s="177"/>
      <c r="H468" s="177"/>
      <c r="I468" s="180"/>
      <c r="J468" s="191">
        <f>BK468</f>
        <v>0</v>
      </c>
      <c r="K468" s="177"/>
      <c r="L468" s="182"/>
      <c r="M468" s="183"/>
      <c r="N468" s="184"/>
      <c r="O468" s="184"/>
      <c r="P468" s="185">
        <f>SUM(P469:P483)</f>
        <v>0</v>
      </c>
      <c r="Q468" s="184"/>
      <c r="R468" s="185">
        <f>SUM(R469:R483)</f>
        <v>4.7829999999999998E-2</v>
      </c>
      <c r="S468" s="184"/>
      <c r="T468" s="186">
        <f>SUM(T469:T483)</f>
        <v>0.40087549999999994</v>
      </c>
      <c r="AR468" s="187" t="s">
        <v>93</v>
      </c>
      <c r="AT468" s="188" t="s">
        <v>79</v>
      </c>
      <c r="AU468" s="188" t="s">
        <v>87</v>
      </c>
      <c r="AY468" s="187" t="s">
        <v>220</v>
      </c>
      <c r="BK468" s="189">
        <f>SUM(BK469:BK483)</f>
        <v>0</v>
      </c>
    </row>
    <row r="469" spans="1:65" s="2" customFormat="1" ht="14.45" customHeight="1">
      <c r="A469" s="35"/>
      <c r="B469" s="36"/>
      <c r="C469" s="192" t="s">
        <v>653</v>
      </c>
      <c r="D469" s="192" t="s">
        <v>223</v>
      </c>
      <c r="E469" s="193" t="s">
        <v>645</v>
      </c>
      <c r="F469" s="194" t="s">
        <v>646</v>
      </c>
      <c r="G469" s="195" t="s">
        <v>226</v>
      </c>
      <c r="H469" s="196">
        <v>6.35</v>
      </c>
      <c r="I469" s="197"/>
      <c r="J469" s="198">
        <f>ROUND(I469*H469,2)</f>
        <v>0</v>
      </c>
      <c r="K469" s="194" t="s">
        <v>1</v>
      </c>
      <c r="L469" s="40"/>
      <c r="M469" s="199" t="s">
        <v>1</v>
      </c>
      <c r="N469" s="200" t="s">
        <v>46</v>
      </c>
      <c r="O469" s="72"/>
      <c r="P469" s="201">
        <f>O469*H469</f>
        <v>0</v>
      </c>
      <c r="Q469" s="201">
        <v>0</v>
      </c>
      <c r="R469" s="201">
        <f>Q469*H469</f>
        <v>0</v>
      </c>
      <c r="S469" s="201">
        <v>6.3E-2</v>
      </c>
      <c r="T469" s="202">
        <f>S469*H469</f>
        <v>0.40004999999999996</v>
      </c>
      <c r="U469" s="35"/>
      <c r="V469" s="35"/>
      <c r="W469" s="35"/>
      <c r="X469" s="35"/>
      <c r="Y469" s="35"/>
      <c r="Z469" s="35"/>
      <c r="AA469" s="35"/>
      <c r="AB469" s="35"/>
      <c r="AC469" s="35"/>
      <c r="AD469" s="35"/>
      <c r="AE469" s="35"/>
      <c r="AR469" s="203" t="s">
        <v>317</v>
      </c>
      <c r="AT469" s="203" t="s">
        <v>223</v>
      </c>
      <c r="AU469" s="203" t="s">
        <v>93</v>
      </c>
      <c r="AY469" s="18" t="s">
        <v>220</v>
      </c>
      <c r="BE469" s="204">
        <f>IF(N469="základní",J469,0)</f>
        <v>0</v>
      </c>
      <c r="BF469" s="204">
        <f>IF(N469="snížená",J469,0)</f>
        <v>0</v>
      </c>
      <c r="BG469" s="204">
        <f>IF(N469="zákl. přenesená",J469,0)</f>
        <v>0</v>
      </c>
      <c r="BH469" s="204">
        <f>IF(N469="sníž. přenesená",J469,0)</f>
        <v>0</v>
      </c>
      <c r="BI469" s="204">
        <f>IF(N469="nulová",J469,0)</f>
        <v>0</v>
      </c>
      <c r="BJ469" s="18" t="s">
        <v>93</v>
      </c>
      <c r="BK469" s="204">
        <f>ROUND(I469*H469,2)</f>
        <v>0</v>
      </c>
      <c r="BL469" s="18" t="s">
        <v>317</v>
      </c>
      <c r="BM469" s="203" t="s">
        <v>647</v>
      </c>
    </row>
    <row r="470" spans="1:65" s="14" customFormat="1" ht="11.25">
      <c r="B470" s="220"/>
      <c r="C470" s="221"/>
      <c r="D470" s="205" t="s">
        <v>232</v>
      </c>
      <c r="E470" s="222" t="s">
        <v>1</v>
      </c>
      <c r="F470" s="223" t="s">
        <v>2237</v>
      </c>
      <c r="G470" s="221"/>
      <c r="H470" s="224">
        <v>6.35</v>
      </c>
      <c r="I470" s="225"/>
      <c r="J470" s="221"/>
      <c r="K470" s="221"/>
      <c r="L470" s="226"/>
      <c r="M470" s="227"/>
      <c r="N470" s="228"/>
      <c r="O470" s="228"/>
      <c r="P470" s="228"/>
      <c r="Q470" s="228"/>
      <c r="R470" s="228"/>
      <c r="S470" s="228"/>
      <c r="T470" s="229"/>
      <c r="AT470" s="230" t="s">
        <v>232</v>
      </c>
      <c r="AU470" s="230" t="s">
        <v>93</v>
      </c>
      <c r="AV470" s="14" t="s">
        <v>93</v>
      </c>
      <c r="AW470" s="14" t="s">
        <v>35</v>
      </c>
      <c r="AX470" s="14" t="s">
        <v>87</v>
      </c>
      <c r="AY470" s="230" t="s">
        <v>220</v>
      </c>
    </row>
    <row r="471" spans="1:65" s="2" customFormat="1" ht="14.45" customHeight="1">
      <c r="A471" s="35"/>
      <c r="B471" s="36"/>
      <c r="C471" s="192" t="s">
        <v>658</v>
      </c>
      <c r="D471" s="192" t="s">
        <v>223</v>
      </c>
      <c r="E471" s="193" t="s">
        <v>649</v>
      </c>
      <c r="F471" s="194" t="s">
        <v>650</v>
      </c>
      <c r="G471" s="195" t="s">
        <v>226</v>
      </c>
      <c r="H471" s="196">
        <v>6.35</v>
      </c>
      <c r="I471" s="197"/>
      <c r="J471" s="198">
        <f>ROUND(I471*H471,2)</f>
        <v>0</v>
      </c>
      <c r="K471" s="194" t="s">
        <v>227</v>
      </c>
      <c r="L471" s="40"/>
      <c r="M471" s="199" t="s">
        <v>1</v>
      </c>
      <c r="N471" s="200" t="s">
        <v>46</v>
      </c>
      <c r="O471" s="72"/>
      <c r="P471" s="201">
        <f>O471*H471</f>
        <v>0</v>
      </c>
      <c r="Q471" s="201">
        <v>0</v>
      </c>
      <c r="R471" s="201">
        <f>Q471*H471</f>
        <v>0</v>
      </c>
      <c r="S471" s="201">
        <v>0</v>
      </c>
      <c r="T471" s="202">
        <f>S471*H471</f>
        <v>0</v>
      </c>
      <c r="U471" s="35"/>
      <c r="V471" s="35"/>
      <c r="W471" s="35"/>
      <c r="X471" s="35"/>
      <c r="Y471" s="35"/>
      <c r="Z471" s="35"/>
      <c r="AA471" s="35"/>
      <c r="AB471" s="35"/>
      <c r="AC471" s="35"/>
      <c r="AD471" s="35"/>
      <c r="AE471" s="35"/>
      <c r="AR471" s="203" t="s">
        <v>317</v>
      </c>
      <c r="AT471" s="203" t="s">
        <v>223</v>
      </c>
      <c r="AU471" s="203" t="s">
        <v>93</v>
      </c>
      <c r="AY471" s="18" t="s">
        <v>220</v>
      </c>
      <c r="BE471" s="204">
        <f>IF(N471="základní",J471,0)</f>
        <v>0</v>
      </c>
      <c r="BF471" s="204">
        <f>IF(N471="snížená",J471,0)</f>
        <v>0</v>
      </c>
      <c r="BG471" s="204">
        <f>IF(N471="zákl. přenesená",J471,0)</f>
        <v>0</v>
      </c>
      <c r="BH471" s="204">
        <f>IF(N471="sníž. přenesená",J471,0)</f>
        <v>0</v>
      </c>
      <c r="BI471" s="204">
        <f>IF(N471="nulová",J471,0)</f>
        <v>0</v>
      </c>
      <c r="BJ471" s="18" t="s">
        <v>93</v>
      </c>
      <c r="BK471" s="204">
        <f>ROUND(I471*H471,2)</f>
        <v>0</v>
      </c>
      <c r="BL471" s="18" t="s">
        <v>317</v>
      </c>
      <c r="BM471" s="203" t="s">
        <v>651</v>
      </c>
    </row>
    <row r="472" spans="1:65" s="2" customFormat="1" ht="11.25">
      <c r="A472" s="35"/>
      <c r="B472" s="36"/>
      <c r="C472" s="37"/>
      <c r="D472" s="205" t="s">
        <v>230</v>
      </c>
      <c r="E472" s="37"/>
      <c r="F472" s="206" t="s">
        <v>652</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230</v>
      </c>
      <c r="AU472" s="18" t="s">
        <v>93</v>
      </c>
    </row>
    <row r="473" spans="1:65" s="2" customFormat="1" ht="24.2" customHeight="1">
      <c r="A473" s="35"/>
      <c r="B473" s="36"/>
      <c r="C473" s="192" t="s">
        <v>662</v>
      </c>
      <c r="D473" s="192" t="s">
        <v>223</v>
      </c>
      <c r="E473" s="193" t="s">
        <v>654</v>
      </c>
      <c r="F473" s="194" t="s">
        <v>655</v>
      </c>
      <c r="G473" s="195" t="s">
        <v>259</v>
      </c>
      <c r="H473" s="196">
        <v>11</v>
      </c>
      <c r="I473" s="197"/>
      <c r="J473" s="198">
        <f>ROUND(I473*H473,2)</f>
        <v>0</v>
      </c>
      <c r="K473" s="194" t="s">
        <v>1</v>
      </c>
      <c r="L473" s="40"/>
      <c r="M473" s="199" t="s">
        <v>1</v>
      </c>
      <c r="N473" s="200" t="s">
        <v>46</v>
      </c>
      <c r="O473" s="72"/>
      <c r="P473" s="201">
        <f>O473*H473</f>
        <v>0</v>
      </c>
      <c r="Q473" s="201">
        <v>0</v>
      </c>
      <c r="R473" s="201">
        <f>Q473*H473</f>
        <v>0</v>
      </c>
      <c r="S473" s="201">
        <v>0</v>
      </c>
      <c r="T473" s="202">
        <f>S473*H473</f>
        <v>0</v>
      </c>
      <c r="U473" s="35"/>
      <c r="V473" s="35"/>
      <c r="W473" s="35"/>
      <c r="X473" s="35"/>
      <c r="Y473" s="35"/>
      <c r="Z473" s="35"/>
      <c r="AA473" s="35"/>
      <c r="AB473" s="35"/>
      <c r="AC473" s="35"/>
      <c r="AD473" s="35"/>
      <c r="AE473" s="35"/>
      <c r="AR473" s="203" t="s">
        <v>317</v>
      </c>
      <c r="AT473" s="203" t="s">
        <v>223</v>
      </c>
      <c r="AU473" s="203" t="s">
        <v>93</v>
      </c>
      <c r="AY473" s="18" t="s">
        <v>220</v>
      </c>
      <c r="BE473" s="204">
        <f>IF(N473="základní",J473,0)</f>
        <v>0</v>
      </c>
      <c r="BF473" s="204">
        <f>IF(N473="snížená",J473,0)</f>
        <v>0</v>
      </c>
      <c r="BG473" s="204">
        <f>IF(N473="zákl. přenesená",J473,0)</f>
        <v>0</v>
      </c>
      <c r="BH473" s="204">
        <f>IF(N473="sníž. přenesená",J473,0)</f>
        <v>0</v>
      </c>
      <c r="BI473" s="204">
        <f>IF(N473="nulová",J473,0)</f>
        <v>0</v>
      </c>
      <c r="BJ473" s="18" t="s">
        <v>93</v>
      </c>
      <c r="BK473" s="204">
        <f>ROUND(I473*H473,2)</f>
        <v>0</v>
      </c>
      <c r="BL473" s="18" t="s">
        <v>317</v>
      </c>
      <c r="BM473" s="203" t="s">
        <v>656</v>
      </c>
    </row>
    <row r="474" spans="1:65" s="14" customFormat="1" ht="11.25">
      <c r="B474" s="220"/>
      <c r="C474" s="221"/>
      <c r="D474" s="205" t="s">
        <v>232</v>
      </c>
      <c r="E474" s="222" t="s">
        <v>1</v>
      </c>
      <c r="F474" s="223" t="s">
        <v>657</v>
      </c>
      <c r="G474" s="221"/>
      <c r="H474" s="224">
        <v>11</v>
      </c>
      <c r="I474" s="225"/>
      <c r="J474" s="221"/>
      <c r="K474" s="221"/>
      <c r="L474" s="226"/>
      <c r="M474" s="227"/>
      <c r="N474" s="228"/>
      <c r="O474" s="228"/>
      <c r="P474" s="228"/>
      <c r="Q474" s="228"/>
      <c r="R474" s="228"/>
      <c r="S474" s="228"/>
      <c r="T474" s="229"/>
      <c r="AT474" s="230" t="s">
        <v>232</v>
      </c>
      <c r="AU474" s="230" t="s">
        <v>93</v>
      </c>
      <c r="AV474" s="14" t="s">
        <v>93</v>
      </c>
      <c r="AW474" s="14" t="s">
        <v>35</v>
      </c>
      <c r="AX474" s="14" t="s">
        <v>87</v>
      </c>
      <c r="AY474" s="230" t="s">
        <v>220</v>
      </c>
    </row>
    <row r="475" spans="1:65" s="2" customFormat="1" ht="14.45" customHeight="1">
      <c r="A475" s="35"/>
      <c r="B475" s="36"/>
      <c r="C475" s="243" t="s">
        <v>667</v>
      </c>
      <c r="D475" s="243" t="s">
        <v>359</v>
      </c>
      <c r="E475" s="244" t="s">
        <v>659</v>
      </c>
      <c r="F475" s="245" t="s">
        <v>660</v>
      </c>
      <c r="G475" s="246" t="s">
        <v>259</v>
      </c>
      <c r="H475" s="247">
        <v>11</v>
      </c>
      <c r="I475" s="248"/>
      <c r="J475" s="249">
        <f>ROUND(I475*H475,2)</f>
        <v>0</v>
      </c>
      <c r="K475" s="245" t="s">
        <v>1</v>
      </c>
      <c r="L475" s="250"/>
      <c r="M475" s="251" t="s">
        <v>1</v>
      </c>
      <c r="N475" s="252" t="s">
        <v>46</v>
      </c>
      <c r="O475" s="72"/>
      <c r="P475" s="201">
        <f>O475*H475</f>
        <v>0</v>
      </c>
      <c r="Q475" s="201">
        <v>4.1000000000000003E-3</v>
      </c>
      <c r="R475" s="201">
        <f>Q475*H475</f>
        <v>4.5100000000000001E-2</v>
      </c>
      <c r="S475" s="201">
        <v>0</v>
      </c>
      <c r="T475" s="202">
        <f>S475*H475</f>
        <v>0</v>
      </c>
      <c r="U475" s="35"/>
      <c r="V475" s="35"/>
      <c r="W475" s="35"/>
      <c r="X475" s="35"/>
      <c r="Y475" s="35"/>
      <c r="Z475" s="35"/>
      <c r="AA475" s="35"/>
      <c r="AB475" s="35"/>
      <c r="AC475" s="35"/>
      <c r="AD475" s="35"/>
      <c r="AE475" s="35"/>
      <c r="AR475" s="203" t="s">
        <v>362</v>
      </c>
      <c r="AT475" s="203" t="s">
        <v>359</v>
      </c>
      <c r="AU475" s="203" t="s">
        <v>93</v>
      </c>
      <c r="AY475" s="18" t="s">
        <v>220</v>
      </c>
      <c r="BE475" s="204">
        <f>IF(N475="základní",J475,0)</f>
        <v>0</v>
      </c>
      <c r="BF475" s="204">
        <f>IF(N475="snížená",J475,0)</f>
        <v>0</v>
      </c>
      <c r="BG475" s="204">
        <f>IF(N475="zákl. přenesená",J475,0)</f>
        <v>0</v>
      </c>
      <c r="BH475" s="204">
        <f>IF(N475="sníž. přenesená",J475,0)</f>
        <v>0</v>
      </c>
      <c r="BI475" s="204">
        <f>IF(N475="nulová",J475,0)</f>
        <v>0</v>
      </c>
      <c r="BJ475" s="18" t="s">
        <v>93</v>
      </c>
      <c r="BK475" s="204">
        <f>ROUND(I475*H475,2)</f>
        <v>0</v>
      </c>
      <c r="BL475" s="18" t="s">
        <v>317</v>
      </c>
      <c r="BM475" s="203" t="s">
        <v>661</v>
      </c>
    </row>
    <row r="476" spans="1:65" s="2" customFormat="1" ht="14.45" customHeight="1">
      <c r="A476" s="35"/>
      <c r="B476" s="36"/>
      <c r="C476" s="192" t="s">
        <v>673</v>
      </c>
      <c r="D476" s="192" t="s">
        <v>223</v>
      </c>
      <c r="E476" s="193" t="s">
        <v>663</v>
      </c>
      <c r="F476" s="194" t="s">
        <v>664</v>
      </c>
      <c r="G476" s="195" t="s">
        <v>226</v>
      </c>
      <c r="H476" s="196">
        <v>6.35</v>
      </c>
      <c r="I476" s="197"/>
      <c r="J476" s="198">
        <f>ROUND(I476*H476,2)</f>
        <v>0</v>
      </c>
      <c r="K476" s="194" t="s">
        <v>227</v>
      </c>
      <c r="L476" s="40"/>
      <c r="M476" s="199" t="s">
        <v>1</v>
      </c>
      <c r="N476" s="200" t="s">
        <v>46</v>
      </c>
      <c r="O476" s="72"/>
      <c r="P476" s="201">
        <f>O476*H476</f>
        <v>0</v>
      </c>
      <c r="Q476" s="201">
        <v>0</v>
      </c>
      <c r="R476" s="201">
        <f>Q476*H476</f>
        <v>0</v>
      </c>
      <c r="S476" s="201">
        <v>1.2999999999999999E-4</v>
      </c>
      <c r="T476" s="202">
        <f>S476*H476</f>
        <v>8.2549999999999985E-4</v>
      </c>
      <c r="U476" s="35"/>
      <c r="V476" s="35"/>
      <c r="W476" s="35"/>
      <c r="X476" s="35"/>
      <c r="Y476" s="35"/>
      <c r="Z476" s="35"/>
      <c r="AA476" s="35"/>
      <c r="AB476" s="35"/>
      <c r="AC476" s="35"/>
      <c r="AD476" s="35"/>
      <c r="AE476" s="35"/>
      <c r="AR476" s="203" t="s">
        <v>317</v>
      </c>
      <c r="AT476" s="203" t="s">
        <v>223</v>
      </c>
      <c r="AU476" s="203" t="s">
        <v>93</v>
      </c>
      <c r="AY476" s="18" t="s">
        <v>220</v>
      </c>
      <c r="BE476" s="204">
        <f>IF(N476="základní",J476,0)</f>
        <v>0</v>
      </c>
      <c r="BF476" s="204">
        <f>IF(N476="snížená",J476,0)</f>
        <v>0</v>
      </c>
      <c r="BG476" s="204">
        <f>IF(N476="zákl. přenesená",J476,0)</f>
        <v>0</v>
      </c>
      <c r="BH476" s="204">
        <f>IF(N476="sníž. přenesená",J476,0)</f>
        <v>0</v>
      </c>
      <c r="BI476" s="204">
        <f>IF(N476="nulová",J476,0)</f>
        <v>0</v>
      </c>
      <c r="BJ476" s="18" t="s">
        <v>93</v>
      </c>
      <c r="BK476" s="204">
        <f>ROUND(I476*H476,2)</f>
        <v>0</v>
      </c>
      <c r="BL476" s="18" t="s">
        <v>317</v>
      </c>
      <c r="BM476" s="203" t="s">
        <v>665</v>
      </c>
    </row>
    <row r="477" spans="1:65" s="2" customFormat="1" ht="11.25">
      <c r="A477" s="35"/>
      <c r="B477" s="36"/>
      <c r="C477" s="37"/>
      <c r="D477" s="205" t="s">
        <v>230</v>
      </c>
      <c r="E477" s="37"/>
      <c r="F477" s="206" t="s">
        <v>666</v>
      </c>
      <c r="G477" s="37"/>
      <c r="H477" s="37"/>
      <c r="I477" s="207"/>
      <c r="J477" s="37"/>
      <c r="K477" s="37"/>
      <c r="L477" s="40"/>
      <c r="M477" s="208"/>
      <c r="N477" s="209"/>
      <c r="O477" s="72"/>
      <c r="P477" s="72"/>
      <c r="Q477" s="72"/>
      <c r="R477" s="72"/>
      <c r="S477" s="72"/>
      <c r="T477" s="73"/>
      <c r="U477" s="35"/>
      <c r="V477" s="35"/>
      <c r="W477" s="35"/>
      <c r="X477" s="35"/>
      <c r="Y477" s="35"/>
      <c r="Z477" s="35"/>
      <c r="AA477" s="35"/>
      <c r="AB477" s="35"/>
      <c r="AC477" s="35"/>
      <c r="AD477" s="35"/>
      <c r="AE477" s="35"/>
      <c r="AT477" s="18" t="s">
        <v>230</v>
      </c>
      <c r="AU477" s="18" t="s">
        <v>93</v>
      </c>
    </row>
    <row r="478" spans="1:65" s="14" customFormat="1" ht="11.25">
      <c r="B478" s="220"/>
      <c r="C478" s="221"/>
      <c r="D478" s="205" t="s">
        <v>232</v>
      </c>
      <c r="E478" s="222" t="s">
        <v>1</v>
      </c>
      <c r="F478" s="223" t="s">
        <v>2237</v>
      </c>
      <c r="G478" s="221"/>
      <c r="H478" s="224">
        <v>6.35</v>
      </c>
      <c r="I478" s="225"/>
      <c r="J478" s="221"/>
      <c r="K478" s="221"/>
      <c r="L478" s="226"/>
      <c r="M478" s="227"/>
      <c r="N478" s="228"/>
      <c r="O478" s="228"/>
      <c r="P478" s="228"/>
      <c r="Q478" s="228"/>
      <c r="R478" s="228"/>
      <c r="S478" s="228"/>
      <c r="T478" s="229"/>
      <c r="AT478" s="230" t="s">
        <v>232</v>
      </c>
      <c r="AU478" s="230" t="s">
        <v>93</v>
      </c>
      <c r="AV478" s="14" t="s">
        <v>93</v>
      </c>
      <c r="AW478" s="14" t="s">
        <v>35</v>
      </c>
      <c r="AX478" s="14" t="s">
        <v>87</v>
      </c>
      <c r="AY478" s="230" t="s">
        <v>220</v>
      </c>
    </row>
    <row r="479" spans="1:65" s="2" customFormat="1" ht="14.45" customHeight="1">
      <c r="A479" s="35"/>
      <c r="B479" s="36"/>
      <c r="C479" s="192" t="s">
        <v>680</v>
      </c>
      <c r="D479" s="192" t="s">
        <v>223</v>
      </c>
      <c r="E479" s="193" t="s">
        <v>668</v>
      </c>
      <c r="F479" s="194" t="s">
        <v>669</v>
      </c>
      <c r="G479" s="195" t="s">
        <v>226</v>
      </c>
      <c r="H479" s="196">
        <v>19.5</v>
      </c>
      <c r="I479" s="197"/>
      <c r="J479" s="198">
        <f>ROUND(I479*H479,2)</f>
        <v>0</v>
      </c>
      <c r="K479" s="194" t="s">
        <v>227</v>
      </c>
      <c r="L479" s="40"/>
      <c r="M479" s="199" t="s">
        <v>1</v>
      </c>
      <c r="N479" s="200" t="s">
        <v>46</v>
      </c>
      <c r="O479" s="72"/>
      <c r="P479" s="201">
        <f>O479*H479</f>
        <v>0</v>
      </c>
      <c r="Q479" s="201">
        <v>1.3999999999999999E-4</v>
      </c>
      <c r="R479" s="201">
        <f>Q479*H479</f>
        <v>2.7299999999999998E-3</v>
      </c>
      <c r="S479" s="201">
        <v>0</v>
      </c>
      <c r="T479" s="202">
        <f>S479*H479</f>
        <v>0</v>
      </c>
      <c r="U479" s="35"/>
      <c r="V479" s="35"/>
      <c r="W479" s="35"/>
      <c r="X479" s="35"/>
      <c r="Y479" s="35"/>
      <c r="Z479" s="35"/>
      <c r="AA479" s="35"/>
      <c r="AB479" s="35"/>
      <c r="AC479" s="35"/>
      <c r="AD479" s="35"/>
      <c r="AE479" s="35"/>
      <c r="AR479" s="203" t="s">
        <v>317</v>
      </c>
      <c r="AT479" s="203" t="s">
        <v>223</v>
      </c>
      <c r="AU479" s="203" t="s">
        <v>93</v>
      </c>
      <c r="AY479" s="18" t="s">
        <v>220</v>
      </c>
      <c r="BE479" s="204">
        <f>IF(N479="základní",J479,0)</f>
        <v>0</v>
      </c>
      <c r="BF479" s="204">
        <f>IF(N479="snížená",J479,0)</f>
        <v>0</v>
      </c>
      <c r="BG479" s="204">
        <f>IF(N479="zákl. přenesená",J479,0)</f>
        <v>0</v>
      </c>
      <c r="BH479" s="204">
        <f>IF(N479="sníž. přenesená",J479,0)</f>
        <v>0</v>
      </c>
      <c r="BI479" s="204">
        <f>IF(N479="nulová",J479,0)</f>
        <v>0</v>
      </c>
      <c r="BJ479" s="18" t="s">
        <v>93</v>
      </c>
      <c r="BK479" s="204">
        <f>ROUND(I479*H479,2)</f>
        <v>0</v>
      </c>
      <c r="BL479" s="18" t="s">
        <v>317</v>
      </c>
      <c r="BM479" s="203" t="s">
        <v>670</v>
      </c>
    </row>
    <row r="480" spans="1:65" s="2" customFormat="1" ht="11.25">
      <c r="A480" s="35"/>
      <c r="B480" s="36"/>
      <c r="C480" s="37"/>
      <c r="D480" s="205" t="s">
        <v>230</v>
      </c>
      <c r="E480" s="37"/>
      <c r="F480" s="206" t="s">
        <v>671</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230</v>
      </c>
      <c r="AU480" s="18" t="s">
        <v>93</v>
      </c>
    </row>
    <row r="481" spans="1:65" s="14" customFormat="1" ht="11.25">
      <c r="B481" s="220"/>
      <c r="C481" s="221"/>
      <c r="D481" s="205" t="s">
        <v>232</v>
      </c>
      <c r="E481" s="222" t="s">
        <v>1</v>
      </c>
      <c r="F481" s="223" t="s">
        <v>2238</v>
      </c>
      <c r="G481" s="221"/>
      <c r="H481" s="224">
        <v>19.5</v>
      </c>
      <c r="I481" s="225"/>
      <c r="J481" s="221"/>
      <c r="K481" s="221"/>
      <c r="L481" s="226"/>
      <c r="M481" s="227"/>
      <c r="N481" s="228"/>
      <c r="O481" s="228"/>
      <c r="P481" s="228"/>
      <c r="Q481" s="228"/>
      <c r="R481" s="228"/>
      <c r="S481" s="228"/>
      <c r="T481" s="229"/>
      <c r="AT481" s="230" t="s">
        <v>232</v>
      </c>
      <c r="AU481" s="230" t="s">
        <v>93</v>
      </c>
      <c r="AV481" s="14" t="s">
        <v>93</v>
      </c>
      <c r="AW481" s="14" t="s">
        <v>35</v>
      </c>
      <c r="AX481" s="14" t="s">
        <v>87</v>
      </c>
      <c r="AY481" s="230" t="s">
        <v>220</v>
      </c>
    </row>
    <row r="482" spans="1:65" s="2" customFormat="1" ht="14.45" customHeight="1">
      <c r="A482" s="35"/>
      <c r="B482" s="36"/>
      <c r="C482" s="192" t="s">
        <v>685</v>
      </c>
      <c r="D482" s="192" t="s">
        <v>223</v>
      </c>
      <c r="E482" s="193" t="s">
        <v>674</v>
      </c>
      <c r="F482" s="194" t="s">
        <v>675</v>
      </c>
      <c r="G482" s="195" t="s">
        <v>386</v>
      </c>
      <c r="H482" s="253"/>
      <c r="I482" s="197"/>
      <c r="J482" s="198">
        <f>ROUND(I482*H482,2)</f>
        <v>0</v>
      </c>
      <c r="K482" s="194" t="s">
        <v>227</v>
      </c>
      <c r="L482" s="40"/>
      <c r="M482" s="199" t="s">
        <v>1</v>
      </c>
      <c r="N482" s="200" t="s">
        <v>46</v>
      </c>
      <c r="O482" s="72"/>
      <c r="P482" s="201">
        <f>O482*H482</f>
        <v>0</v>
      </c>
      <c r="Q482" s="201">
        <v>0</v>
      </c>
      <c r="R482" s="201">
        <f>Q482*H482</f>
        <v>0</v>
      </c>
      <c r="S482" s="201">
        <v>0</v>
      </c>
      <c r="T482" s="202">
        <f>S482*H482</f>
        <v>0</v>
      </c>
      <c r="U482" s="35"/>
      <c r="V482" s="35"/>
      <c r="W482" s="35"/>
      <c r="X482" s="35"/>
      <c r="Y482" s="35"/>
      <c r="Z482" s="35"/>
      <c r="AA482" s="35"/>
      <c r="AB482" s="35"/>
      <c r="AC482" s="35"/>
      <c r="AD482" s="35"/>
      <c r="AE482" s="35"/>
      <c r="AR482" s="203" t="s">
        <v>317</v>
      </c>
      <c r="AT482" s="203" t="s">
        <v>223</v>
      </c>
      <c r="AU482" s="203" t="s">
        <v>93</v>
      </c>
      <c r="AY482" s="18" t="s">
        <v>220</v>
      </c>
      <c r="BE482" s="204">
        <f>IF(N482="základní",J482,0)</f>
        <v>0</v>
      </c>
      <c r="BF482" s="204">
        <f>IF(N482="snížená",J482,0)</f>
        <v>0</v>
      </c>
      <c r="BG482" s="204">
        <f>IF(N482="zákl. přenesená",J482,0)</f>
        <v>0</v>
      </c>
      <c r="BH482" s="204">
        <f>IF(N482="sníž. přenesená",J482,0)</f>
        <v>0</v>
      </c>
      <c r="BI482" s="204">
        <f>IF(N482="nulová",J482,0)</f>
        <v>0</v>
      </c>
      <c r="BJ482" s="18" t="s">
        <v>93</v>
      </c>
      <c r="BK482" s="204">
        <f>ROUND(I482*H482,2)</f>
        <v>0</v>
      </c>
      <c r="BL482" s="18" t="s">
        <v>317</v>
      </c>
      <c r="BM482" s="203" t="s">
        <v>676</v>
      </c>
    </row>
    <row r="483" spans="1:65" s="2" customFormat="1" ht="19.5">
      <c r="A483" s="35"/>
      <c r="B483" s="36"/>
      <c r="C483" s="37"/>
      <c r="D483" s="205" t="s">
        <v>230</v>
      </c>
      <c r="E483" s="37"/>
      <c r="F483" s="206" t="s">
        <v>677</v>
      </c>
      <c r="G483" s="37"/>
      <c r="H483" s="37"/>
      <c r="I483" s="207"/>
      <c r="J483" s="37"/>
      <c r="K483" s="37"/>
      <c r="L483" s="40"/>
      <c r="M483" s="208"/>
      <c r="N483" s="209"/>
      <c r="O483" s="72"/>
      <c r="P483" s="72"/>
      <c r="Q483" s="72"/>
      <c r="R483" s="72"/>
      <c r="S483" s="72"/>
      <c r="T483" s="73"/>
      <c r="U483" s="35"/>
      <c r="V483" s="35"/>
      <c r="W483" s="35"/>
      <c r="X483" s="35"/>
      <c r="Y483" s="35"/>
      <c r="Z483" s="35"/>
      <c r="AA483" s="35"/>
      <c r="AB483" s="35"/>
      <c r="AC483" s="35"/>
      <c r="AD483" s="35"/>
      <c r="AE483" s="35"/>
      <c r="AT483" s="18" t="s">
        <v>230</v>
      </c>
      <c r="AU483" s="18" t="s">
        <v>93</v>
      </c>
    </row>
    <row r="484" spans="1:65" s="12" customFormat="1" ht="22.9" customHeight="1">
      <c r="B484" s="176"/>
      <c r="C484" s="177"/>
      <c r="D484" s="178" t="s">
        <v>79</v>
      </c>
      <c r="E484" s="190" t="s">
        <v>678</v>
      </c>
      <c r="F484" s="190" t="s">
        <v>679</v>
      </c>
      <c r="G484" s="177"/>
      <c r="H484" s="177"/>
      <c r="I484" s="180"/>
      <c r="J484" s="191">
        <f>BK484</f>
        <v>0</v>
      </c>
      <c r="K484" s="177"/>
      <c r="L484" s="182"/>
      <c r="M484" s="183"/>
      <c r="N484" s="184"/>
      <c r="O484" s="184"/>
      <c r="P484" s="185">
        <f>SUM(P485:P506)</f>
        <v>0</v>
      </c>
      <c r="Q484" s="184"/>
      <c r="R484" s="185">
        <f>SUM(R485:R506)</f>
        <v>0</v>
      </c>
      <c r="S484" s="184"/>
      <c r="T484" s="186">
        <f>SUM(T485:T506)</f>
        <v>0</v>
      </c>
      <c r="AR484" s="187" t="s">
        <v>93</v>
      </c>
      <c r="AT484" s="188" t="s">
        <v>79</v>
      </c>
      <c r="AU484" s="188" t="s">
        <v>87</v>
      </c>
      <c r="AY484" s="187" t="s">
        <v>220</v>
      </c>
      <c r="BK484" s="189">
        <f>SUM(BK485:BK506)</f>
        <v>0</v>
      </c>
    </row>
    <row r="485" spans="1:65" s="2" customFormat="1" ht="24.2" customHeight="1">
      <c r="A485" s="35"/>
      <c r="B485" s="36"/>
      <c r="C485" s="192" t="s">
        <v>688</v>
      </c>
      <c r="D485" s="192" t="s">
        <v>223</v>
      </c>
      <c r="E485" s="193" t="s">
        <v>681</v>
      </c>
      <c r="F485" s="194" t="s">
        <v>682</v>
      </c>
      <c r="G485" s="195" t="s">
        <v>301</v>
      </c>
      <c r="H485" s="196">
        <v>2</v>
      </c>
      <c r="I485" s="197"/>
      <c r="J485" s="198">
        <f>ROUND(I485*H485,2)</f>
        <v>0</v>
      </c>
      <c r="K485" s="194" t="s">
        <v>1</v>
      </c>
      <c r="L485" s="40"/>
      <c r="M485" s="199" t="s">
        <v>1</v>
      </c>
      <c r="N485" s="200" t="s">
        <v>46</v>
      </c>
      <c r="O485" s="72"/>
      <c r="P485" s="201">
        <f>O485*H485</f>
        <v>0</v>
      </c>
      <c r="Q485" s="201">
        <v>0</v>
      </c>
      <c r="R485" s="201">
        <f>Q485*H485</f>
        <v>0</v>
      </c>
      <c r="S485" s="201">
        <v>0</v>
      </c>
      <c r="T485" s="202">
        <f>S485*H485</f>
        <v>0</v>
      </c>
      <c r="U485" s="35"/>
      <c r="V485" s="35"/>
      <c r="W485" s="35"/>
      <c r="X485" s="35"/>
      <c r="Y485" s="35"/>
      <c r="Z485" s="35"/>
      <c r="AA485" s="35"/>
      <c r="AB485" s="35"/>
      <c r="AC485" s="35"/>
      <c r="AD485" s="35"/>
      <c r="AE485" s="35"/>
      <c r="AR485" s="203" t="s">
        <v>317</v>
      </c>
      <c r="AT485" s="203" t="s">
        <v>223</v>
      </c>
      <c r="AU485" s="203" t="s">
        <v>93</v>
      </c>
      <c r="AY485" s="18" t="s">
        <v>220</v>
      </c>
      <c r="BE485" s="204">
        <f>IF(N485="základní",J485,0)</f>
        <v>0</v>
      </c>
      <c r="BF485" s="204">
        <f>IF(N485="snížená",J485,0)</f>
        <v>0</v>
      </c>
      <c r="BG485" s="204">
        <f>IF(N485="zákl. přenesená",J485,0)</f>
        <v>0</v>
      </c>
      <c r="BH485" s="204">
        <f>IF(N485="sníž. přenesená",J485,0)</f>
        <v>0</v>
      </c>
      <c r="BI485" s="204">
        <f>IF(N485="nulová",J485,0)</f>
        <v>0</v>
      </c>
      <c r="BJ485" s="18" t="s">
        <v>93</v>
      </c>
      <c r="BK485" s="204">
        <f>ROUND(I485*H485,2)</f>
        <v>0</v>
      </c>
      <c r="BL485" s="18" t="s">
        <v>317</v>
      </c>
      <c r="BM485" s="203" t="s">
        <v>2239</v>
      </c>
    </row>
    <row r="486" spans="1:65" s="2" customFormat="1" ht="97.5">
      <c r="A486" s="35"/>
      <c r="B486" s="36"/>
      <c r="C486" s="37"/>
      <c r="D486" s="205" t="s">
        <v>230</v>
      </c>
      <c r="E486" s="37"/>
      <c r="F486" s="206" t="s">
        <v>684</v>
      </c>
      <c r="G486" s="37"/>
      <c r="H486" s="37"/>
      <c r="I486" s="207"/>
      <c r="J486" s="37"/>
      <c r="K486" s="37"/>
      <c r="L486" s="40"/>
      <c r="M486" s="208"/>
      <c r="N486" s="209"/>
      <c r="O486" s="72"/>
      <c r="P486" s="72"/>
      <c r="Q486" s="72"/>
      <c r="R486" s="72"/>
      <c r="S486" s="72"/>
      <c r="T486" s="73"/>
      <c r="U486" s="35"/>
      <c r="V486" s="35"/>
      <c r="W486" s="35"/>
      <c r="X486" s="35"/>
      <c r="Y486" s="35"/>
      <c r="Z486" s="35"/>
      <c r="AA486" s="35"/>
      <c r="AB486" s="35"/>
      <c r="AC486" s="35"/>
      <c r="AD486" s="35"/>
      <c r="AE486" s="35"/>
      <c r="AT486" s="18" t="s">
        <v>230</v>
      </c>
      <c r="AU486" s="18" t="s">
        <v>93</v>
      </c>
    </row>
    <row r="487" spans="1:65" s="2" customFormat="1" ht="24.2" customHeight="1">
      <c r="A487" s="35"/>
      <c r="B487" s="36"/>
      <c r="C487" s="192" t="s">
        <v>693</v>
      </c>
      <c r="D487" s="192" t="s">
        <v>223</v>
      </c>
      <c r="E487" s="193" t="s">
        <v>686</v>
      </c>
      <c r="F487" s="194" t="s">
        <v>682</v>
      </c>
      <c r="G487" s="195" t="s">
        <v>301</v>
      </c>
      <c r="H487" s="196">
        <v>1</v>
      </c>
      <c r="I487" s="197"/>
      <c r="J487" s="198">
        <f>ROUND(I487*H487,2)</f>
        <v>0</v>
      </c>
      <c r="K487" s="194" t="s">
        <v>1</v>
      </c>
      <c r="L487" s="40"/>
      <c r="M487" s="199" t="s">
        <v>1</v>
      </c>
      <c r="N487" s="200" t="s">
        <v>46</v>
      </c>
      <c r="O487" s="72"/>
      <c r="P487" s="201">
        <f>O487*H487</f>
        <v>0</v>
      </c>
      <c r="Q487" s="201">
        <v>0</v>
      </c>
      <c r="R487" s="201">
        <f>Q487*H487</f>
        <v>0</v>
      </c>
      <c r="S487" s="201">
        <v>0</v>
      </c>
      <c r="T487" s="202">
        <f>S487*H487</f>
        <v>0</v>
      </c>
      <c r="U487" s="35"/>
      <c r="V487" s="35"/>
      <c r="W487" s="35"/>
      <c r="X487" s="35"/>
      <c r="Y487" s="35"/>
      <c r="Z487" s="35"/>
      <c r="AA487" s="35"/>
      <c r="AB487" s="35"/>
      <c r="AC487" s="35"/>
      <c r="AD487" s="35"/>
      <c r="AE487" s="35"/>
      <c r="AR487" s="203" t="s">
        <v>317</v>
      </c>
      <c r="AT487" s="203" t="s">
        <v>223</v>
      </c>
      <c r="AU487" s="203" t="s">
        <v>93</v>
      </c>
      <c r="AY487" s="18" t="s">
        <v>220</v>
      </c>
      <c r="BE487" s="204">
        <f>IF(N487="základní",J487,0)</f>
        <v>0</v>
      </c>
      <c r="BF487" s="204">
        <f>IF(N487="snížená",J487,0)</f>
        <v>0</v>
      </c>
      <c r="BG487" s="204">
        <f>IF(N487="zákl. přenesená",J487,0)</f>
        <v>0</v>
      </c>
      <c r="BH487" s="204">
        <f>IF(N487="sníž. přenesená",J487,0)</f>
        <v>0</v>
      </c>
      <c r="BI487" s="204">
        <f>IF(N487="nulová",J487,0)</f>
        <v>0</v>
      </c>
      <c r="BJ487" s="18" t="s">
        <v>93</v>
      </c>
      <c r="BK487" s="204">
        <f>ROUND(I487*H487,2)</f>
        <v>0</v>
      </c>
      <c r="BL487" s="18" t="s">
        <v>317</v>
      </c>
      <c r="BM487" s="203" t="s">
        <v>687</v>
      </c>
    </row>
    <row r="488" spans="1:65" s="2" customFormat="1" ht="97.5">
      <c r="A488" s="35"/>
      <c r="B488" s="36"/>
      <c r="C488" s="37"/>
      <c r="D488" s="205" t="s">
        <v>230</v>
      </c>
      <c r="E488" s="37"/>
      <c r="F488" s="206" t="s">
        <v>684</v>
      </c>
      <c r="G488" s="37"/>
      <c r="H488" s="37"/>
      <c r="I488" s="207"/>
      <c r="J488" s="37"/>
      <c r="K488" s="37"/>
      <c r="L488" s="40"/>
      <c r="M488" s="208"/>
      <c r="N488" s="209"/>
      <c r="O488" s="72"/>
      <c r="P488" s="72"/>
      <c r="Q488" s="72"/>
      <c r="R488" s="72"/>
      <c r="S488" s="72"/>
      <c r="T488" s="73"/>
      <c r="U488" s="35"/>
      <c r="V488" s="35"/>
      <c r="W488" s="35"/>
      <c r="X488" s="35"/>
      <c r="Y488" s="35"/>
      <c r="Z488" s="35"/>
      <c r="AA488" s="35"/>
      <c r="AB488" s="35"/>
      <c r="AC488" s="35"/>
      <c r="AD488" s="35"/>
      <c r="AE488" s="35"/>
      <c r="AT488" s="18" t="s">
        <v>230</v>
      </c>
      <c r="AU488" s="18" t="s">
        <v>93</v>
      </c>
    </row>
    <row r="489" spans="1:65" s="2" customFormat="1" ht="24.2" customHeight="1">
      <c r="A489" s="35"/>
      <c r="B489" s="36"/>
      <c r="C489" s="192" t="s">
        <v>698</v>
      </c>
      <c r="D489" s="192" t="s">
        <v>223</v>
      </c>
      <c r="E489" s="193" t="s">
        <v>1877</v>
      </c>
      <c r="F489" s="194" t="s">
        <v>690</v>
      </c>
      <c r="G489" s="195" t="s">
        <v>301</v>
      </c>
      <c r="H489" s="196">
        <v>2</v>
      </c>
      <c r="I489" s="197"/>
      <c r="J489" s="198">
        <f>ROUND(I489*H489,2)</f>
        <v>0</v>
      </c>
      <c r="K489" s="194" t="s">
        <v>1</v>
      </c>
      <c r="L489" s="40"/>
      <c r="M489" s="199" t="s">
        <v>1</v>
      </c>
      <c r="N489" s="200" t="s">
        <v>46</v>
      </c>
      <c r="O489" s="72"/>
      <c r="P489" s="201">
        <f>O489*H489</f>
        <v>0</v>
      </c>
      <c r="Q489" s="201">
        <v>0</v>
      </c>
      <c r="R489" s="201">
        <f>Q489*H489</f>
        <v>0</v>
      </c>
      <c r="S489" s="201">
        <v>0</v>
      </c>
      <c r="T489" s="202">
        <f>S489*H489</f>
        <v>0</v>
      </c>
      <c r="U489" s="35"/>
      <c r="V489" s="35"/>
      <c r="W489" s="35"/>
      <c r="X489" s="35"/>
      <c r="Y489" s="35"/>
      <c r="Z489" s="35"/>
      <c r="AA489" s="35"/>
      <c r="AB489" s="35"/>
      <c r="AC489" s="35"/>
      <c r="AD489" s="35"/>
      <c r="AE489" s="35"/>
      <c r="AR489" s="203" t="s">
        <v>317</v>
      </c>
      <c r="AT489" s="203" t="s">
        <v>223</v>
      </c>
      <c r="AU489" s="203" t="s">
        <v>93</v>
      </c>
      <c r="AY489" s="18" t="s">
        <v>220</v>
      </c>
      <c r="BE489" s="204">
        <f>IF(N489="základní",J489,0)</f>
        <v>0</v>
      </c>
      <c r="BF489" s="204">
        <f>IF(N489="snížená",J489,0)</f>
        <v>0</v>
      </c>
      <c r="BG489" s="204">
        <f>IF(N489="zákl. přenesená",J489,0)</f>
        <v>0</v>
      </c>
      <c r="BH489" s="204">
        <f>IF(N489="sníž. přenesená",J489,0)</f>
        <v>0</v>
      </c>
      <c r="BI489" s="204">
        <f>IF(N489="nulová",J489,0)</f>
        <v>0</v>
      </c>
      <c r="BJ489" s="18" t="s">
        <v>93</v>
      </c>
      <c r="BK489" s="204">
        <f>ROUND(I489*H489,2)</f>
        <v>0</v>
      </c>
      <c r="BL489" s="18" t="s">
        <v>317</v>
      </c>
      <c r="BM489" s="203" t="s">
        <v>1878</v>
      </c>
    </row>
    <row r="490" spans="1:65" s="2" customFormat="1" ht="87.75">
      <c r="A490" s="35"/>
      <c r="B490" s="36"/>
      <c r="C490" s="37"/>
      <c r="D490" s="205" t="s">
        <v>230</v>
      </c>
      <c r="E490" s="37"/>
      <c r="F490" s="206" t="s">
        <v>692</v>
      </c>
      <c r="G490" s="37"/>
      <c r="H490" s="37"/>
      <c r="I490" s="207"/>
      <c r="J490" s="37"/>
      <c r="K490" s="37"/>
      <c r="L490" s="40"/>
      <c r="M490" s="208"/>
      <c r="N490" s="209"/>
      <c r="O490" s="72"/>
      <c r="P490" s="72"/>
      <c r="Q490" s="72"/>
      <c r="R490" s="72"/>
      <c r="S490" s="72"/>
      <c r="T490" s="73"/>
      <c r="U490" s="35"/>
      <c r="V490" s="35"/>
      <c r="W490" s="35"/>
      <c r="X490" s="35"/>
      <c r="Y490" s="35"/>
      <c r="Z490" s="35"/>
      <c r="AA490" s="35"/>
      <c r="AB490" s="35"/>
      <c r="AC490" s="35"/>
      <c r="AD490" s="35"/>
      <c r="AE490" s="35"/>
      <c r="AT490" s="18" t="s">
        <v>230</v>
      </c>
      <c r="AU490" s="18" t="s">
        <v>93</v>
      </c>
    </row>
    <row r="491" spans="1:65" s="2" customFormat="1" ht="24.2" customHeight="1">
      <c r="A491" s="35"/>
      <c r="B491" s="36"/>
      <c r="C491" s="192" t="s">
        <v>701</v>
      </c>
      <c r="D491" s="192" t="s">
        <v>223</v>
      </c>
      <c r="E491" s="193" t="s">
        <v>694</v>
      </c>
      <c r="F491" s="194" t="s">
        <v>695</v>
      </c>
      <c r="G491" s="195" t="s">
        <v>301</v>
      </c>
      <c r="H491" s="196">
        <v>1</v>
      </c>
      <c r="I491" s="197"/>
      <c r="J491" s="198">
        <f>ROUND(I491*H491,2)</f>
        <v>0</v>
      </c>
      <c r="K491" s="194" t="s">
        <v>1</v>
      </c>
      <c r="L491" s="40"/>
      <c r="M491" s="199" t="s">
        <v>1</v>
      </c>
      <c r="N491" s="200" t="s">
        <v>46</v>
      </c>
      <c r="O491" s="72"/>
      <c r="P491" s="201">
        <f>O491*H491</f>
        <v>0</v>
      </c>
      <c r="Q491" s="201">
        <v>0</v>
      </c>
      <c r="R491" s="201">
        <f>Q491*H491</f>
        <v>0</v>
      </c>
      <c r="S491" s="201">
        <v>0</v>
      </c>
      <c r="T491" s="202">
        <f>S491*H491</f>
        <v>0</v>
      </c>
      <c r="U491" s="35"/>
      <c r="V491" s="35"/>
      <c r="W491" s="35"/>
      <c r="X491" s="35"/>
      <c r="Y491" s="35"/>
      <c r="Z491" s="35"/>
      <c r="AA491" s="35"/>
      <c r="AB491" s="35"/>
      <c r="AC491" s="35"/>
      <c r="AD491" s="35"/>
      <c r="AE491" s="35"/>
      <c r="AR491" s="203" t="s">
        <v>317</v>
      </c>
      <c r="AT491" s="203" t="s">
        <v>223</v>
      </c>
      <c r="AU491" s="203" t="s">
        <v>93</v>
      </c>
      <c r="AY491" s="18" t="s">
        <v>220</v>
      </c>
      <c r="BE491" s="204">
        <f>IF(N491="základní",J491,0)</f>
        <v>0</v>
      </c>
      <c r="BF491" s="204">
        <f>IF(N491="snížená",J491,0)</f>
        <v>0</v>
      </c>
      <c r="BG491" s="204">
        <f>IF(N491="zákl. přenesená",J491,0)</f>
        <v>0</v>
      </c>
      <c r="BH491" s="204">
        <f>IF(N491="sníž. přenesená",J491,0)</f>
        <v>0</v>
      </c>
      <c r="BI491" s="204">
        <f>IF(N491="nulová",J491,0)</f>
        <v>0</v>
      </c>
      <c r="BJ491" s="18" t="s">
        <v>93</v>
      </c>
      <c r="BK491" s="204">
        <f>ROUND(I491*H491,2)</f>
        <v>0</v>
      </c>
      <c r="BL491" s="18" t="s">
        <v>317</v>
      </c>
      <c r="BM491" s="203" t="s">
        <v>696</v>
      </c>
    </row>
    <row r="492" spans="1:65" s="2" customFormat="1" ht="97.5">
      <c r="A492" s="35"/>
      <c r="B492" s="36"/>
      <c r="C492" s="37"/>
      <c r="D492" s="205" t="s">
        <v>230</v>
      </c>
      <c r="E492" s="37"/>
      <c r="F492" s="206" t="s">
        <v>697</v>
      </c>
      <c r="G492" s="37"/>
      <c r="H492" s="37"/>
      <c r="I492" s="207"/>
      <c r="J492" s="37"/>
      <c r="K492" s="37"/>
      <c r="L492" s="40"/>
      <c r="M492" s="208"/>
      <c r="N492" s="209"/>
      <c r="O492" s="72"/>
      <c r="P492" s="72"/>
      <c r="Q492" s="72"/>
      <c r="R492" s="72"/>
      <c r="S492" s="72"/>
      <c r="T492" s="73"/>
      <c r="U492" s="35"/>
      <c r="V492" s="35"/>
      <c r="W492" s="35"/>
      <c r="X492" s="35"/>
      <c r="Y492" s="35"/>
      <c r="Z492" s="35"/>
      <c r="AA492" s="35"/>
      <c r="AB492" s="35"/>
      <c r="AC492" s="35"/>
      <c r="AD492" s="35"/>
      <c r="AE492" s="35"/>
      <c r="AT492" s="18" t="s">
        <v>230</v>
      </c>
      <c r="AU492" s="18" t="s">
        <v>93</v>
      </c>
    </row>
    <row r="493" spans="1:65" s="2" customFormat="1" ht="24.2" customHeight="1">
      <c r="A493" s="35"/>
      <c r="B493" s="36"/>
      <c r="C493" s="192" t="s">
        <v>706</v>
      </c>
      <c r="D493" s="192" t="s">
        <v>223</v>
      </c>
      <c r="E493" s="193" t="s">
        <v>699</v>
      </c>
      <c r="F493" s="194" t="s">
        <v>695</v>
      </c>
      <c r="G493" s="195" t="s">
        <v>301</v>
      </c>
      <c r="H493" s="196">
        <v>1</v>
      </c>
      <c r="I493" s="197"/>
      <c r="J493" s="198">
        <f>ROUND(I493*H493,2)</f>
        <v>0</v>
      </c>
      <c r="K493" s="194" t="s">
        <v>1</v>
      </c>
      <c r="L493" s="40"/>
      <c r="M493" s="199" t="s">
        <v>1</v>
      </c>
      <c r="N493" s="200" t="s">
        <v>46</v>
      </c>
      <c r="O493" s="72"/>
      <c r="P493" s="201">
        <f>O493*H493</f>
        <v>0</v>
      </c>
      <c r="Q493" s="201">
        <v>0</v>
      </c>
      <c r="R493" s="201">
        <f>Q493*H493</f>
        <v>0</v>
      </c>
      <c r="S493" s="201">
        <v>0</v>
      </c>
      <c r="T493" s="202">
        <f>S493*H493</f>
        <v>0</v>
      </c>
      <c r="U493" s="35"/>
      <c r="V493" s="35"/>
      <c r="W493" s="35"/>
      <c r="X493" s="35"/>
      <c r="Y493" s="35"/>
      <c r="Z493" s="35"/>
      <c r="AA493" s="35"/>
      <c r="AB493" s="35"/>
      <c r="AC493" s="35"/>
      <c r="AD493" s="35"/>
      <c r="AE493" s="35"/>
      <c r="AR493" s="203" t="s">
        <v>317</v>
      </c>
      <c r="AT493" s="203" t="s">
        <v>223</v>
      </c>
      <c r="AU493" s="203" t="s">
        <v>93</v>
      </c>
      <c r="AY493" s="18" t="s">
        <v>220</v>
      </c>
      <c r="BE493" s="204">
        <f>IF(N493="základní",J493,0)</f>
        <v>0</v>
      </c>
      <c r="BF493" s="204">
        <f>IF(N493="snížená",J493,0)</f>
        <v>0</v>
      </c>
      <c r="BG493" s="204">
        <f>IF(N493="zákl. přenesená",J493,0)</f>
        <v>0</v>
      </c>
      <c r="BH493" s="204">
        <f>IF(N493="sníž. přenesená",J493,0)</f>
        <v>0</v>
      </c>
      <c r="BI493" s="204">
        <f>IF(N493="nulová",J493,0)</f>
        <v>0</v>
      </c>
      <c r="BJ493" s="18" t="s">
        <v>93</v>
      </c>
      <c r="BK493" s="204">
        <f>ROUND(I493*H493,2)</f>
        <v>0</v>
      </c>
      <c r="BL493" s="18" t="s">
        <v>317</v>
      </c>
      <c r="BM493" s="203" t="s">
        <v>2240</v>
      </c>
    </row>
    <row r="494" spans="1:65" s="2" customFormat="1" ht="97.5">
      <c r="A494" s="35"/>
      <c r="B494" s="36"/>
      <c r="C494" s="37"/>
      <c r="D494" s="205" t="s">
        <v>230</v>
      </c>
      <c r="E494" s="37"/>
      <c r="F494" s="206" t="s">
        <v>697</v>
      </c>
      <c r="G494" s="37"/>
      <c r="H494" s="37"/>
      <c r="I494" s="207"/>
      <c r="J494" s="37"/>
      <c r="K494" s="37"/>
      <c r="L494" s="40"/>
      <c r="M494" s="208"/>
      <c r="N494" s="209"/>
      <c r="O494" s="72"/>
      <c r="P494" s="72"/>
      <c r="Q494" s="72"/>
      <c r="R494" s="72"/>
      <c r="S494" s="72"/>
      <c r="T494" s="73"/>
      <c r="U494" s="35"/>
      <c r="V494" s="35"/>
      <c r="W494" s="35"/>
      <c r="X494" s="35"/>
      <c r="Y494" s="35"/>
      <c r="Z494" s="35"/>
      <c r="AA494" s="35"/>
      <c r="AB494" s="35"/>
      <c r="AC494" s="35"/>
      <c r="AD494" s="35"/>
      <c r="AE494" s="35"/>
      <c r="AT494" s="18" t="s">
        <v>230</v>
      </c>
      <c r="AU494" s="18" t="s">
        <v>93</v>
      </c>
    </row>
    <row r="495" spans="1:65" s="2" customFormat="1" ht="24.2" customHeight="1">
      <c r="A495" s="35"/>
      <c r="B495" s="36"/>
      <c r="C495" s="192" t="s">
        <v>710</v>
      </c>
      <c r="D495" s="192" t="s">
        <v>223</v>
      </c>
      <c r="E495" s="193" t="s">
        <v>702</v>
      </c>
      <c r="F495" s="194" t="s">
        <v>703</v>
      </c>
      <c r="G495" s="195" t="s">
        <v>301</v>
      </c>
      <c r="H495" s="196">
        <v>1</v>
      </c>
      <c r="I495" s="197"/>
      <c r="J495" s="198">
        <f>ROUND(I495*H495,2)</f>
        <v>0</v>
      </c>
      <c r="K495" s="194" t="s">
        <v>1</v>
      </c>
      <c r="L495" s="40"/>
      <c r="M495" s="199" t="s">
        <v>1</v>
      </c>
      <c r="N495" s="200" t="s">
        <v>46</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317</v>
      </c>
      <c r="AT495" s="203" t="s">
        <v>223</v>
      </c>
      <c r="AU495" s="203" t="s">
        <v>93</v>
      </c>
      <c r="AY495" s="18" t="s">
        <v>220</v>
      </c>
      <c r="BE495" s="204">
        <f>IF(N495="základní",J495,0)</f>
        <v>0</v>
      </c>
      <c r="BF495" s="204">
        <f>IF(N495="snížená",J495,0)</f>
        <v>0</v>
      </c>
      <c r="BG495" s="204">
        <f>IF(N495="zákl. přenesená",J495,0)</f>
        <v>0</v>
      </c>
      <c r="BH495" s="204">
        <f>IF(N495="sníž. přenesená",J495,0)</f>
        <v>0</v>
      </c>
      <c r="BI495" s="204">
        <f>IF(N495="nulová",J495,0)</f>
        <v>0</v>
      </c>
      <c r="BJ495" s="18" t="s">
        <v>93</v>
      </c>
      <c r="BK495" s="204">
        <f>ROUND(I495*H495,2)</f>
        <v>0</v>
      </c>
      <c r="BL495" s="18" t="s">
        <v>317</v>
      </c>
      <c r="BM495" s="203" t="s">
        <v>704</v>
      </c>
    </row>
    <row r="496" spans="1:65" s="2" customFormat="1" ht="48.75">
      <c r="A496" s="35"/>
      <c r="B496" s="36"/>
      <c r="C496" s="37"/>
      <c r="D496" s="205" t="s">
        <v>230</v>
      </c>
      <c r="E496" s="37"/>
      <c r="F496" s="206" t="s">
        <v>705</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230</v>
      </c>
      <c r="AU496" s="18" t="s">
        <v>93</v>
      </c>
    </row>
    <row r="497" spans="1:65" s="2" customFormat="1" ht="24.2" customHeight="1">
      <c r="A497" s="35"/>
      <c r="B497" s="36"/>
      <c r="C497" s="192" t="s">
        <v>715</v>
      </c>
      <c r="D497" s="192" t="s">
        <v>223</v>
      </c>
      <c r="E497" s="193" t="s">
        <v>707</v>
      </c>
      <c r="F497" s="194" t="s">
        <v>708</v>
      </c>
      <c r="G497" s="195" t="s">
        <v>301</v>
      </c>
      <c r="H497" s="196">
        <v>1</v>
      </c>
      <c r="I497" s="197"/>
      <c r="J497" s="198">
        <f>ROUND(I497*H497,2)</f>
        <v>0</v>
      </c>
      <c r="K497" s="194" t="s">
        <v>1</v>
      </c>
      <c r="L497" s="40"/>
      <c r="M497" s="199" t="s">
        <v>1</v>
      </c>
      <c r="N497" s="200" t="s">
        <v>46</v>
      </c>
      <c r="O497" s="72"/>
      <c r="P497" s="201">
        <f>O497*H497</f>
        <v>0</v>
      </c>
      <c r="Q497" s="201">
        <v>0</v>
      </c>
      <c r="R497" s="201">
        <f>Q497*H497</f>
        <v>0</v>
      </c>
      <c r="S497" s="201">
        <v>0</v>
      </c>
      <c r="T497" s="202">
        <f>S497*H497</f>
        <v>0</v>
      </c>
      <c r="U497" s="35"/>
      <c r="V497" s="35"/>
      <c r="W497" s="35"/>
      <c r="X497" s="35"/>
      <c r="Y497" s="35"/>
      <c r="Z497" s="35"/>
      <c r="AA497" s="35"/>
      <c r="AB497" s="35"/>
      <c r="AC497" s="35"/>
      <c r="AD497" s="35"/>
      <c r="AE497" s="35"/>
      <c r="AR497" s="203" t="s">
        <v>317</v>
      </c>
      <c r="AT497" s="203" t="s">
        <v>223</v>
      </c>
      <c r="AU497" s="203" t="s">
        <v>93</v>
      </c>
      <c r="AY497" s="18" t="s">
        <v>220</v>
      </c>
      <c r="BE497" s="204">
        <f>IF(N497="základní",J497,0)</f>
        <v>0</v>
      </c>
      <c r="BF497" s="204">
        <f>IF(N497="snížená",J497,0)</f>
        <v>0</v>
      </c>
      <c r="BG497" s="204">
        <f>IF(N497="zákl. přenesená",J497,0)</f>
        <v>0</v>
      </c>
      <c r="BH497" s="204">
        <f>IF(N497="sníž. přenesená",J497,0)</f>
        <v>0</v>
      </c>
      <c r="BI497" s="204">
        <f>IF(N497="nulová",J497,0)</f>
        <v>0</v>
      </c>
      <c r="BJ497" s="18" t="s">
        <v>93</v>
      </c>
      <c r="BK497" s="204">
        <f>ROUND(I497*H497,2)</f>
        <v>0</v>
      </c>
      <c r="BL497" s="18" t="s">
        <v>317</v>
      </c>
      <c r="BM497" s="203" t="s">
        <v>709</v>
      </c>
    </row>
    <row r="498" spans="1:65" s="2" customFormat="1" ht="48.75">
      <c r="A498" s="35"/>
      <c r="B498" s="36"/>
      <c r="C498" s="37"/>
      <c r="D498" s="205" t="s">
        <v>230</v>
      </c>
      <c r="E498" s="37"/>
      <c r="F498" s="206" t="s">
        <v>705</v>
      </c>
      <c r="G498" s="37"/>
      <c r="H498" s="37"/>
      <c r="I498" s="207"/>
      <c r="J498" s="37"/>
      <c r="K498" s="37"/>
      <c r="L498" s="40"/>
      <c r="M498" s="208"/>
      <c r="N498" s="209"/>
      <c r="O498" s="72"/>
      <c r="P498" s="72"/>
      <c r="Q498" s="72"/>
      <c r="R498" s="72"/>
      <c r="S498" s="72"/>
      <c r="T498" s="73"/>
      <c r="U498" s="35"/>
      <c r="V498" s="35"/>
      <c r="W498" s="35"/>
      <c r="X498" s="35"/>
      <c r="Y498" s="35"/>
      <c r="Z498" s="35"/>
      <c r="AA498" s="35"/>
      <c r="AB498" s="35"/>
      <c r="AC498" s="35"/>
      <c r="AD498" s="35"/>
      <c r="AE498" s="35"/>
      <c r="AT498" s="18" t="s">
        <v>230</v>
      </c>
      <c r="AU498" s="18" t="s">
        <v>93</v>
      </c>
    </row>
    <row r="499" spans="1:65" s="2" customFormat="1" ht="24.2" customHeight="1">
      <c r="A499" s="35"/>
      <c r="B499" s="36"/>
      <c r="C499" s="192" t="s">
        <v>720</v>
      </c>
      <c r="D499" s="192" t="s">
        <v>223</v>
      </c>
      <c r="E499" s="193" t="s">
        <v>711</v>
      </c>
      <c r="F499" s="194" t="s">
        <v>2241</v>
      </c>
      <c r="G499" s="195" t="s">
        <v>301</v>
      </c>
      <c r="H499" s="196">
        <v>1</v>
      </c>
      <c r="I499" s="197"/>
      <c r="J499" s="198">
        <f>ROUND(I499*H499,2)</f>
        <v>0</v>
      </c>
      <c r="K499" s="194" t="s">
        <v>1</v>
      </c>
      <c r="L499" s="40"/>
      <c r="M499" s="199" t="s">
        <v>1</v>
      </c>
      <c r="N499" s="200" t="s">
        <v>46</v>
      </c>
      <c r="O499" s="72"/>
      <c r="P499" s="201">
        <f>O499*H499</f>
        <v>0</v>
      </c>
      <c r="Q499" s="201">
        <v>0</v>
      </c>
      <c r="R499" s="201">
        <f>Q499*H499</f>
        <v>0</v>
      </c>
      <c r="S499" s="201">
        <v>0</v>
      </c>
      <c r="T499" s="202">
        <f>S499*H499</f>
        <v>0</v>
      </c>
      <c r="U499" s="35"/>
      <c r="V499" s="35"/>
      <c r="W499" s="35"/>
      <c r="X499" s="35"/>
      <c r="Y499" s="35"/>
      <c r="Z499" s="35"/>
      <c r="AA499" s="35"/>
      <c r="AB499" s="35"/>
      <c r="AC499" s="35"/>
      <c r="AD499" s="35"/>
      <c r="AE499" s="35"/>
      <c r="AR499" s="203" t="s">
        <v>317</v>
      </c>
      <c r="AT499" s="203" t="s">
        <v>223</v>
      </c>
      <c r="AU499" s="203" t="s">
        <v>93</v>
      </c>
      <c r="AY499" s="18" t="s">
        <v>220</v>
      </c>
      <c r="BE499" s="204">
        <f>IF(N499="základní",J499,0)</f>
        <v>0</v>
      </c>
      <c r="BF499" s="204">
        <f>IF(N499="snížená",J499,0)</f>
        <v>0</v>
      </c>
      <c r="BG499" s="204">
        <f>IF(N499="zákl. přenesená",J499,0)</f>
        <v>0</v>
      </c>
      <c r="BH499" s="204">
        <f>IF(N499="sníž. přenesená",J499,0)</f>
        <v>0</v>
      </c>
      <c r="BI499" s="204">
        <f>IF(N499="nulová",J499,0)</f>
        <v>0</v>
      </c>
      <c r="BJ499" s="18" t="s">
        <v>93</v>
      </c>
      <c r="BK499" s="204">
        <f>ROUND(I499*H499,2)</f>
        <v>0</v>
      </c>
      <c r="BL499" s="18" t="s">
        <v>317</v>
      </c>
      <c r="BM499" s="203" t="s">
        <v>713</v>
      </c>
    </row>
    <row r="500" spans="1:65" s="2" customFormat="1" ht="156">
      <c r="A500" s="35"/>
      <c r="B500" s="36"/>
      <c r="C500" s="37"/>
      <c r="D500" s="205" t="s">
        <v>230</v>
      </c>
      <c r="E500" s="37"/>
      <c r="F500" s="206" t="s">
        <v>714</v>
      </c>
      <c r="G500" s="37"/>
      <c r="H500" s="37"/>
      <c r="I500" s="207"/>
      <c r="J500" s="37"/>
      <c r="K500" s="37"/>
      <c r="L500" s="40"/>
      <c r="M500" s="208"/>
      <c r="N500" s="209"/>
      <c r="O500" s="72"/>
      <c r="P500" s="72"/>
      <c r="Q500" s="72"/>
      <c r="R500" s="72"/>
      <c r="S500" s="72"/>
      <c r="T500" s="73"/>
      <c r="U500" s="35"/>
      <c r="V500" s="35"/>
      <c r="W500" s="35"/>
      <c r="X500" s="35"/>
      <c r="Y500" s="35"/>
      <c r="Z500" s="35"/>
      <c r="AA500" s="35"/>
      <c r="AB500" s="35"/>
      <c r="AC500" s="35"/>
      <c r="AD500" s="35"/>
      <c r="AE500" s="35"/>
      <c r="AT500" s="18" t="s">
        <v>230</v>
      </c>
      <c r="AU500" s="18" t="s">
        <v>93</v>
      </c>
    </row>
    <row r="501" spans="1:65" s="2" customFormat="1" ht="24.2" customHeight="1">
      <c r="A501" s="35"/>
      <c r="B501" s="36"/>
      <c r="C501" s="192" t="s">
        <v>725</v>
      </c>
      <c r="D501" s="192" t="s">
        <v>223</v>
      </c>
      <c r="E501" s="193" t="s">
        <v>716</v>
      </c>
      <c r="F501" s="194" t="s">
        <v>2242</v>
      </c>
      <c r="G501" s="195" t="s">
        <v>301</v>
      </c>
      <c r="H501" s="196">
        <v>1</v>
      </c>
      <c r="I501" s="197"/>
      <c r="J501" s="198">
        <f>ROUND(I501*H501,2)</f>
        <v>0</v>
      </c>
      <c r="K501" s="194" t="s">
        <v>1</v>
      </c>
      <c r="L501" s="40"/>
      <c r="M501" s="199" t="s">
        <v>1</v>
      </c>
      <c r="N501" s="200" t="s">
        <v>46</v>
      </c>
      <c r="O501" s="72"/>
      <c r="P501" s="201">
        <f>O501*H501</f>
        <v>0</v>
      </c>
      <c r="Q501" s="201">
        <v>0</v>
      </c>
      <c r="R501" s="201">
        <f>Q501*H501</f>
        <v>0</v>
      </c>
      <c r="S501" s="201">
        <v>0</v>
      </c>
      <c r="T501" s="202">
        <f>S501*H501</f>
        <v>0</v>
      </c>
      <c r="U501" s="35"/>
      <c r="V501" s="35"/>
      <c r="W501" s="35"/>
      <c r="X501" s="35"/>
      <c r="Y501" s="35"/>
      <c r="Z501" s="35"/>
      <c r="AA501" s="35"/>
      <c r="AB501" s="35"/>
      <c r="AC501" s="35"/>
      <c r="AD501" s="35"/>
      <c r="AE501" s="35"/>
      <c r="AR501" s="203" t="s">
        <v>317</v>
      </c>
      <c r="AT501" s="203" t="s">
        <v>223</v>
      </c>
      <c r="AU501" s="203" t="s">
        <v>93</v>
      </c>
      <c r="AY501" s="18" t="s">
        <v>220</v>
      </c>
      <c r="BE501" s="204">
        <f>IF(N501="základní",J501,0)</f>
        <v>0</v>
      </c>
      <c r="BF501" s="204">
        <f>IF(N501="snížená",J501,0)</f>
        <v>0</v>
      </c>
      <c r="BG501" s="204">
        <f>IF(N501="zákl. přenesená",J501,0)</f>
        <v>0</v>
      </c>
      <c r="BH501" s="204">
        <f>IF(N501="sníž. přenesená",J501,0)</f>
        <v>0</v>
      </c>
      <c r="BI501" s="204">
        <f>IF(N501="nulová",J501,0)</f>
        <v>0</v>
      </c>
      <c r="BJ501" s="18" t="s">
        <v>93</v>
      </c>
      <c r="BK501" s="204">
        <f>ROUND(I501*H501,2)</f>
        <v>0</v>
      </c>
      <c r="BL501" s="18" t="s">
        <v>317</v>
      </c>
      <c r="BM501" s="203" t="s">
        <v>718</v>
      </c>
    </row>
    <row r="502" spans="1:65" s="2" customFormat="1" ht="156">
      <c r="A502" s="35"/>
      <c r="B502" s="36"/>
      <c r="C502" s="37"/>
      <c r="D502" s="205" t="s">
        <v>230</v>
      </c>
      <c r="E502" s="37"/>
      <c r="F502" s="206" t="s">
        <v>719</v>
      </c>
      <c r="G502" s="37"/>
      <c r="H502" s="37"/>
      <c r="I502" s="207"/>
      <c r="J502" s="37"/>
      <c r="K502" s="37"/>
      <c r="L502" s="40"/>
      <c r="M502" s="208"/>
      <c r="N502" s="209"/>
      <c r="O502" s="72"/>
      <c r="P502" s="72"/>
      <c r="Q502" s="72"/>
      <c r="R502" s="72"/>
      <c r="S502" s="72"/>
      <c r="T502" s="73"/>
      <c r="U502" s="35"/>
      <c r="V502" s="35"/>
      <c r="W502" s="35"/>
      <c r="X502" s="35"/>
      <c r="Y502" s="35"/>
      <c r="Z502" s="35"/>
      <c r="AA502" s="35"/>
      <c r="AB502" s="35"/>
      <c r="AC502" s="35"/>
      <c r="AD502" s="35"/>
      <c r="AE502" s="35"/>
      <c r="AT502" s="18" t="s">
        <v>230</v>
      </c>
      <c r="AU502" s="18" t="s">
        <v>93</v>
      </c>
    </row>
    <row r="503" spans="1:65" s="2" customFormat="1" ht="24.2" customHeight="1">
      <c r="A503" s="35"/>
      <c r="B503" s="36"/>
      <c r="C503" s="192" t="s">
        <v>732</v>
      </c>
      <c r="D503" s="192" t="s">
        <v>223</v>
      </c>
      <c r="E503" s="193" t="s">
        <v>721</v>
      </c>
      <c r="F503" s="194" t="s">
        <v>722</v>
      </c>
      <c r="G503" s="195" t="s">
        <v>301</v>
      </c>
      <c r="H503" s="196">
        <v>5</v>
      </c>
      <c r="I503" s="197"/>
      <c r="J503" s="198">
        <f>ROUND(I503*H503,2)</f>
        <v>0</v>
      </c>
      <c r="K503" s="194" t="s">
        <v>1</v>
      </c>
      <c r="L503" s="40"/>
      <c r="M503" s="199" t="s">
        <v>1</v>
      </c>
      <c r="N503" s="200" t="s">
        <v>46</v>
      </c>
      <c r="O503" s="72"/>
      <c r="P503" s="201">
        <f>O503*H503</f>
        <v>0</v>
      </c>
      <c r="Q503" s="201">
        <v>0</v>
      </c>
      <c r="R503" s="201">
        <f>Q503*H503</f>
        <v>0</v>
      </c>
      <c r="S503" s="201">
        <v>0</v>
      </c>
      <c r="T503" s="202">
        <f>S503*H503</f>
        <v>0</v>
      </c>
      <c r="U503" s="35"/>
      <c r="V503" s="35"/>
      <c r="W503" s="35"/>
      <c r="X503" s="35"/>
      <c r="Y503" s="35"/>
      <c r="Z503" s="35"/>
      <c r="AA503" s="35"/>
      <c r="AB503" s="35"/>
      <c r="AC503" s="35"/>
      <c r="AD503" s="35"/>
      <c r="AE503" s="35"/>
      <c r="AR503" s="203" t="s">
        <v>317</v>
      </c>
      <c r="AT503" s="203" t="s">
        <v>223</v>
      </c>
      <c r="AU503" s="203" t="s">
        <v>93</v>
      </c>
      <c r="AY503" s="18" t="s">
        <v>220</v>
      </c>
      <c r="BE503" s="204">
        <f>IF(N503="základní",J503,0)</f>
        <v>0</v>
      </c>
      <c r="BF503" s="204">
        <f>IF(N503="snížená",J503,0)</f>
        <v>0</v>
      </c>
      <c r="BG503" s="204">
        <f>IF(N503="zákl. přenesená",J503,0)</f>
        <v>0</v>
      </c>
      <c r="BH503" s="204">
        <f>IF(N503="sníž. přenesená",J503,0)</f>
        <v>0</v>
      </c>
      <c r="BI503" s="204">
        <f>IF(N503="nulová",J503,0)</f>
        <v>0</v>
      </c>
      <c r="BJ503" s="18" t="s">
        <v>93</v>
      </c>
      <c r="BK503" s="204">
        <f>ROUND(I503*H503,2)</f>
        <v>0</v>
      </c>
      <c r="BL503" s="18" t="s">
        <v>317</v>
      </c>
      <c r="BM503" s="203" t="s">
        <v>723</v>
      </c>
    </row>
    <row r="504" spans="1:65" s="2" customFormat="1" ht="48.75">
      <c r="A504" s="35"/>
      <c r="B504" s="36"/>
      <c r="C504" s="37"/>
      <c r="D504" s="205" t="s">
        <v>230</v>
      </c>
      <c r="E504" s="37"/>
      <c r="F504" s="206" t="s">
        <v>724</v>
      </c>
      <c r="G504" s="37"/>
      <c r="H504" s="37"/>
      <c r="I504" s="207"/>
      <c r="J504" s="37"/>
      <c r="K504" s="37"/>
      <c r="L504" s="40"/>
      <c r="M504" s="208"/>
      <c r="N504" s="209"/>
      <c r="O504" s="72"/>
      <c r="P504" s="72"/>
      <c r="Q504" s="72"/>
      <c r="R504" s="72"/>
      <c r="S504" s="72"/>
      <c r="T504" s="73"/>
      <c r="U504" s="35"/>
      <c r="V504" s="35"/>
      <c r="W504" s="35"/>
      <c r="X504" s="35"/>
      <c r="Y504" s="35"/>
      <c r="Z504" s="35"/>
      <c r="AA504" s="35"/>
      <c r="AB504" s="35"/>
      <c r="AC504" s="35"/>
      <c r="AD504" s="35"/>
      <c r="AE504" s="35"/>
      <c r="AT504" s="18" t="s">
        <v>230</v>
      </c>
      <c r="AU504" s="18" t="s">
        <v>93</v>
      </c>
    </row>
    <row r="505" spans="1:65" s="2" customFormat="1" ht="14.45" customHeight="1">
      <c r="A505" s="35"/>
      <c r="B505" s="36"/>
      <c r="C505" s="192" t="s">
        <v>736</v>
      </c>
      <c r="D505" s="192" t="s">
        <v>223</v>
      </c>
      <c r="E505" s="193" t="s">
        <v>726</v>
      </c>
      <c r="F505" s="194" t="s">
        <v>727</v>
      </c>
      <c r="G505" s="195" t="s">
        <v>386</v>
      </c>
      <c r="H505" s="253"/>
      <c r="I505" s="197"/>
      <c r="J505" s="198">
        <f>ROUND(I505*H505,2)</f>
        <v>0</v>
      </c>
      <c r="K505" s="194" t="s">
        <v>227</v>
      </c>
      <c r="L505" s="40"/>
      <c r="M505" s="199" t="s">
        <v>1</v>
      </c>
      <c r="N505" s="200" t="s">
        <v>46</v>
      </c>
      <c r="O505" s="72"/>
      <c r="P505" s="201">
        <f>O505*H505</f>
        <v>0</v>
      </c>
      <c r="Q505" s="201">
        <v>0</v>
      </c>
      <c r="R505" s="201">
        <f>Q505*H505</f>
        <v>0</v>
      </c>
      <c r="S505" s="201">
        <v>0</v>
      </c>
      <c r="T505" s="202">
        <f>S505*H505</f>
        <v>0</v>
      </c>
      <c r="U505" s="35"/>
      <c r="V505" s="35"/>
      <c r="W505" s="35"/>
      <c r="X505" s="35"/>
      <c r="Y505" s="35"/>
      <c r="Z505" s="35"/>
      <c r="AA505" s="35"/>
      <c r="AB505" s="35"/>
      <c r="AC505" s="35"/>
      <c r="AD505" s="35"/>
      <c r="AE505" s="35"/>
      <c r="AR505" s="203" t="s">
        <v>317</v>
      </c>
      <c r="AT505" s="203" t="s">
        <v>223</v>
      </c>
      <c r="AU505" s="203" t="s">
        <v>93</v>
      </c>
      <c r="AY505" s="18" t="s">
        <v>220</v>
      </c>
      <c r="BE505" s="204">
        <f>IF(N505="základní",J505,0)</f>
        <v>0</v>
      </c>
      <c r="BF505" s="204">
        <f>IF(N505="snížená",J505,0)</f>
        <v>0</v>
      </c>
      <c r="BG505" s="204">
        <f>IF(N505="zákl. přenesená",J505,0)</f>
        <v>0</v>
      </c>
      <c r="BH505" s="204">
        <f>IF(N505="sníž. přenesená",J505,0)</f>
        <v>0</v>
      </c>
      <c r="BI505" s="204">
        <f>IF(N505="nulová",J505,0)</f>
        <v>0</v>
      </c>
      <c r="BJ505" s="18" t="s">
        <v>93</v>
      </c>
      <c r="BK505" s="204">
        <f>ROUND(I505*H505,2)</f>
        <v>0</v>
      </c>
      <c r="BL505" s="18" t="s">
        <v>317</v>
      </c>
      <c r="BM505" s="203" t="s">
        <v>728</v>
      </c>
    </row>
    <row r="506" spans="1:65" s="2" customFormat="1" ht="19.5">
      <c r="A506" s="35"/>
      <c r="B506" s="36"/>
      <c r="C506" s="37"/>
      <c r="D506" s="205" t="s">
        <v>230</v>
      </c>
      <c r="E506" s="37"/>
      <c r="F506" s="206" t="s">
        <v>729</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230</v>
      </c>
      <c r="AU506" s="18" t="s">
        <v>93</v>
      </c>
    </row>
    <row r="507" spans="1:65" s="12" customFormat="1" ht="22.9" customHeight="1">
      <c r="B507" s="176"/>
      <c r="C507" s="177"/>
      <c r="D507" s="178" t="s">
        <v>79</v>
      </c>
      <c r="E507" s="190" t="s">
        <v>730</v>
      </c>
      <c r="F507" s="190" t="s">
        <v>731</v>
      </c>
      <c r="G507" s="177"/>
      <c r="H507" s="177"/>
      <c r="I507" s="180"/>
      <c r="J507" s="191">
        <f>BK507</f>
        <v>0</v>
      </c>
      <c r="K507" s="177"/>
      <c r="L507" s="182"/>
      <c r="M507" s="183"/>
      <c r="N507" s="184"/>
      <c r="O507" s="184"/>
      <c r="P507" s="185">
        <f>SUM(P508:P511)</f>
        <v>0</v>
      </c>
      <c r="Q507" s="184"/>
      <c r="R507" s="185">
        <f>SUM(R508:R511)</f>
        <v>0</v>
      </c>
      <c r="S507" s="184"/>
      <c r="T507" s="186">
        <f>SUM(T508:T511)</f>
        <v>0</v>
      </c>
      <c r="AR507" s="187" t="s">
        <v>93</v>
      </c>
      <c r="AT507" s="188" t="s">
        <v>79</v>
      </c>
      <c r="AU507" s="188" t="s">
        <v>87</v>
      </c>
      <c r="AY507" s="187" t="s">
        <v>220</v>
      </c>
      <c r="BK507" s="189">
        <f>SUM(BK508:BK511)</f>
        <v>0</v>
      </c>
    </row>
    <row r="508" spans="1:65" s="2" customFormat="1" ht="24.2" customHeight="1">
      <c r="A508" s="35"/>
      <c r="B508" s="36"/>
      <c r="C508" s="192" t="s">
        <v>2243</v>
      </c>
      <c r="D508" s="192" t="s">
        <v>223</v>
      </c>
      <c r="E508" s="193" t="s">
        <v>2244</v>
      </c>
      <c r="F508" s="194" t="s">
        <v>2245</v>
      </c>
      <c r="G508" s="195" t="s">
        <v>301</v>
      </c>
      <c r="H508" s="196">
        <v>1</v>
      </c>
      <c r="I508" s="197"/>
      <c r="J508" s="198">
        <f>ROUND(I508*H508,2)</f>
        <v>0</v>
      </c>
      <c r="K508" s="194" t="s">
        <v>1</v>
      </c>
      <c r="L508" s="40"/>
      <c r="M508" s="199" t="s">
        <v>1</v>
      </c>
      <c r="N508" s="200" t="s">
        <v>46</v>
      </c>
      <c r="O508" s="72"/>
      <c r="P508" s="201">
        <f>O508*H508</f>
        <v>0</v>
      </c>
      <c r="Q508" s="201">
        <v>0</v>
      </c>
      <c r="R508" s="201">
        <f>Q508*H508</f>
        <v>0</v>
      </c>
      <c r="S508" s="201">
        <v>0</v>
      </c>
      <c r="T508" s="202">
        <f>S508*H508</f>
        <v>0</v>
      </c>
      <c r="U508" s="35"/>
      <c r="V508" s="35"/>
      <c r="W508" s="35"/>
      <c r="X508" s="35"/>
      <c r="Y508" s="35"/>
      <c r="Z508" s="35"/>
      <c r="AA508" s="35"/>
      <c r="AB508" s="35"/>
      <c r="AC508" s="35"/>
      <c r="AD508" s="35"/>
      <c r="AE508" s="35"/>
      <c r="AR508" s="203" t="s">
        <v>317</v>
      </c>
      <c r="AT508" s="203" t="s">
        <v>223</v>
      </c>
      <c r="AU508" s="203" t="s">
        <v>93</v>
      </c>
      <c r="AY508" s="18" t="s">
        <v>220</v>
      </c>
      <c r="BE508" s="204">
        <f>IF(N508="základní",J508,0)</f>
        <v>0</v>
      </c>
      <c r="BF508" s="204">
        <f>IF(N508="snížená",J508,0)</f>
        <v>0</v>
      </c>
      <c r="BG508" s="204">
        <f>IF(N508="zákl. přenesená",J508,0)</f>
        <v>0</v>
      </c>
      <c r="BH508" s="204">
        <f>IF(N508="sníž. přenesená",J508,0)</f>
        <v>0</v>
      </c>
      <c r="BI508" s="204">
        <f>IF(N508="nulová",J508,0)</f>
        <v>0</v>
      </c>
      <c r="BJ508" s="18" t="s">
        <v>93</v>
      </c>
      <c r="BK508" s="204">
        <f>ROUND(I508*H508,2)</f>
        <v>0</v>
      </c>
      <c r="BL508" s="18" t="s">
        <v>317</v>
      </c>
      <c r="BM508" s="203" t="s">
        <v>2246</v>
      </c>
    </row>
    <row r="509" spans="1:65" s="2" customFormat="1" ht="19.5">
      <c r="A509" s="35"/>
      <c r="B509" s="36"/>
      <c r="C509" s="37"/>
      <c r="D509" s="205" t="s">
        <v>230</v>
      </c>
      <c r="E509" s="37"/>
      <c r="F509" s="206" t="s">
        <v>2245</v>
      </c>
      <c r="G509" s="37"/>
      <c r="H509" s="37"/>
      <c r="I509" s="207"/>
      <c r="J509" s="37"/>
      <c r="K509" s="37"/>
      <c r="L509" s="40"/>
      <c r="M509" s="208"/>
      <c r="N509" s="209"/>
      <c r="O509" s="72"/>
      <c r="P509" s="72"/>
      <c r="Q509" s="72"/>
      <c r="R509" s="72"/>
      <c r="S509" s="72"/>
      <c r="T509" s="73"/>
      <c r="U509" s="35"/>
      <c r="V509" s="35"/>
      <c r="W509" s="35"/>
      <c r="X509" s="35"/>
      <c r="Y509" s="35"/>
      <c r="Z509" s="35"/>
      <c r="AA509" s="35"/>
      <c r="AB509" s="35"/>
      <c r="AC509" s="35"/>
      <c r="AD509" s="35"/>
      <c r="AE509" s="35"/>
      <c r="AT509" s="18" t="s">
        <v>230</v>
      </c>
      <c r="AU509" s="18" t="s">
        <v>93</v>
      </c>
    </row>
    <row r="510" spans="1:65" s="2" customFormat="1" ht="14.45" customHeight="1">
      <c r="A510" s="35"/>
      <c r="B510" s="36"/>
      <c r="C510" s="192" t="s">
        <v>1772</v>
      </c>
      <c r="D510" s="192" t="s">
        <v>223</v>
      </c>
      <c r="E510" s="193" t="s">
        <v>737</v>
      </c>
      <c r="F510" s="194" t="s">
        <v>738</v>
      </c>
      <c r="G510" s="195" t="s">
        <v>386</v>
      </c>
      <c r="H510" s="253"/>
      <c r="I510" s="197"/>
      <c r="J510" s="198">
        <f>ROUND(I510*H510,2)</f>
        <v>0</v>
      </c>
      <c r="K510" s="194" t="s">
        <v>227</v>
      </c>
      <c r="L510" s="40"/>
      <c r="M510" s="199" t="s">
        <v>1</v>
      </c>
      <c r="N510" s="200" t="s">
        <v>46</v>
      </c>
      <c r="O510" s="72"/>
      <c r="P510" s="201">
        <f>O510*H510</f>
        <v>0</v>
      </c>
      <c r="Q510" s="201">
        <v>0</v>
      </c>
      <c r="R510" s="201">
        <f>Q510*H510</f>
        <v>0</v>
      </c>
      <c r="S510" s="201">
        <v>0</v>
      </c>
      <c r="T510" s="202">
        <f>S510*H510</f>
        <v>0</v>
      </c>
      <c r="U510" s="35"/>
      <c r="V510" s="35"/>
      <c r="W510" s="35"/>
      <c r="X510" s="35"/>
      <c r="Y510" s="35"/>
      <c r="Z510" s="35"/>
      <c r="AA510" s="35"/>
      <c r="AB510" s="35"/>
      <c r="AC510" s="35"/>
      <c r="AD510" s="35"/>
      <c r="AE510" s="35"/>
      <c r="AR510" s="203" t="s">
        <v>317</v>
      </c>
      <c r="AT510" s="203" t="s">
        <v>223</v>
      </c>
      <c r="AU510" s="203" t="s">
        <v>93</v>
      </c>
      <c r="AY510" s="18" t="s">
        <v>220</v>
      </c>
      <c r="BE510" s="204">
        <f>IF(N510="základní",J510,0)</f>
        <v>0</v>
      </c>
      <c r="BF510" s="204">
        <f>IF(N510="snížená",J510,0)</f>
        <v>0</v>
      </c>
      <c r="BG510" s="204">
        <f>IF(N510="zákl. přenesená",J510,0)</f>
        <v>0</v>
      </c>
      <c r="BH510" s="204">
        <f>IF(N510="sníž. přenesená",J510,0)</f>
        <v>0</v>
      </c>
      <c r="BI510" s="204">
        <f>IF(N510="nulová",J510,0)</f>
        <v>0</v>
      </c>
      <c r="BJ510" s="18" t="s">
        <v>93</v>
      </c>
      <c r="BK510" s="204">
        <f>ROUND(I510*H510,2)</f>
        <v>0</v>
      </c>
      <c r="BL510" s="18" t="s">
        <v>317</v>
      </c>
      <c r="BM510" s="203" t="s">
        <v>2247</v>
      </c>
    </row>
    <row r="511" spans="1:65" s="2" customFormat="1" ht="19.5">
      <c r="A511" s="35"/>
      <c r="B511" s="36"/>
      <c r="C511" s="37"/>
      <c r="D511" s="205" t="s">
        <v>230</v>
      </c>
      <c r="E511" s="37"/>
      <c r="F511" s="206" t="s">
        <v>740</v>
      </c>
      <c r="G511" s="37"/>
      <c r="H511" s="37"/>
      <c r="I511" s="207"/>
      <c r="J511" s="37"/>
      <c r="K511" s="37"/>
      <c r="L511" s="40"/>
      <c r="M511" s="208"/>
      <c r="N511" s="209"/>
      <c r="O511" s="72"/>
      <c r="P511" s="72"/>
      <c r="Q511" s="72"/>
      <c r="R511" s="72"/>
      <c r="S511" s="72"/>
      <c r="T511" s="73"/>
      <c r="U511" s="35"/>
      <c r="V511" s="35"/>
      <c r="W511" s="35"/>
      <c r="X511" s="35"/>
      <c r="Y511" s="35"/>
      <c r="Z511" s="35"/>
      <c r="AA511" s="35"/>
      <c r="AB511" s="35"/>
      <c r="AC511" s="35"/>
      <c r="AD511" s="35"/>
      <c r="AE511" s="35"/>
      <c r="AT511" s="18" t="s">
        <v>230</v>
      </c>
      <c r="AU511" s="18" t="s">
        <v>93</v>
      </c>
    </row>
    <row r="512" spans="1:65" s="12" customFormat="1" ht="22.9" customHeight="1">
      <c r="B512" s="176"/>
      <c r="C512" s="177"/>
      <c r="D512" s="178" t="s">
        <v>79</v>
      </c>
      <c r="E512" s="190" t="s">
        <v>741</v>
      </c>
      <c r="F512" s="190" t="s">
        <v>742</v>
      </c>
      <c r="G512" s="177"/>
      <c r="H512" s="177"/>
      <c r="I512" s="180"/>
      <c r="J512" s="191">
        <f>BK512</f>
        <v>0</v>
      </c>
      <c r="K512" s="177"/>
      <c r="L512" s="182"/>
      <c r="M512" s="183"/>
      <c r="N512" s="184"/>
      <c r="O512" s="184"/>
      <c r="P512" s="185">
        <f>SUM(P513:P544)</f>
        <v>0</v>
      </c>
      <c r="Q512" s="184"/>
      <c r="R512" s="185">
        <f>SUM(R513:R544)</f>
        <v>0.38737999999999995</v>
      </c>
      <c r="S512" s="184"/>
      <c r="T512" s="186">
        <f>SUM(T513:T544)</f>
        <v>0</v>
      </c>
      <c r="AR512" s="187" t="s">
        <v>93</v>
      </c>
      <c r="AT512" s="188" t="s">
        <v>79</v>
      </c>
      <c r="AU512" s="188" t="s">
        <v>87</v>
      </c>
      <c r="AY512" s="187" t="s">
        <v>220</v>
      </c>
      <c r="BK512" s="189">
        <f>SUM(BK513:BK544)</f>
        <v>0</v>
      </c>
    </row>
    <row r="513" spans="1:65" s="2" customFormat="1" ht="14.45" customHeight="1">
      <c r="A513" s="35"/>
      <c r="B513" s="36"/>
      <c r="C513" s="192" t="s">
        <v>743</v>
      </c>
      <c r="D513" s="192" t="s">
        <v>223</v>
      </c>
      <c r="E513" s="193" t="s">
        <v>744</v>
      </c>
      <c r="F513" s="194" t="s">
        <v>745</v>
      </c>
      <c r="G513" s="195" t="s">
        <v>226</v>
      </c>
      <c r="H513" s="196">
        <v>10.25</v>
      </c>
      <c r="I513" s="197"/>
      <c r="J513" s="198">
        <f>ROUND(I513*H513,2)</f>
        <v>0</v>
      </c>
      <c r="K513" s="194" t="s">
        <v>227</v>
      </c>
      <c r="L513" s="40"/>
      <c r="M513" s="199" t="s">
        <v>1</v>
      </c>
      <c r="N513" s="200" t="s">
        <v>46</v>
      </c>
      <c r="O513" s="72"/>
      <c r="P513" s="201">
        <f>O513*H513</f>
        <v>0</v>
      </c>
      <c r="Q513" s="201">
        <v>2.9999999999999997E-4</v>
      </c>
      <c r="R513" s="201">
        <f>Q513*H513</f>
        <v>3.0749999999999996E-3</v>
      </c>
      <c r="S513" s="201">
        <v>0</v>
      </c>
      <c r="T513" s="202">
        <f>S513*H513</f>
        <v>0</v>
      </c>
      <c r="U513" s="35"/>
      <c r="V513" s="35"/>
      <c r="W513" s="35"/>
      <c r="X513" s="35"/>
      <c r="Y513" s="35"/>
      <c r="Z513" s="35"/>
      <c r="AA513" s="35"/>
      <c r="AB513" s="35"/>
      <c r="AC513" s="35"/>
      <c r="AD513" s="35"/>
      <c r="AE513" s="35"/>
      <c r="AR513" s="203" t="s">
        <v>317</v>
      </c>
      <c r="AT513" s="203" t="s">
        <v>223</v>
      </c>
      <c r="AU513" s="203" t="s">
        <v>93</v>
      </c>
      <c r="AY513" s="18" t="s">
        <v>220</v>
      </c>
      <c r="BE513" s="204">
        <f>IF(N513="základní",J513,0)</f>
        <v>0</v>
      </c>
      <c r="BF513" s="204">
        <f>IF(N513="snížená",J513,0)</f>
        <v>0</v>
      </c>
      <c r="BG513" s="204">
        <f>IF(N513="zákl. přenesená",J513,0)</f>
        <v>0</v>
      </c>
      <c r="BH513" s="204">
        <f>IF(N513="sníž. přenesená",J513,0)</f>
        <v>0</v>
      </c>
      <c r="BI513" s="204">
        <f>IF(N513="nulová",J513,0)</f>
        <v>0</v>
      </c>
      <c r="BJ513" s="18" t="s">
        <v>93</v>
      </c>
      <c r="BK513" s="204">
        <f>ROUND(I513*H513,2)</f>
        <v>0</v>
      </c>
      <c r="BL513" s="18" t="s">
        <v>317</v>
      </c>
      <c r="BM513" s="203" t="s">
        <v>746</v>
      </c>
    </row>
    <row r="514" spans="1:65" s="2" customFormat="1" ht="11.25">
      <c r="A514" s="35"/>
      <c r="B514" s="36"/>
      <c r="C514" s="37"/>
      <c r="D514" s="205" t="s">
        <v>230</v>
      </c>
      <c r="E514" s="37"/>
      <c r="F514" s="206" t="s">
        <v>747</v>
      </c>
      <c r="G514" s="37"/>
      <c r="H514" s="37"/>
      <c r="I514" s="207"/>
      <c r="J514" s="37"/>
      <c r="K514" s="37"/>
      <c r="L514" s="40"/>
      <c r="M514" s="208"/>
      <c r="N514" s="209"/>
      <c r="O514" s="72"/>
      <c r="P514" s="72"/>
      <c r="Q514" s="72"/>
      <c r="R514" s="72"/>
      <c r="S514" s="72"/>
      <c r="T514" s="73"/>
      <c r="U514" s="35"/>
      <c r="V514" s="35"/>
      <c r="W514" s="35"/>
      <c r="X514" s="35"/>
      <c r="Y514" s="35"/>
      <c r="Z514" s="35"/>
      <c r="AA514" s="35"/>
      <c r="AB514" s="35"/>
      <c r="AC514" s="35"/>
      <c r="AD514" s="35"/>
      <c r="AE514" s="35"/>
      <c r="AT514" s="18" t="s">
        <v>230</v>
      </c>
      <c r="AU514" s="18" t="s">
        <v>93</v>
      </c>
    </row>
    <row r="515" spans="1:65" s="13" customFormat="1" ht="11.25">
      <c r="B515" s="210"/>
      <c r="C515" s="211"/>
      <c r="D515" s="205" t="s">
        <v>232</v>
      </c>
      <c r="E515" s="212" t="s">
        <v>1</v>
      </c>
      <c r="F515" s="213" t="s">
        <v>271</v>
      </c>
      <c r="G515" s="211"/>
      <c r="H515" s="212" t="s">
        <v>1</v>
      </c>
      <c r="I515" s="214"/>
      <c r="J515" s="211"/>
      <c r="K515" s="211"/>
      <c r="L515" s="215"/>
      <c r="M515" s="216"/>
      <c r="N515" s="217"/>
      <c r="O515" s="217"/>
      <c r="P515" s="217"/>
      <c r="Q515" s="217"/>
      <c r="R515" s="217"/>
      <c r="S515" s="217"/>
      <c r="T515" s="218"/>
      <c r="AT515" s="219" t="s">
        <v>232</v>
      </c>
      <c r="AU515" s="219" t="s">
        <v>93</v>
      </c>
      <c r="AV515" s="13" t="s">
        <v>87</v>
      </c>
      <c r="AW515" s="13" t="s">
        <v>35</v>
      </c>
      <c r="AX515" s="13" t="s">
        <v>80</v>
      </c>
      <c r="AY515" s="219" t="s">
        <v>220</v>
      </c>
    </row>
    <row r="516" spans="1:65" s="14" customFormat="1" ht="11.25">
      <c r="B516" s="220"/>
      <c r="C516" s="221"/>
      <c r="D516" s="205" t="s">
        <v>232</v>
      </c>
      <c r="E516" s="222" t="s">
        <v>1</v>
      </c>
      <c r="F516" s="223" t="s">
        <v>2227</v>
      </c>
      <c r="G516" s="221"/>
      <c r="H516" s="224">
        <v>5.84</v>
      </c>
      <c r="I516" s="225"/>
      <c r="J516" s="221"/>
      <c r="K516" s="221"/>
      <c r="L516" s="226"/>
      <c r="M516" s="227"/>
      <c r="N516" s="228"/>
      <c r="O516" s="228"/>
      <c r="P516" s="228"/>
      <c r="Q516" s="228"/>
      <c r="R516" s="228"/>
      <c r="S516" s="228"/>
      <c r="T516" s="229"/>
      <c r="AT516" s="230" t="s">
        <v>232</v>
      </c>
      <c r="AU516" s="230" t="s">
        <v>93</v>
      </c>
      <c r="AV516" s="14" t="s">
        <v>93</v>
      </c>
      <c r="AW516" s="14" t="s">
        <v>35</v>
      </c>
      <c r="AX516" s="14" t="s">
        <v>80</v>
      </c>
      <c r="AY516" s="230" t="s">
        <v>220</v>
      </c>
    </row>
    <row r="517" spans="1:65" s="14" customFormat="1" ht="11.25">
      <c r="B517" s="220"/>
      <c r="C517" s="221"/>
      <c r="D517" s="205" t="s">
        <v>232</v>
      </c>
      <c r="E517" s="222" t="s">
        <v>1</v>
      </c>
      <c r="F517" s="223" t="s">
        <v>2228</v>
      </c>
      <c r="G517" s="221"/>
      <c r="H517" s="224">
        <v>4.41</v>
      </c>
      <c r="I517" s="225"/>
      <c r="J517" s="221"/>
      <c r="K517" s="221"/>
      <c r="L517" s="226"/>
      <c r="M517" s="227"/>
      <c r="N517" s="228"/>
      <c r="O517" s="228"/>
      <c r="P517" s="228"/>
      <c r="Q517" s="228"/>
      <c r="R517" s="228"/>
      <c r="S517" s="228"/>
      <c r="T517" s="229"/>
      <c r="AT517" s="230" t="s">
        <v>232</v>
      </c>
      <c r="AU517" s="230" t="s">
        <v>93</v>
      </c>
      <c r="AV517" s="14" t="s">
        <v>93</v>
      </c>
      <c r="AW517" s="14" t="s">
        <v>35</v>
      </c>
      <c r="AX517" s="14" t="s">
        <v>80</v>
      </c>
      <c r="AY517" s="230" t="s">
        <v>220</v>
      </c>
    </row>
    <row r="518" spans="1:65" s="15" customFormat="1" ht="11.25">
      <c r="B518" s="231"/>
      <c r="C518" s="232"/>
      <c r="D518" s="205" t="s">
        <v>232</v>
      </c>
      <c r="E518" s="233" t="s">
        <v>1</v>
      </c>
      <c r="F518" s="234" t="s">
        <v>236</v>
      </c>
      <c r="G518" s="232"/>
      <c r="H518" s="235">
        <v>10.25</v>
      </c>
      <c r="I518" s="236"/>
      <c r="J518" s="232"/>
      <c r="K518" s="232"/>
      <c r="L518" s="237"/>
      <c r="M518" s="238"/>
      <c r="N518" s="239"/>
      <c r="O518" s="239"/>
      <c r="P518" s="239"/>
      <c r="Q518" s="239"/>
      <c r="R518" s="239"/>
      <c r="S518" s="239"/>
      <c r="T518" s="240"/>
      <c r="AT518" s="241" t="s">
        <v>232</v>
      </c>
      <c r="AU518" s="241" t="s">
        <v>93</v>
      </c>
      <c r="AV518" s="15" t="s">
        <v>228</v>
      </c>
      <c r="AW518" s="15" t="s">
        <v>35</v>
      </c>
      <c r="AX518" s="15" t="s">
        <v>87</v>
      </c>
      <c r="AY518" s="241" t="s">
        <v>220</v>
      </c>
    </row>
    <row r="519" spans="1:65" s="2" customFormat="1" ht="24.2" customHeight="1">
      <c r="A519" s="35"/>
      <c r="B519" s="36"/>
      <c r="C519" s="192" t="s">
        <v>748</v>
      </c>
      <c r="D519" s="192" t="s">
        <v>223</v>
      </c>
      <c r="E519" s="193" t="s">
        <v>749</v>
      </c>
      <c r="F519" s="194" t="s">
        <v>750</v>
      </c>
      <c r="G519" s="195" t="s">
        <v>226</v>
      </c>
      <c r="H519" s="196">
        <v>10.25</v>
      </c>
      <c r="I519" s="197"/>
      <c r="J519" s="198">
        <f>ROUND(I519*H519,2)</f>
        <v>0</v>
      </c>
      <c r="K519" s="194" t="s">
        <v>1</v>
      </c>
      <c r="L519" s="40"/>
      <c r="M519" s="199" t="s">
        <v>1</v>
      </c>
      <c r="N519" s="200" t="s">
        <v>46</v>
      </c>
      <c r="O519" s="72"/>
      <c r="P519" s="201">
        <f>O519*H519</f>
        <v>0</v>
      </c>
      <c r="Q519" s="201">
        <v>8.9999999999999993E-3</v>
      </c>
      <c r="R519" s="201">
        <f>Q519*H519</f>
        <v>9.2249999999999999E-2</v>
      </c>
      <c r="S519" s="201">
        <v>0</v>
      </c>
      <c r="T519" s="202">
        <f>S519*H519</f>
        <v>0</v>
      </c>
      <c r="U519" s="35"/>
      <c r="V519" s="35"/>
      <c r="W519" s="35"/>
      <c r="X519" s="35"/>
      <c r="Y519" s="35"/>
      <c r="Z519" s="35"/>
      <c r="AA519" s="35"/>
      <c r="AB519" s="35"/>
      <c r="AC519" s="35"/>
      <c r="AD519" s="35"/>
      <c r="AE519" s="35"/>
      <c r="AR519" s="203" t="s">
        <v>317</v>
      </c>
      <c r="AT519" s="203" t="s">
        <v>223</v>
      </c>
      <c r="AU519" s="203" t="s">
        <v>93</v>
      </c>
      <c r="AY519" s="18" t="s">
        <v>220</v>
      </c>
      <c r="BE519" s="204">
        <f>IF(N519="základní",J519,0)</f>
        <v>0</v>
      </c>
      <c r="BF519" s="204">
        <f>IF(N519="snížená",J519,0)</f>
        <v>0</v>
      </c>
      <c r="BG519" s="204">
        <f>IF(N519="zákl. přenesená",J519,0)</f>
        <v>0</v>
      </c>
      <c r="BH519" s="204">
        <f>IF(N519="sníž. přenesená",J519,0)</f>
        <v>0</v>
      </c>
      <c r="BI519" s="204">
        <f>IF(N519="nulová",J519,0)</f>
        <v>0</v>
      </c>
      <c r="BJ519" s="18" t="s">
        <v>93</v>
      </c>
      <c r="BK519" s="204">
        <f>ROUND(I519*H519,2)</f>
        <v>0</v>
      </c>
      <c r="BL519" s="18" t="s">
        <v>317</v>
      </c>
      <c r="BM519" s="203" t="s">
        <v>751</v>
      </c>
    </row>
    <row r="520" spans="1:65" s="13" customFormat="1" ht="11.25">
      <c r="B520" s="210"/>
      <c r="C520" s="211"/>
      <c r="D520" s="205" t="s">
        <v>232</v>
      </c>
      <c r="E520" s="212" t="s">
        <v>1</v>
      </c>
      <c r="F520" s="213" t="s">
        <v>271</v>
      </c>
      <c r="G520" s="211"/>
      <c r="H520" s="212" t="s">
        <v>1</v>
      </c>
      <c r="I520" s="214"/>
      <c r="J520" s="211"/>
      <c r="K520" s="211"/>
      <c r="L520" s="215"/>
      <c r="M520" s="216"/>
      <c r="N520" s="217"/>
      <c r="O520" s="217"/>
      <c r="P520" s="217"/>
      <c r="Q520" s="217"/>
      <c r="R520" s="217"/>
      <c r="S520" s="217"/>
      <c r="T520" s="218"/>
      <c r="AT520" s="219" t="s">
        <v>232</v>
      </c>
      <c r="AU520" s="219" t="s">
        <v>93</v>
      </c>
      <c r="AV520" s="13" t="s">
        <v>87</v>
      </c>
      <c r="AW520" s="13" t="s">
        <v>35</v>
      </c>
      <c r="AX520" s="13" t="s">
        <v>80</v>
      </c>
      <c r="AY520" s="219" t="s">
        <v>220</v>
      </c>
    </row>
    <row r="521" spans="1:65" s="14" customFormat="1" ht="11.25">
      <c r="B521" s="220"/>
      <c r="C521" s="221"/>
      <c r="D521" s="205" t="s">
        <v>232</v>
      </c>
      <c r="E521" s="222" t="s">
        <v>1</v>
      </c>
      <c r="F521" s="223" t="s">
        <v>2227</v>
      </c>
      <c r="G521" s="221"/>
      <c r="H521" s="224">
        <v>5.84</v>
      </c>
      <c r="I521" s="225"/>
      <c r="J521" s="221"/>
      <c r="K521" s="221"/>
      <c r="L521" s="226"/>
      <c r="M521" s="227"/>
      <c r="N521" s="228"/>
      <c r="O521" s="228"/>
      <c r="P521" s="228"/>
      <c r="Q521" s="228"/>
      <c r="R521" s="228"/>
      <c r="S521" s="228"/>
      <c r="T521" s="229"/>
      <c r="AT521" s="230" t="s">
        <v>232</v>
      </c>
      <c r="AU521" s="230" t="s">
        <v>93</v>
      </c>
      <c r="AV521" s="14" t="s">
        <v>93</v>
      </c>
      <c r="AW521" s="14" t="s">
        <v>35</v>
      </c>
      <c r="AX521" s="14" t="s">
        <v>80</v>
      </c>
      <c r="AY521" s="230" t="s">
        <v>220</v>
      </c>
    </row>
    <row r="522" spans="1:65" s="14" customFormat="1" ht="11.25">
      <c r="B522" s="220"/>
      <c r="C522" s="221"/>
      <c r="D522" s="205" t="s">
        <v>232</v>
      </c>
      <c r="E522" s="222" t="s">
        <v>1</v>
      </c>
      <c r="F522" s="223" t="s">
        <v>2228</v>
      </c>
      <c r="G522" s="221"/>
      <c r="H522" s="224">
        <v>4.41</v>
      </c>
      <c r="I522" s="225"/>
      <c r="J522" s="221"/>
      <c r="K522" s="221"/>
      <c r="L522" s="226"/>
      <c r="M522" s="227"/>
      <c r="N522" s="228"/>
      <c r="O522" s="228"/>
      <c r="P522" s="228"/>
      <c r="Q522" s="228"/>
      <c r="R522" s="228"/>
      <c r="S522" s="228"/>
      <c r="T522" s="229"/>
      <c r="AT522" s="230" t="s">
        <v>232</v>
      </c>
      <c r="AU522" s="230" t="s">
        <v>93</v>
      </c>
      <c r="AV522" s="14" t="s">
        <v>93</v>
      </c>
      <c r="AW522" s="14" t="s">
        <v>35</v>
      </c>
      <c r="AX522" s="14" t="s">
        <v>80</v>
      </c>
      <c r="AY522" s="230" t="s">
        <v>220</v>
      </c>
    </row>
    <row r="523" spans="1:65" s="15" customFormat="1" ht="11.25">
      <c r="B523" s="231"/>
      <c r="C523" s="232"/>
      <c r="D523" s="205" t="s">
        <v>232</v>
      </c>
      <c r="E523" s="233" t="s">
        <v>1</v>
      </c>
      <c r="F523" s="234" t="s">
        <v>236</v>
      </c>
      <c r="G523" s="232"/>
      <c r="H523" s="235">
        <v>10.25</v>
      </c>
      <c r="I523" s="236"/>
      <c r="J523" s="232"/>
      <c r="K523" s="232"/>
      <c r="L523" s="237"/>
      <c r="M523" s="238"/>
      <c r="N523" s="239"/>
      <c r="O523" s="239"/>
      <c r="P523" s="239"/>
      <c r="Q523" s="239"/>
      <c r="R523" s="239"/>
      <c r="S523" s="239"/>
      <c r="T523" s="240"/>
      <c r="AT523" s="241" t="s">
        <v>232</v>
      </c>
      <c r="AU523" s="241" t="s">
        <v>93</v>
      </c>
      <c r="AV523" s="15" t="s">
        <v>228</v>
      </c>
      <c r="AW523" s="15" t="s">
        <v>35</v>
      </c>
      <c r="AX523" s="15" t="s">
        <v>87</v>
      </c>
      <c r="AY523" s="241" t="s">
        <v>220</v>
      </c>
    </row>
    <row r="524" spans="1:65" s="2" customFormat="1" ht="14.45" customHeight="1">
      <c r="A524" s="35"/>
      <c r="B524" s="36"/>
      <c r="C524" s="243" t="s">
        <v>752</v>
      </c>
      <c r="D524" s="243" t="s">
        <v>359</v>
      </c>
      <c r="E524" s="244" t="s">
        <v>753</v>
      </c>
      <c r="F524" s="245" t="s">
        <v>754</v>
      </c>
      <c r="G524" s="246" t="s">
        <v>226</v>
      </c>
      <c r="H524" s="247">
        <v>11.788</v>
      </c>
      <c r="I524" s="248"/>
      <c r="J524" s="249">
        <f>ROUND(I524*H524,2)</f>
        <v>0</v>
      </c>
      <c r="K524" s="245" t="s">
        <v>1</v>
      </c>
      <c r="L524" s="250"/>
      <c r="M524" s="251" t="s">
        <v>1</v>
      </c>
      <c r="N524" s="252" t="s">
        <v>46</v>
      </c>
      <c r="O524" s="72"/>
      <c r="P524" s="201">
        <f>O524*H524</f>
        <v>0</v>
      </c>
      <c r="Q524" s="201">
        <v>2.3E-2</v>
      </c>
      <c r="R524" s="201">
        <f>Q524*H524</f>
        <v>0.27112399999999998</v>
      </c>
      <c r="S524" s="201">
        <v>0</v>
      </c>
      <c r="T524" s="202">
        <f>S524*H524</f>
        <v>0</v>
      </c>
      <c r="U524" s="35"/>
      <c r="V524" s="35"/>
      <c r="W524" s="35"/>
      <c r="X524" s="35"/>
      <c r="Y524" s="35"/>
      <c r="Z524" s="35"/>
      <c r="AA524" s="35"/>
      <c r="AB524" s="35"/>
      <c r="AC524" s="35"/>
      <c r="AD524" s="35"/>
      <c r="AE524" s="35"/>
      <c r="AR524" s="203" t="s">
        <v>362</v>
      </c>
      <c r="AT524" s="203" t="s">
        <v>359</v>
      </c>
      <c r="AU524" s="203" t="s">
        <v>93</v>
      </c>
      <c r="AY524" s="18" t="s">
        <v>220</v>
      </c>
      <c r="BE524" s="204">
        <f>IF(N524="základní",J524,0)</f>
        <v>0</v>
      </c>
      <c r="BF524" s="204">
        <f>IF(N524="snížená",J524,0)</f>
        <v>0</v>
      </c>
      <c r="BG524" s="204">
        <f>IF(N524="zákl. přenesená",J524,0)</f>
        <v>0</v>
      </c>
      <c r="BH524" s="204">
        <f>IF(N524="sníž. přenesená",J524,0)</f>
        <v>0</v>
      </c>
      <c r="BI524" s="204">
        <f>IF(N524="nulová",J524,0)</f>
        <v>0</v>
      </c>
      <c r="BJ524" s="18" t="s">
        <v>93</v>
      </c>
      <c r="BK524" s="204">
        <f>ROUND(I524*H524,2)</f>
        <v>0</v>
      </c>
      <c r="BL524" s="18" t="s">
        <v>317</v>
      </c>
      <c r="BM524" s="203" t="s">
        <v>755</v>
      </c>
    </row>
    <row r="525" spans="1:65" s="14" customFormat="1" ht="11.25">
      <c r="B525" s="220"/>
      <c r="C525" s="221"/>
      <c r="D525" s="205" t="s">
        <v>232</v>
      </c>
      <c r="E525" s="221"/>
      <c r="F525" s="223" t="s">
        <v>2248</v>
      </c>
      <c r="G525" s="221"/>
      <c r="H525" s="224">
        <v>11.788</v>
      </c>
      <c r="I525" s="225"/>
      <c r="J525" s="221"/>
      <c r="K525" s="221"/>
      <c r="L525" s="226"/>
      <c r="M525" s="227"/>
      <c r="N525" s="228"/>
      <c r="O525" s="228"/>
      <c r="P525" s="228"/>
      <c r="Q525" s="228"/>
      <c r="R525" s="228"/>
      <c r="S525" s="228"/>
      <c r="T525" s="229"/>
      <c r="AT525" s="230" t="s">
        <v>232</v>
      </c>
      <c r="AU525" s="230" t="s">
        <v>93</v>
      </c>
      <c r="AV525" s="14" t="s">
        <v>93</v>
      </c>
      <c r="AW525" s="14" t="s">
        <v>4</v>
      </c>
      <c r="AX525" s="14" t="s">
        <v>87</v>
      </c>
      <c r="AY525" s="230" t="s">
        <v>220</v>
      </c>
    </row>
    <row r="526" spans="1:65" s="2" customFormat="1" ht="14.45" customHeight="1">
      <c r="A526" s="35"/>
      <c r="B526" s="36"/>
      <c r="C526" s="192" t="s">
        <v>757</v>
      </c>
      <c r="D526" s="192" t="s">
        <v>223</v>
      </c>
      <c r="E526" s="193" t="s">
        <v>758</v>
      </c>
      <c r="F526" s="194" t="s">
        <v>759</v>
      </c>
      <c r="G526" s="195" t="s">
        <v>226</v>
      </c>
      <c r="H526" s="196">
        <v>10.25</v>
      </c>
      <c r="I526" s="197"/>
      <c r="J526" s="198">
        <f>ROUND(I526*H526,2)</f>
        <v>0</v>
      </c>
      <c r="K526" s="194" t="s">
        <v>227</v>
      </c>
      <c r="L526" s="40"/>
      <c r="M526" s="199" t="s">
        <v>1</v>
      </c>
      <c r="N526" s="200" t="s">
        <v>46</v>
      </c>
      <c r="O526" s="72"/>
      <c r="P526" s="201">
        <f>O526*H526</f>
        <v>0</v>
      </c>
      <c r="Q526" s="201">
        <v>0</v>
      </c>
      <c r="R526" s="201">
        <f>Q526*H526</f>
        <v>0</v>
      </c>
      <c r="S526" s="201">
        <v>0</v>
      </c>
      <c r="T526" s="202">
        <f>S526*H526</f>
        <v>0</v>
      </c>
      <c r="U526" s="35"/>
      <c r="V526" s="35"/>
      <c r="W526" s="35"/>
      <c r="X526" s="35"/>
      <c r="Y526" s="35"/>
      <c r="Z526" s="35"/>
      <c r="AA526" s="35"/>
      <c r="AB526" s="35"/>
      <c r="AC526" s="35"/>
      <c r="AD526" s="35"/>
      <c r="AE526" s="35"/>
      <c r="AR526" s="203" t="s">
        <v>317</v>
      </c>
      <c r="AT526" s="203" t="s">
        <v>223</v>
      </c>
      <c r="AU526" s="203" t="s">
        <v>93</v>
      </c>
      <c r="AY526" s="18" t="s">
        <v>220</v>
      </c>
      <c r="BE526" s="204">
        <f>IF(N526="základní",J526,0)</f>
        <v>0</v>
      </c>
      <c r="BF526" s="204">
        <f>IF(N526="snížená",J526,0)</f>
        <v>0</v>
      </c>
      <c r="BG526" s="204">
        <f>IF(N526="zákl. přenesená",J526,0)</f>
        <v>0</v>
      </c>
      <c r="BH526" s="204">
        <f>IF(N526="sníž. přenesená",J526,0)</f>
        <v>0</v>
      </c>
      <c r="BI526" s="204">
        <f>IF(N526="nulová",J526,0)</f>
        <v>0</v>
      </c>
      <c r="BJ526" s="18" t="s">
        <v>93</v>
      </c>
      <c r="BK526" s="204">
        <f>ROUND(I526*H526,2)</f>
        <v>0</v>
      </c>
      <c r="BL526" s="18" t="s">
        <v>317</v>
      </c>
      <c r="BM526" s="203" t="s">
        <v>760</v>
      </c>
    </row>
    <row r="527" spans="1:65" s="2" customFormat="1" ht="11.25">
      <c r="A527" s="35"/>
      <c r="B527" s="36"/>
      <c r="C527" s="37"/>
      <c r="D527" s="205" t="s">
        <v>230</v>
      </c>
      <c r="E527" s="37"/>
      <c r="F527" s="206" t="s">
        <v>761</v>
      </c>
      <c r="G527" s="37"/>
      <c r="H527" s="37"/>
      <c r="I527" s="207"/>
      <c r="J527" s="37"/>
      <c r="K527" s="37"/>
      <c r="L527" s="40"/>
      <c r="M527" s="208"/>
      <c r="N527" s="209"/>
      <c r="O527" s="72"/>
      <c r="P527" s="72"/>
      <c r="Q527" s="72"/>
      <c r="R527" s="72"/>
      <c r="S527" s="72"/>
      <c r="T527" s="73"/>
      <c r="U527" s="35"/>
      <c r="V527" s="35"/>
      <c r="W527" s="35"/>
      <c r="X527" s="35"/>
      <c r="Y527" s="35"/>
      <c r="Z527" s="35"/>
      <c r="AA527" s="35"/>
      <c r="AB527" s="35"/>
      <c r="AC527" s="35"/>
      <c r="AD527" s="35"/>
      <c r="AE527" s="35"/>
      <c r="AT527" s="18" t="s">
        <v>230</v>
      </c>
      <c r="AU527" s="18" t="s">
        <v>93</v>
      </c>
    </row>
    <row r="528" spans="1:65" s="13" customFormat="1" ht="11.25">
      <c r="B528" s="210"/>
      <c r="C528" s="211"/>
      <c r="D528" s="205" t="s">
        <v>232</v>
      </c>
      <c r="E528" s="212" t="s">
        <v>1</v>
      </c>
      <c r="F528" s="213" t="s">
        <v>271</v>
      </c>
      <c r="G528" s="211"/>
      <c r="H528" s="212" t="s">
        <v>1</v>
      </c>
      <c r="I528" s="214"/>
      <c r="J528" s="211"/>
      <c r="K528" s="211"/>
      <c r="L528" s="215"/>
      <c r="M528" s="216"/>
      <c r="N528" s="217"/>
      <c r="O528" s="217"/>
      <c r="P528" s="217"/>
      <c r="Q528" s="217"/>
      <c r="R528" s="217"/>
      <c r="S528" s="217"/>
      <c r="T528" s="218"/>
      <c r="AT528" s="219" t="s">
        <v>232</v>
      </c>
      <c r="AU528" s="219" t="s">
        <v>93</v>
      </c>
      <c r="AV528" s="13" t="s">
        <v>87</v>
      </c>
      <c r="AW528" s="13" t="s">
        <v>35</v>
      </c>
      <c r="AX528" s="13" t="s">
        <v>80</v>
      </c>
      <c r="AY528" s="219" t="s">
        <v>220</v>
      </c>
    </row>
    <row r="529" spans="1:65" s="14" customFormat="1" ht="11.25">
      <c r="B529" s="220"/>
      <c r="C529" s="221"/>
      <c r="D529" s="205" t="s">
        <v>232</v>
      </c>
      <c r="E529" s="222" t="s">
        <v>1</v>
      </c>
      <c r="F529" s="223" t="s">
        <v>2227</v>
      </c>
      <c r="G529" s="221"/>
      <c r="H529" s="224">
        <v>5.84</v>
      </c>
      <c r="I529" s="225"/>
      <c r="J529" s="221"/>
      <c r="K529" s="221"/>
      <c r="L529" s="226"/>
      <c r="M529" s="227"/>
      <c r="N529" s="228"/>
      <c r="O529" s="228"/>
      <c r="P529" s="228"/>
      <c r="Q529" s="228"/>
      <c r="R529" s="228"/>
      <c r="S529" s="228"/>
      <c r="T529" s="229"/>
      <c r="AT529" s="230" t="s">
        <v>232</v>
      </c>
      <c r="AU529" s="230" t="s">
        <v>93</v>
      </c>
      <c r="AV529" s="14" t="s">
        <v>93</v>
      </c>
      <c r="AW529" s="14" t="s">
        <v>35</v>
      </c>
      <c r="AX529" s="14" t="s">
        <v>80</v>
      </c>
      <c r="AY529" s="230" t="s">
        <v>220</v>
      </c>
    </row>
    <row r="530" spans="1:65" s="14" customFormat="1" ht="11.25">
      <c r="B530" s="220"/>
      <c r="C530" s="221"/>
      <c r="D530" s="205" t="s">
        <v>232</v>
      </c>
      <c r="E530" s="222" t="s">
        <v>1</v>
      </c>
      <c r="F530" s="223" t="s">
        <v>2228</v>
      </c>
      <c r="G530" s="221"/>
      <c r="H530" s="224">
        <v>4.41</v>
      </c>
      <c r="I530" s="225"/>
      <c r="J530" s="221"/>
      <c r="K530" s="221"/>
      <c r="L530" s="226"/>
      <c r="M530" s="227"/>
      <c r="N530" s="228"/>
      <c r="O530" s="228"/>
      <c r="P530" s="228"/>
      <c r="Q530" s="228"/>
      <c r="R530" s="228"/>
      <c r="S530" s="228"/>
      <c r="T530" s="229"/>
      <c r="AT530" s="230" t="s">
        <v>232</v>
      </c>
      <c r="AU530" s="230" t="s">
        <v>93</v>
      </c>
      <c r="AV530" s="14" t="s">
        <v>93</v>
      </c>
      <c r="AW530" s="14" t="s">
        <v>35</v>
      </c>
      <c r="AX530" s="14" t="s">
        <v>80</v>
      </c>
      <c r="AY530" s="230" t="s">
        <v>220</v>
      </c>
    </row>
    <row r="531" spans="1:65" s="15" customFormat="1" ht="11.25">
      <c r="B531" s="231"/>
      <c r="C531" s="232"/>
      <c r="D531" s="205" t="s">
        <v>232</v>
      </c>
      <c r="E531" s="233" t="s">
        <v>1</v>
      </c>
      <c r="F531" s="234" t="s">
        <v>236</v>
      </c>
      <c r="G531" s="232"/>
      <c r="H531" s="235">
        <v>10.25</v>
      </c>
      <c r="I531" s="236"/>
      <c r="J531" s="232"/>
      <c r="K531" s="232"/>
      <c r="L531" s="237"/>
      <c r="M531" s="238"/>
      <c r="N531" s="239"/>
      <c r="O531" s="239"/>
      <c r="P531" s="239"/>
      <c r="Q531" s="239"/>
      <c r="R531" s="239"/>
      <c r="S531" s="239"/>
      <c r="T531" s="240"/>
      <c r="AT531" s="241" t="s">
        <v>232</v>
      </c>
      <c r="AU531" s="241" t="s">
        <v>93</v>
      </c>
      <c r="AV531" s="15" t="s">
        <v>228</v>
      </c>
      <c r="AW531" s="15" t="s">
        <v>35</v>
      </c>
      <c r="AX531" s="15" t="s">
        <v>87</v>
      </c>
      <c r="AY531" s="241" t="s">
        <v>220</v>
      </c>
    </row>
    <row r="532" spans="1:65" s="2" customFormat="1" ht="14.45" customHeight="1">
      <c r="A532" s="35"/>
      <c r="B532" s="36"/>
      <c r="C532" s="192" t="s">
        <v>762</v>
      </c>
      <c r="D532" s="192" t="s">
        <v>223</v>
      </c>
      <c r="E532" s="193" t="s">
        <v>763</v>
      </c>
      <c r="F532" s="194" t="s">
        <v>764</v>
      </c>
      <c r="G532" s="195" t="s">
        <v>226</v>
      </c>
      <c r="H532" s="196">
        <v>10.25</v>
      </c>
      <c r="I532" s="197"/>
      <c r="J532" s="198">
        <f>ROUND(I532*H532,2)</f>
        <v>0</v>
      </c>
      <c r="K532" s="194" t="s">
        <v>227</v>
      </c>
      <c r="L532" s="40"/>
      <c r="M532" s="199" t="s">
        <v>1</v>
      </c>
      <c r="N532" s="200" t="s">
        <v>46</v>
      </c>
      <c r="O532" s="72"/>
      <c r="P532" s="201">
        <f>O532*H532</f>
        <v>0</v>
      </c>
      <c r="Q532" s="201">
        <v>0</v>
      </c>
      <c r="R532" s="201">
        <f>Q532*H532</f>
        <v>0</v>
      </c>
      <c r="S532" s="201">
        <v>0</v>
      </c>
      <c r="T532" s="202">
        <f>S532*H532</f>
        <v>0</v>
      </c>
      <c r="U532" s="35"/>
      <c r="V532" s="35"/>
      <c r="W532" s="35"/>
      <c r="X532" s="35"/>
      <c r="Y532" s="35"/>
      <c r="Z532" s="35"/>
      <c r="AA532" s="35"/>
      <c r="AB532" s="35"/>
      <c r="AC532" s="35"/>
      <c r="AD532" s="35"/>
      <c r="AE532" s="35"/>
      <c r="AR532" s="203" t="s">
        <v>317</v>
      </c>
      <c r="AT532" s="203" t="s">
        <v>223</v>
      </c>
      <c r="AU532" s="203" t="s">
        <v>93</v>
      </c>
      <c r="AY532" s="18" t="s">
        <v>220</v>
      </c>
      <c r="BE532" s="204">
        <f>IF(N532="základní",J532,0)</f>
        <v>0</v>
      </c>
      <c r="BF532" s="204">
        <f>IF(N532="snížená",J532,0)</f>
        <v>0</v>
      </c>
      <c r="BG532" s="204">
        <f>IF(N532="zákl. přenesená",J532,0)</f>
        <v>0</v>
      </c>
      <c r="BH532" s="204">
        <f>IF(N532="sníž. přenesená",J532,0)</f>
        <v>0</v>
      </c>
      <c r="BI532" s="204">
        <f>IF(N532="nulová",J532,0)</f>
        <v>0</v>
      </c>
      <c r="BJ532" s="18" t="s">
        <v>93</v>
      </c>
      <c r="BK532" s="204">
        <f>ROUND(I532*H532,2)</f>
        <v>0</v>
      </c>
      <c r="BL532" s="18" t="s">
        <v>317</v>
      </c>
      <c r="BM532" s="203" t="s">
        <v>765</v>
      </c>
    </row>
    <row r="533" spans="1:65" s="2" customFormat="1" ht="11.25">
      <c r="A533" s="35"/>
      <c r="B533" s="36"/>
      <c r="C533" s="37"/>
      <c r="D533" s="205" t="s">
        <v>230</v>
      </c>
      <c r="E533" s="37"/>
      <c r="F533" s="206" t="s">
        <v>766</v>
      </c>
      <c r="G533" s="37"/>
      <c r="H533" s="37"/>
      <c r="I533" s="207"/>
      <c r="J533" s="37"/>
      <c r="K533" s="37"/>
      <c r="L533" s="40"/>
      <c r="M533" s="208"/>
      <c r="N533" s="209"/>
      <c r="O533" s="72"/>
      <c r="P533" s="72"/>
      <c r="Q533" s="72"/>
      <c r="R533" s="72"/>
      <c r="S533" s="72"/>
      <c r="T533" s="73"/>
      <c r="U533" s="35"/>
      <c r="V533" s="35"/>
      <c r="W533" s="35"/>
      <c r="X533" s="35"/>
      <c r="Y533" s="35"/>
      <c r="Z533" s="35"/>
      <c r="AA533" s="35"/>
      <c r="AB533" s="35"/>
      <c r="AC533" s="35"/>
      <c r="AD533" s="35"/>
      <c r="AE533" s="35"/>
      <c r="AT533" s="18" t="s">
        <v>230</v>
      </c>
      <c r="AU533" s="18" t="s">
        <v>93</v>
      </c>
    </row>
    <row r="534" spans="1:65" s="2" customFormat="1" ht="14.45" customHeight="1">
      <c r="A534" s="35"/>
      <c r="B534" s="36"/>
      <c r="C534" s="192" t="s">
        <v>767</v>
      </c>
      <c r="D534" s="192" t="s">
        <v>223</v>
      </c>
      <c r="E534" s="193" t="s">
        <v>768</v>
      </c>
      <c r="F534" s="194" t="s">
        <v>769</v>
      </c>
      <c r="G534" s="195" t="s">
        <v>226</v>
      </c>
      <c r="H534" s="196">
        <v>10.25</v>
      </c>
      <c r="I534" s="197"/>
      <c r="J534" s="198">
        <f>ROUND(I534*H534,2)</f>
        <v>0</v>
      </c>
      <c r="K534" s="194" t="s">
        <v>227</v>
      </c>
      <c r="L534" s="40"/>
      <c r="M534" s="199" t="s">
        <v>1</v>
      </c>
      <c r="N534" s="200" t="s">
        <v>46</v>
      </c>
      <c r="O534" s="72"/>
      <c r="P534" s="201">
        <f>O534*H534</f>
        <v>0</v>
      </c>
      <c r="Q534" s="201">
        <v>0</v>
      </c>
      <c r="R534" s="201">
        <f>Q534*H534</f>
        <v>0</v>
      </c>
      <c r="S534" s="201">
        <v>0</v>
      </c>
      <c r="T534" s="202">
        <f>S534*H534</f>
        <v>0</v>
      </c>
      <c r="U534" s="35"/>
      <c r="V534" s="35"/>
      <c r="W534" s="35"/>
      <c r="X534" s="35"/>
      <c r="Y534" s="35"/>
      <c r="Z534" s="35"/>
      <c r="AA534" s="35"/>
      <c r="AB534" s="35"/>
      <c r="AC534" s="35"/>
      <c r="AD534" s="35"/>
      <c r="AE534" s="35"/>
      <c r="AR534" s="203" t="s">
        <v>317</v>
      </c>
      <c r="AT534" s="203" t="s">
        <v>223</v>
      </c>
      <c r="AU534" s="203" t="s">
        <v>93</v>
      </c>
      <c r="AY534" s="18" t="s">
        <v>220</v>
      </c>
      <c r="BE534" s="204">
        <f>IF(N534="základní",J534,0)</f>
        <v>0</v>
      </c>
      <c r="BF534" s="204">
        <f>IF(N534="snížená",J534,0)</f>
        <v>0</v>
      </c>
      <c r="BG534" s="204">
        <f>IF(N534="zákl. přenesená",J534,0)</f>
        <v>0</v>
      </c>
      <c r="BH534" s="204">
        <f>IF(N534="sníž. přenesená",J534,0)</f>
        <v>0</v>
      </c>
      <c r="BI534" s="204">
        <f>IF(N534="nulová",J534,0)</f>
        <v>0</v>
      </c>
      <c r="BJ534" s="18" t="s">
        <v>93</v>
      </c>
      <c r="BK534" s="204">
        <f>ROUND(I534*H534,2)</f>
        <v>0</v>
      </c>
      <c r="BL534" s="18" t="s">
        <v>317</v>
      </c>
      <c r="BM534" s="203" t="s">
        <v>2249</v>
      </c>
    </row>
    <row r="535" spans="1:65" s="2" customFormat="1" ht="11.25">
      <c r="A535" s="35"/>
      <c r="B535" s="36"/>
      <c r="C535" s="37"/>
      <c r="D535" s="205" t="s">
        <v>230</v>
      </c>
      <c r="E535" s="37"/>
      <c r="F535" s="206" t="s">
        <v>771</v>
      </c>
      <c r="G535" s="37"/>
      <c r="H535" s="37"/>
      <c r="I535" s="207"/>
      <c r="J535" s="37"/>
      <c r="K535" s="37"/>
      <c r="L535" s="40"/>
      <c r="M535" s="208"/>
      <c r="N535" s="209"/>
      <c r="O535" s="72"/>
      <c r="P535" s="72"/>
      <c r="Q535" s="72"/>
      <c r="R535" s="72"/>
      <c r="S535" s="72"/>
      <c r="T535" s="73"/>
      <c r="U535" s="35"/>
      <c r="V535" s="35"/>
      <c r="W535" s="35"/>
      <c r="X535" s="35"/>
      <c r="Y535" s="35"/>
      <c r="Z535" s="35"/>
      <c r="AA535" s="35"/>
      <c r="AB535" s="35"/>
      <c r="AC535" s="35"/>
      <c r="AD535" s="35"/>
      <c r="AE535" s="35"/>
      <c r="AT535" s="18" t="s">
        <v>230</v>
      </c>
      <c r="AU535" s="18" t="s">
        <v>93</v>
      </c>
    </row>
    <row r="536" spans="1:65" s="15" customFormat="1" ht="11.25">
      <c r="B536" s="231"/>
      <c r="C536" s="232"/>
      <c r="D536" s="205" t="s">
        <v>232</v>
      </c>
      <c r="E536" s="233" t="s">
        <v>1</v>
      </c>
      <c r="F536" s="234" t="s">
        <v>236</v>
      </c>
      <c r="G536" s="232"/>
      <c r="H536" s="235">
        <v>10.25</v>
      </c>
      <c r="I536" s="236"/>
      <c r="J536" s="232"/>
      <c r="K536" s="232"/>
      <c r="L536" s="237"/>
      <c r="M536" s="238"/>
      <c r="N536" s="239"/>
      <c r="O536" s="239"/>
      <c r="P536" s="239"/>
      <c r="Q536" s="239"/>
      <c r="R536" s="239"/>
      <c r="S536" s="239"/>
      <c r="T536" s="240"/>
      <c r="AT536" s="241" t="s">
        <v>232</v>
      </c>
      <c r="AU536" s="241" t="s">
        <v>93</v>
      </c>
      <c r="AV536" s="15" t="s">
        <v>228</v>
      </c>
      <c r="AW536" s="15" t="s">
        <v>35</v>
      </c>
      <c r="AX536" s="15" t="s">
        <v>80</v>
      </c>
      <c r="AY536" s="241" t="s">
        <v>220</v>
      </c>
    </row>
    <row r="537" spans="1:65" s="2" customFormat="1" ht="14.45" customHeight="1">
      <c r="A537" s="35"/>
      <c r="B537" s="36"/>
      <c r="C537" s="192" t="s">
        <v>772</v>
      </c>
      <c r="D537" s="192" t="s">
        <v>223</v>
      </c>
      <c r="E537" s="193" t="s">
        <v>773</v>
      </c>
      <c r="F537" s="194" t="s">
        <v>774</v>
      </c>
      <c r="G537" s="195" t="s">
        <v>226</v>
      </c>
      <c r="H537" s="196">
        <v>13.954000000000001</v>
      </c>
      <c r="I537" s="197"/>
      <c r="J537" s="198">
        <f>ROUND(I537*H537,2)</f>
        <v>0</v>
      </c>
      <c r="K537" s="194" t="s">
        <v>227</v>
      </c>
      <c r="L537" s="40"/>
      <c r="M537" s="199" t="s">
        <v>1</v>
      </c>
      <c r="N537" s="200" t="s">
        <v>46</v>
      </c>
      <c r="O537" s="72"/>
      <c r="P537" s="201">
        <f>O537*H537</f>
        <v>0</v>
      </c>
      <c r="Q537" s="201">
        <v>1.5E-3</v>
      </c>
      <c r="R537" s="201">
        <f>Q537*H537</f>
        <v>2.0931000000000002E-2</v>
      </c>
      <c r="S537" s="201">
        <v>0</v>
      </c>
      <c r="T537" s="202">
        <f>S537*H537</f>
        <v>0</v>
      </c>
      <c r="U537" s="35"/>
      <c r="V537" s="35"/>
      <c r="W537" s="35"/>
      <c r="X537" s="35"/>
      <c r="Y537" s="35"/>
      <c r="Z537" s="35"/>
      <c r="AA537" s="35"/>
      <c r="AB537" s="35"/>
      <c r="AC537" s="35"/>
      <c r="AD537" s="35"/>
      <c r="AE537" s="35"/>
      <c r="AR537" s="203" t="s">
        <v>317</v>
      </c>
      <c r="AT537" s="203" t="s">
        <v>223</v>
      </c>
      <c r="AU537" s="203" t="s">
        <v>93</v>
      </c>
      <c r="AY537" s="18" t="s">
        <v>220</v>
      </c>
      <c r="BE537" s="204">
        <f>IF(N537="základní",J537,0)</f>
        <v>0</v>
      </c>
      <c r="BF537" s="204">
        <f>IF(N537="snížená",J537,0)</f>
        <v>0</v>
      </c>
      <c r="BG537" s="204">
        <f>IF(N537="zákl. přenesená",J537,0)</f>
        <v>0</v>
      </c>
      <c r="BH537" s="204">
        <f>IF(N537="sníž. přenesená",J537,0)</f>
        <v>0</v>
      </c>
      <c r="BI537" s="204">
        <f>IF(N537="nulová",J537,0)</f>
        <v>0</v>
      </c>
      <c r="BJ537" s="18" t="s">
        <v>93</v>
      </c>
      <c r="BK537" s="204">
        <f>ROUND(I537*H537,2)</f>
        <v>0</v>
      </c>
      <c r="BL537" s="18" t="s">
        <v>317</v>
      </c>
      <c r="BM537" s="203" t="s">
        <v>775</v>
      </c>
    </row>
    <row r="538" spans="1:65" s="2" customFormat="1" ht="11.25">
      <c r="A538" s="35"/>
      <c r="B538" s="36"/>
      <c r="C538" s="37"/>
      <c r="D538" s="205" t="s">
        <v>230</v>
      </c>
      <c r="E538" s="37"/>
      <c r="F538" s="206" t="s">
        <v>776</v>
      </c>
      <c r="G538" s="37"/>
      <c r="H538" s="37"/>
      <c r="I538" s="207"/>
      <c r="J538" s="37"/>
      <c r="K538" s="37"/>
      <c r="L538" s="40"/>
      <c r="M538" s="208"/>
      <c r="N538" s="209"/>
      <c r="O538" s="72"/>
      <c r="P538" s="72"/>
      <c r="Q538" s="72"/>
      <c r="R538" s="72"/>
      <c r="S538" s="72"/>
      <c r="T538" s="73"/>
      <c r="U538" s="35"/>
      <c r="V538" s="35"/>
      <c r="W538" s="35"/>
      <c r="X538" s="35"/>
      <c r="Y538" s="35"/>
      <c r="Z538" s="35"/>
      <c r="AA538" s="35"/>
      <c r="AB538" s="35"/>
      <c r="AC538" s="35"/>
      <c r="AD538" s="35"/>
      <c r="AE538" s="35"/>
      <c r="AT538" s="18" t="s">
        <v>230</v>
      </c>
      <c r="AU538" s="18" t="s">
        <v>93</v>
      </c>
    </row>
    <row r="539" spans="1:65" s="13" customFormat="1" ht="11.25">
      <c r="B539" s="210"/>
      <c r="C539" s="211"/>
      <c r="D539" s="205" t="s">
        <v>232</v>
      </c>
      <c r="E539" s="212" t="s">
        <v>1</v>
      </c>
      <c r="F539" s="213" t="s">
        <v>271</v>
      </c>
      <c r="G539" s="211"/>
      <c r="H539" s="212" t="s">
        <v>1</v>
      </c>
      <c r="I539" s="214"/>
      <c r="J539" s="211"/>
      <c r="K539" s="211"/>
      <c r="L539" s="215"/>
      <c r="M539" s="216"/>
      <c r="N539" s="217"/>
      <c r="O539" s="217"/>
      <c r="P539" s="217"/>
      <c r="Q539" s="217"/>
      <c r="R539" s="217"/>
      <c r="S539" s="217"/>
      <c r="T539" s="218"/>
      <c r="AT539" s="219" t="s">
        <v>232</v>
      </c>
      <c r="AU539" s="219" t="s">
        <v>93</v>
      </c>
      <c r="AV539" s="13" t="s">
        <v>87</v>
      </c>
      <c r="AW539" s="13" t="s">
        <v>35</v>
      </c>
      <c r="AX539" s="13" t="s">
        <v>80</v>
      </c>
      <c r="AY539" s="219" t="s">
        <v>220</v>
      </c>
    </row>
    <row r="540" spans="1:65" s="14" customFormat="1" ht="11.25">
      <c r="B540" s="220"/>
      <c r="C540" s="221"/>
      <c r="D540" s="205" t="s">
        <v>232</v>
      </c>
      <c r="E540" s="222" t="s">
        <v>1</v>
      </c>
      <c r="F540" s="223" t="s">
        <v>2250</v>
      </c>
      <c r="G540" s="221"/>
      <c r="H540" s="224">
        <v>8.2460000000000004</v>
      </c>
      <c r="I540" s="225"/>
      <c r="J540" s="221"/>
      <c r="K540" s="221"/>
      <c r="L540" s="226"/>
      <c r="M540" s="227"/>
      <c r="N540" s="228"/>
      <c r="O540" s="228"/>
      <c r="P540" s="228"/>
      <c r="Q540" s="228"/>
      <c r="R540" s="228"/>
      <c r="S540" s="228"/>
      <c r="T540" s="229"/>
      <c r="AT540" s="230" t="s">
        <v>232</v>
      </c>
      <c r="AU540" s="230" t="s">
        <v>93</v>
      </c>
      <c r="AV540" s="14" t="s">
        <v>93</v>
      </c>
      <c r="AW540" s="14" t="s">
        <v>35</v>
      </c>
      <c r="AX540" s="14" t="s">
        <v>80</v>
      </c>
      <c r="AY540" s="230" t="s">
        <v>220</v>
      </c>
    </row>
    <row r="541" spans="1:65" s="14" customFormat="1" ht="11.25">
      <c r="B541" s="220"/>
      <c r="C541" s="221"/>
      <c r="D541" s="205" t="s">
        <v>232</v>
      </c>
      <c r="E541" s="222" t="s">
        <v>1</v>
      </c>
      <c r="F541" s="223" t="s">
        <v>2251</v>
      </c>
      <c r="G541" s="221"/>
      <c r="H541" s="224">
        <v>5.7080000000000002</v>
      </c>
      <c r="I541" s="225"/>
      <c r="J541" s="221"/>
      <c r="K541" s="221"/>
      <c r="L541" s="226"/>
      <c r="M541" s="227"/>
      <c r="N541" s="228"/>
      <c r="O541" s="228"/>
      <c r="P541" s="228"/>
      <c r="Q541" s="228"/>
      <c r="R541" s="228"/>
      <c r="S541" s="228"/>
      <c r="T541" s="229"/>
      <c r="AT541" s="230" t="s">
        <v>232</v>
      </c>
      <c r="AU541" s="230" t="s">
        <v>93</v>
      </c>
      <c r="AV541" s="14" t="s">
        <v>93</v>
      </c>
      <c r="AW541" s="14" t="s">
        <v>35</v>
      </c>
      <c r="AX541" s="14" t="s">
        <v>80</v>
      </c>
      <c r="AY541" s="230" t="s">
        <v>220</v>
      </c>
    </row>
    <row r="542" spans="1:65" s="15" customFormat="1" ht="11.25">
      <c r="B542" s="231"/>
      <c r="C542" s="232"/>
      <c r="D542" s="205" t="s">
        <v>232</v>
      </c>
      <c r="E542" s="233" t="s">
        <v>1</v>
      </c>
      <c r="F542" s="234" t="s">
        <v>236</v>
      </c>
      <c r="G542" s="232"/>
      <c r="H542" s="235">
        <v>13.954000000000001</v>
      </c>
      <c r="I542" s="236"/>
      <c r="J542" s="232"/>
      <c r="K542" s="232"/>
      <c r="L542" s="237"/>
      <c r="M542" s="238"/>
      <c r="N542" s="239"/>
      <c r="O542" s="239"/>
      <c r="P542" s="239"/>
      <c r="Q542" s="239"/>
      <c r="R542" s="239"/>
      <c r="S542" s="239"/>
      <c r="T542" s="240"/>
      <c r="AT542" s="241" t="s">
        <v>232</v>
      </c>
      <c r="AU542" s="241" t="s">
        <v>93</v>
      </c>
      <c r="AV542" s="15" t="s">
        <v>228</v>
      </c>
      <c r="AW542" s="15" t="s">
        <v>35</v>
      </c>
      <c r="AX542" s="15" t="s">
        <v>87</v>
      </c>
      <c r="AY542" s="241" t="s">
        <v>220</v>
      </c>
    </row>
    <row r="543" spans="1:65" s="2" customFormat="1" ht="14.45" customHeight="1">
      <c r="A543" s="35"/>
      <c r="B543" s="36"/>
      <c r="C543" s="192" t="s">
        <v>779</v>
      </c>
      <c r="D543" s="192" t="s">
        <v>223</v>
      </c>
      <c r="E543" s="193" t="s">
        <v>780</v>
      </c>
      <c r="F543" s="194" t="s">
        <v>781</v>
      </c>
      <c r="G543" s="195" t="s">
        <v>386</v>
      </c>
      <c r="H543" s="253"/>
      <c r="I543" s="197"/>
      <c r="J543" s="198">
        <f>ROUND(I543*H543,2)</f>
        <v>0</v>
      </c>
      <c r="K543" s="194" t="s">
        <v>227</v>
      </c>
      <c r="L543" s="40"/>
      <c r="M543" s="199" t="s">
        <v>1</v>
      </c>
      <c r="N543" s="200" t="s">
        <v>46</v>
      </c>
      <c r="O543" s="72"/>
      <c r="P543" s="201">
        <f>O543*H543</f>
        <v>0</v>
      </c>
      <c r="Q543" s="201">
        <v>0</v>
      </c>
      <c r="R543" s="201">
        <f>Q543*H543</f>
        <v>0</v>
      </c>
      <c r="S543" s="201">
        <v>0</v>
      </c>
      <c r="T543" s="202">
        <f>S543*H543</f>
        <v>0</v>
      </c>
      <c r="U543" s="35"/>
      <c r="V543" s="35"/>
      <c r="W543" s="35"/>
      <c r="X543" s="35"/>
      <c r="Y543" s="35"/>
      <c r="Z543" s="35"/>
      <c r="AA543" s="35"/>
      <c r="AB543" s="35"/>
      <c r="AC543" s="35"/>
      <c r="AD543" s="35"/>
      <c r="AE543" s="35"/>
      <c r="AR543" s="203" t="s">
        <v>317</v>
      </c>
      <c r="AT543" s="203" t="s">
        <v>223</v>
      </c>
      <c r="AU543" s="203" t="s">
        <v>93</v>
      </c>
      <c r="AY543" s="18" t="s">
        <v>220</v>
      </c>
      <c r="BE543" s="204">
        <f>IF(N543="základní",J543,0)</f>
        <v>0</v>
      </c>
      <c r="BF543" s="204">
        <f>IF(N543="snížená",J543,0)</f>
        <v>0</v>
      </c>
      <c r="BG543" s="204">
        <f>IF(N543="zákl. přenesená",J543,0)</f>
        <v>0</v>
      </c>
      <c r="BH543" s="204">
        <f>IF(N543="sníž. přenesená",J543,0)</f>
        <v>0</v>
      </c>
      <c r="BI543" s="204">
        <f>IF(N543="nulová",J543,0)</f>
        <v>0</v>
      </c>
      <c r="BJ543" s="18" t="s">
        <v>93</v>
      </c>
      <c r="BK543" s="204">
        <f>ROUND(I543*H543,2)</f>
        <v>0</v>
      </c>
      <c r="BL543" s="18" t="s">
        <v>317</v>
      </c>
      <c r="BM543" s="203" t="s">
        <v>782</v>
      </c>
    </row>
    <row r="544" spans="1:65" s="2" customFormat="1" ht="19.5">
      <c r="A544" s="35"/>
      <c r="B544" s="36"/>
      <c r="C544" s="37"/>
      <c r="D544" s="205" t="s">
        <v>230</v>
      </c>
      <c r="E544" s="37"/>
      <c r="F544" s="206" t="s">
        <v>783</v>
      </c>
      <c r="G544" s="37"/>
      <c r="H544" s="37"/>
      <c r="I544" s="207"/>
      <c r="J544" s="37"/>
      <c r="K544" s="37"/>
      <c r="L544" s="40"/>
      <c r="M544" s="208"/>
      <c r="N544" s="209"/>
      <c r="O544" s="72"/>
      <c r="P544" s="72"/>
      <c r="Q544" s="72"/>
      <c r="R544" s="72"/>
      <c r="S544" s="72"/>
      <c r="T544" s="73"/>
      <c r="U544" s="35"/>
      <c r="V544" s="35"/>
      <c r="W544" s="35"/>
      <c r="X544" s="35"/>
      <c r="Y544" s="35"/>
      <c r="Z544" s="35"/>
      <c r="AA544" s="35"/>
      <c r="AB544" s="35"/>
      <c r="AC544" s="35"/>
      <c r="AD544" s="35"/>
      <c r="AE544" s="35"/>
      <c r="AT544" s="18" t="s">
        <v>230</v>
      </c>
      <c r="AU544" s="18" t="s">
        <v>93</v>
      </c>
    </row>
    <row r="545" spans="1:65" s="12" customFormat="1" ht="22.9" customHeight="1">
      <c r="B545" s="176"/>
      <c r="C545" s="177"/>
      <c r="D545" s="178" t="s">
        <v>79</v>
      </c>
      <c r="E545" s="190" t="s">
        <v>784</v>
      </c>
      <c r="F545" s="190" t="s">
        <v>785</v>
      </c>
      <c r="G545" s="177"/>
      <c r="H545" s="177"/>
      <c r="I545" s="180"/>
      <c r="J545" s="191">
        <f>BK545</f>
        <v>0</v>
      </c>
      <c r="K545" s="177"/>
      <c r="L545" s="182"/>
      <c r="M545" s="183"/>
      <c r="N545" s="184"/>
      <c r="O545" s="184"/>
      <c r="P545" s="185">
        <f>SUM(P546:P563)</f>
        <v>0</v>
      </c>
      <c r="Q545" s="184"/>
      <c r="R545" s="185">
        <f>SUM(R546:R563)</f>
        <v>2.0002447999999999</v>
      </c>
      <c r="S545" s="184"/>
      <c r="T545" s="186">
        <f>SUM(T546:T563)</f>
        <v>0</v>
      </c>
      <c r="AR545" s="187" t="s">
        <v>93</v>
      </c>
      <c r="AT545" s="188" t="s">
        <v>79</v>
      </c>
      <c r="AU545" s="188" t="s">
        <v>87</v>
      </c>
      <c r="AY545" s="187" t="s">
        <v>220</v>
      </c>
      <c r="BK545" s="189">
        <f>SUM(BK546:BK563)</f>
        <v>0</v>
      </c>
    </row>
    <row r="546" spans="1:65" s="2" customFormat="1" ht="37.9" customHeight="1">
      <c r="A546" s="35"/>
      <c r="B546" s="36"/>
      <c r="C546" s="192" t="s">
        <v>786</v>
      </c>
      <c r="D546" s="192" t="s">
        <v>223</v>
      </c>
      <c r="E546" s="193" t="s">
        <v>787</v>
      </c>
      <c r="F546" s="194" t="s">
        <v>788</v>
      </c>
      <c r="G546" s="195" t="s">
        <v>226</v>
      </c>
      <c r="H546" s="196">
        <v>125.96</v>
      </c>
      <c r="I546" s="197"/>
      <c r="J546" s="198">
        <f>ROUND(I546*H546,2)</f>
        <v>0</v>
      </c>
      <c r="K546" s="194" t="s">
        <v>1</v>
      </c>
      <c r="L546" s="40"/>
      <c r="M546" s="199" t="s">
        <v>1</v>
      </c>
      <c r="N546" s="200" t="s">
        <v>46</v>
      </c>
      <c r="O546" s="72"/>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317</v>
      </c>
      <c r="AT546" s="203" t="s">
        <v>223</v>
      </c>
      <c r="AU546" s="203" t="s">
        <v>93</v>
      </c>
      <c r="AY546" s="18" t="s">
        <v>220</v>
      </c>
      <c r="BE546" s="204">
        <f>IF(N546="základní",J546,0)</f>
        <v>0</v>
      </c>
      <c r="BF546" s="204">
        <f>IF(N546="snížená",J546,0)</f>
        <v>0</v>
      </c>
      <c r="BG546" s="204">
        <f>IF(N546="zákl. přenesená",J546,0)</f>
        <v>0</v>
      </c>
      <c r="BH546" s="204">
        <f>IF(N546="sníž. přenesená",J546,0)</f>
        <v>0</v>
      </c>
      <c r="BI546" s="204">
        <f>IF(N546="nulová",J546,0)</f>
        <v>0</v>
      </c>
      <c r="BJ546" s="18" t="s">
        <v>93</v>
      </c>
      <c r="BK546" s="204">
        <f>ROUND(I546*H546,2)</f>
        <v>0</v>
      </c>
      <c r="BL546" s="18" t="s">
        <v>317</v>
      </c>
      <c r="BM546" s="203" t="s">
        <v>2252</v>
      </c>
    </row>
    <row r="547" spans="1:65" s="2" customFormat="1" ht="29.25">
      <c r="A547" s="35"/>
      <c r="B547" s="36"/>
      <c r="C547" s="37"/>
      <c r="D547" s="205" t="s">
        <v>230</v>
      </c>
      <c r="E547" s="37"/>
      <c r="F547" s="206" t="s">
        <v>790</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230</v>
      </c>
      <c r="AU547" s="18" t="s">
        <v>93</v>
      </c>
    </row>
    <row r="548" spans="1:65" s="15" customFormat="1" ht="11.25">
      <c r="B548" s="231"/>
      <c r="C548" s="232"/>
      <c r="D548" s="205" t="s">
        <v>232</v>
      </c>
      <c r="E548" s="233" t="s">
        <v>1</v>
      </c>
      <c r="F548" s="234" t="s">
        <v>236</v>
      </c>
      <c r="G548" s="232"/>
      <c r="H548" s="235">
        <v>125.96000000000001</v>
      </c>
      <c r="I548" s="236"/>
      <c r="J548" s="232"/>
      <c r="K548" s="232"/>
      <c r="L548" s="237"/>
      <c r="M548" s="238"/>
      <c r="N548" s="239"/>
      <c r="O548" s="239"/>
      <c r="P548" s="239"/>
      <c r="Q548" s="239"/>
      <c r="R548" s="239"/>
      <c r="S548" s="239"/>
      <c r="T548" s="240"/>
      <c r="AT548" s="241" t="s">
        <v>232</v>
      </c>
      <c r="AU548" s="241" t="s">
        <v>93</v>
      </c>
      <c r="AV548" s="15" t="s">
        <v>228</v>
      </c>
      <c r="AW548" s="15" t="s">
        <v>35</v>
      </c>
      <c r="AX548" s="15" t="s">
        <v>80</v>
      </c>
      <c r="AY548" s="241" t="s">
        <v>220</v>
      </c>
    </row>
    <row r="549" spans="1:65" s="2" customFormat="1" ht="14.45" customHeight="1">
      <c r="A549" s="35"/>
      <c r="B549" s="36"/>
      <c r="C549" s="192" t="s">
        <v>791</v>
      </c>
      <c r="D549" s="192" t="s">
        <v>223</v>
      </c>
      <c r="E549" s="193" t="s">
        <v>792</v>
      </c>
      <c r="F549" s="194" t="s">
        <v>793</v>
      </c>
      <c r="G549" s="195" t="s">
        <v>226</v>
      </c>
      <c r="H549" s="196">
        <v>125.96</v>
      </c>
      <c r="I549" s="197"/>
      <c r="J549" s="198">
        <f>ROUND(I549*H549,2)</f>
        <v>0</v>
      </c>
      <c r="K549" s="194" t="s">
        <v>1</v>
      </c>
      <c r="L549" s="40"/>
      <c r="M549" s="199" t="s">
        <v>1</v>
      </c>
      <c r="N549" s="200" t="s">
        <v>46</v>
      </c>
      <c r="O549" s="72"/>
      <c r="P549" s="201">
        <f>O549*H549</f>
        <v>0</v>
      </c>
      <c r="Q549" s="201">
        <v>0</v>
      </c>
      <c r="R549" s="201">
        <f>Q549*H549</f>
        <v>0</v>
      </c>
      <c r="S549" s="201">
        <v>0</v>
      </c>
      <c r="T549" s="202">
        <f>S549*H549</f>
        <v>0</v>
      </c>
      <c r="U549" s="35"/>
      <c r="V549" s="35"/>
      <c r="W549" s="35"/>
      <c r="X549" s="35"/>
      <c r="Y549" s="35"/>
      <c r="Z549" s="35"/>
      <c r="AA549" s="35"/>
      <c r="AB549" s="35"/>
      <c r="AC549" s="35"/>
      <c r="AD549" s="35"/>
      <c r="AE549" s="35"/>
      <c r="AR549" s="203" t="s">
        <v>317</v>
      </c>
      <c r="AT549" s="203" t="s">
        <v>223</v>
      </c>
      <c r="AU549" s="203" t="s">
        <v>93</v>
      </c>
      <c r="AY549" s="18" t="s">
        <v>220</v>
      </c>
      <c r="BE549" s="204">
        <f>IF(N549="základní",J549,0)</f>
        <v>0</v>
      </c>
      <c r="BF549" s="204">
        <f>IF(N549="snížená",J549,0)</f>
        <v>0</v>
      </c>
      <c r="BG549" s="204">
        <f>IF(N549="zákl. přenesená",J549,0)</f>
        <v>0</v>
      </c>
      <c r="BH549" s="204">
        <f>IF(N549="sníž. přenesená",J549,0)</f>
        <v>0</v>
      </c>
      <c r="BI549" s="204">
        <f>IF(N549="nulová",J549,0)</f>
        <v>0</v>
      </c>
      <c r="BJ549" s="18" t="s">
        <v>93</v>
      </c>
      <c r="BK549" s="204">
        <f>ROUND(I549*H549,2)</f>
        <v>0</v>
      </c>
      <c r="BL549" s="18" t="s">
        <v>317</v>
      </c>
      <c r="BM549" s="203" t="s">
        <v>2253</v>
      </c>
    </row>
    <row r="550" spans="1:65" s="2" customFormat="1" ht="11.25">
      <c r="A550" s="35"/>
      <c r="B550" s="36"/>
      <c r="C550" s="37"/>
      <c r="D550" s="205" t="s">
        <v>230</v>
      </c>
      <c r="E550" s="37"/>
      <c r="F550" s="206" t="s">
        <v>795</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230</v>
      </c>
      <c r="AU550" s="18" t="s">
        <v>93</v>
      </c>
    </row>
    <row r="551" spans="1:65" s="15" customFormat="1" ht="11.25">
      <c r="B551" s="231"/>
      <c r="C551" s="232"/>
      <c r="D551" s="205" t="s">
        <v>232</v>
      </c>
      <c r="E551" s="233" t="s">
        <v>1</v>
      </c>
      <c r="F551" s="234" t="s">
        <v>236</v>
      </c>
      <c r="G551" s="232"/>
      <c r="H551" s="235">
        <v>125.96000000000001</v>
      </c>
      <c r="I551" s="236"/>
      <c r="J551" s="232"/>
      <c r="K551" s="232"/>
      <c r="L551" s="237"/>
      <c r="M551" s="238"/>
      <c r="N551" s="239"/>
      <c r="O551" s="239"/>
      <c r="P551" s="239"/>
      <c r="Q551" s="239"/>
      <c r="R551" s="239"/>
      <c r="S551" s="239"/>
      <c r="T551" s="240"/>
      <c r="AT551" s="241" t="s">
        <v>232</v>
      </c>
      <c r="AU551" s="241" t="s">
        <v>93</v>
      </c>
      <c r="AV551" s="15" t="s">
        <v>228</v>
      </c>
      <c r="AW551" s="15" t="s">
        <v>35</v>
      </c>
      <c r="AX551" s="15" t="s">
        <v>80</v>
      </c>
      <c r="AY551" s="241" t="s">
        <v>220</v>
      </c>
    </row>
    <row r="552" spans="1:65" s="2" customFormat="1" ht="14.45" customHeight="1">
      <c r="A552" s="35"/>
      <c r="B552" s="36"/>
      <c r="C552" s="192" t="s">
        <v>796</v>
      </c>
      <c r="D552" s="192" t="s">
        <v>223</v>
      </c>
      <c r="E552" s="193" t="s">
        <v>797</v>
      </c>
      <c r="F552" s="194" t="s">
        <v>798</v>
      </c>
      <c r="G552" s="195" t="s">
        <v>226</v>
      </c>
      <c r="H552" s="196">
        <v>125.96</v>
      </c>
      <c r="I552" s="197"/>
      <c r="J552" s="198">
        <f>ROUND(I552*H552,2)</f>
        <v>0</v>
      </c>
      <c r="K552" s="194" t="s">
        <v>1</v>
      </c>
      <c r="L552" s="40"/>
      <c r="M552" s="199" t="s">
        <v>1</v>
      </c>
      <c r="N552" s="200" t="s">
        <v>46</v>
      </c>
      <c r="O552" s="72"/>
      <c r="P552" s="201">
        <f>O552*H552</f>
        <v>0</v>
      </c>
      <c r="Q552" s="201">
        <v>1.4999999999999999E-2</v>
      </c>
      <c r="R552" s="201">
        <f>Q552*H552</f>
        <v>1.8893999999999997</v>
      </c>
      <c r="S552" s="201">
        <v>0</v>
      </c>
      <c r="T552" s="202">
        <f>S552*H552</f>
        <v>0</v>
      </c>
      <c r="U552" s="35"/>
      <c r="V552" s="35"/>
      <c r="W552" s="35"/>
      <c r="X552" s="35"/>
      <c r="Y552" s="35"/>
      <c r="Z552" s="35"/>
      <c r="AA552" s="35"/>
      <c r="AB552" s="35"/>
      <c r="AC552" s="35"/>
      <c r="AD552" s="35"/>
      <c r="AE552" s="35"/>
      <c r="AR552" s="203" t="s">
        <v>317</v>
      </c>
      <c r="AT552" s="203" t="s">
        <v>223</v>
      </c>
      <c r="AU552" s="203" t="s">
        <v>93</v>
      </c>
      <c r="AY552" s="18" t="s">
        <v>220</v>
      </c>
      <c r="BE552" s="204">
        <f>IF(N552="základní",J552,0)</f>
        <v>0</v>
      </c>
      <c r="BF552" s="204">
        <f>IF(N552="snížená",J552,0)</f>
        <v>0</v>
      </c>
      <c r="BG552" s="204">
        <f>IF(N552="zákl. přenesená",J552,0)</f>
        <v>0</v>
      </c>
      <c r="BH552" s="204">
        <f>IF(N552="sníž. přenesená",J552,0)</f>
        <v>0</v>
      </c>
      <c r="BI552" s="204">
        <f>IF(N552="nulová",J552,0)</f>
        <v>0</v>
      </c>
      <c r="BJ552" s="18" t="s">
        <v>93</v>
      </c>
      <c r="BK552" s="204">
        <f>ROUND(I552*H552,2)</f>
        <v>0</v>
      </c>
      <c r="BL552" s="18" t="s">
        <v>317</v>
      </c>
      <c r="BM552" s="203" t="s">
        <v>2254</v>
      </c>
    </row>
    <row r="553" spans="1:65" s="2" customFormat="1" ht="11.25">
      <c r="A553" s="35"/>
      <c r="B553" s="36"/>
      <c r="C553" s="37"/>
      <c r="D553" s="205" t="s">
        <v>230</v>
      </c>
      <c r="E553" s="37"/>
      <c r="F553" s="206" t="s">
        <v>800</v>
      </c>
      <c r="G553" s="37"/>
      <c r="H553" s="37"/>
      <c r="I553" s="207"/>
      <c r="J553" s="37"/>
      <c r="K553" s="37"/>
      <c r="L553" s="40"/>
      <c r="M553" s="208"/>
      <c r="N553" s="209"/>
      <c r="O553" s="72"/>
      <c r="P553" s="72"/>
      <c r="Q553" s="72"/>
      <c r="R553" s="72"/>
      <c r="S553" s="72"/>
      <c r="T553" s="73"/>
      <c r="U553" s="35"/>
      <c r="V553" s="35"/>
      <c r="W553" s="35"/>
      <c r="X553" s="35"/>
      <c r="Y553" s="35"/>
      <c r="Z553" s="35"/>
      <c r="AA553" s="35"/>
      <c r="AB553" s="35"/>
      <c r="AC553" s="35"/>
      <c r="AD553" s="35"/>
      <c r="AE553" s="35"/>
      <c r="AT553" s="18" t="s">
        <v>230</v>
      </c>
      <c r="AU553" s="18" t="s">
        <v>93</v>
      </c>
    </row>
    <row r="554" spans="1:65" s="15" customFormat="1" ht="11.25">
      <c r="B554" s="231"/>
      <c r="C554" s="232"/>
      <c r="D554" s="205" t="s">
        <v>232</v>
      </c>
      <c r="E554" s="233" t="s">
        <v>1</v>
      </c>
      <c r="F554" s="234" t="s">
        <v>236</v>
      </c>
      <c r="G554" s="232"/>
      <c r="H554" s="235">
        <v>125.96000000000001</v>
      </c>
      <c r="I554" s="236"/>
      <c r="J554" s="232"/>
      <c r="K554" s="232"/>
      <c r="L554" s="237"/>
      <c r="M554" s="238"/>
      <c r="N554" s="239"/>
      <c r="O554" s="239"/>
      <c r="P554" s="239"/>
      <c r="Q554" s="239"/>
      <c r="R554" s="239"/>
      <c r="S554" s="239"/>
      <c r="T554" s="240"/>
      <c r="AT554" s="241" t="s">
        <v>232</v>
      </c>
      <c r="AU554" s="241" t="s">
        <v>93</v>
      </c>
      <c r="AV554" s="15" t="s">
        <v>228</v>
      </c>
      <c r="AW554" s="15" t="s">
        <v>35</v>
      </c>
      <c r="AX554" s="15" t="s">
        <v>80</v>
      </c>
      <c r="AY554" s="241" t="s">
        <v>220</v>
      </c>
    </row>
    <row r="555" spans="1:65" s="2" customFormat="1" ht="14.45" customHeight="1">
      <c r="A555" s="35"/>
      <c r="B555" s="36"/>
      <c r="C555" s="192" t="s">
        <v>801</v>
      </c>
      <c r="D555" s="192" t="s">
        <v>223</v>
      </c>
      <c r="E555" s="193" t="s">
        <v>802</v>
      </c>
      <c r="F555" s="194" t="s">
        <v>803</v>
      </c>
      <c r="G555" s="195" t="s">
        <v>226</v>
      </c>
      <c r="H555" s="196">
        <v>125.96</v>
      </c>
      <c r="I555" s="197"/>
      <c r="J555" s="198">
        <f>ROUND(I555*H555,2)</f>
        <v>0</v>
      </c>
      <c r="K555" s="194" t="s">
        <v>227</v>
      </c>
      <c r="L555" s="40"/>
      <c r="M555" s="199" t="s">
        <v>1</v>
      </c>
      <c r="N555" s="200" t="s">
        <v>46</v>
      </c>
      <c r="O555" s="72"/>
      <c r="P555" s="201">
        <f>O555*H555</f>
        <v>0</v>
      </c>
      <c r="Q555" s="201">
        <v>0</v>
      </c>
      <c r="R555" s="201">
        <f>Q555*H555</f>
        <v>0</v>
      </c>
      <c r="S555" s="201">
        <v>0</v>
      </c>
      <c r="T555" s="202">
        <f>S555*H555</f>
        <v>0</v>
      </c>
      <c r="U555" s="35"/>
      <c r="V555" s="35"/>
      <c r="W555" s="35"/>
      <c r="X555" s="35"/>
      <c r="Y555" s="35"/>
      <c r="Z555" s="35"/>
      <c r="AA555" s="35"/>
      <c r="AB555" s="35"/>
      <c r="AC555" s="35"/>
      <c r="AD555" s="35"/>
      <c r="AE555" s="35"/>
      <c r="AR555" s="203" t="s">
        <v>317</v>
      </c>
      <c r="AT555" s="203" t="s">
        <v>223</v>
      </c>
      <c r="AU555" s="203" t="s">
        <v>93</v>
      </c>
      <c r="AY555" s="18" t="s">
        <v>220</v>
      </c>
      <c r="BE555" s="204">
        <f>IF(N555="základní",J555,0)</f>
        <v>0</v>
      </c>
      <c r="BF555" s="204">
        <f>IF(N555="snížená",J555,0)</f>
        <v>0</v>
      </c>
      <c r="BG555" s="204">
        <f>IF(N555="zákl. přenesená",J555,0)</f>
        <v>0</v>
      </c>
      <c r="BH555" s="204">
        <f>IF(N555="sníž. přenesená",J555,0)</f>
        <v>0</v>
      </c>
      <c r="BI555" s="204">
        <f>IF(N555="nulová",J555,0)</f>
        <v>0</v>
      </c>
      <c r="BJ555" s="18" t="s">
        <v>93</v>
      </c>
      <c r="BK555" s="204">
        <f>ROUND(I555*H555,2)</f>
        <v>0</v>
      </c>
      <c r="BL555" s="18" t="s">
        <v>317</v>
      </c>
      <c r="BM555" s="203" t="s">
        <v>2255</v>
      </c>
    </row>
    <row r="556" spans="1:65" s="2" customFormat="1" ht="11.25">
      <c r="A556" s="35"/>
      <c r="B556" s="36"/>
      <c r="C556" s="37"/>
      <c r="D556" s="205" t="s">
        <v>230</v>
      </c>
      <c r="E556" s="37"/>
      <c r="F556" s="206" t="s">
        <v>805</v>
      </c>
      <c r="G556" s="37"/>
      <c r="H556" s="37"/>
      <c r="I556" s="207"/>
      <c r="J556" s="37"/>
      <c r="K556" s="37"/>
      <c r="L556" s="40"/>
      <c r="M556" s="208"/>
      <c r="N556" s="209"/>
      <c r="O556" s="72"/>
      <c r="P556" s="72"/>
      <c r="Q556" s="72"/>
      <c r="R556" s="72"/>
      <c r="S556" s="72"/>
      <c r="T556" s="73"/>
      <c r="U556" s="35"/>
      <c r="V556" s="35"/>
      <c r="W556" s="35"/>
      <c r="X556" s="35"/>
      <c r="Y556" s="35"/>
      <c r="Z556" s="35"/>
      <c r="AA556" s="35"/>
      <c r="AB556" s="35"/>
      <c r="AC556" s="35"/>
      <c r="AD556" s="35"/>
      <c r="AE556" s="35"/>
      <c r="AT556" s="18" t="s">
        <v>230</v>
      </c>
      <c r="AU556" s="18" t="s">
        <v>93</v>
      </c>
    </row>
    <row r="557" spans="1:65" s="15" customFormat="1" ht="11.25">
      <c r="B557" s="231"/>
      <c r="C557" s="232"/>
      <c r="D557" s="205" t="s">
        <v>232</v>
      </c>
      <c r="E557" s="233" t="s">
        <v>1</v>
      </c>
      <c r="F557" s="234" t="s">
        <v>236</v>
      </c>
      <c r="G557" s="232"/>
      <c r="H557" s="235">
        <v>125.96000000000001</v>
      </c>
      <c r="I557" s="236"/>
      <c r="J557" s="232"/>
      <c r="K557" s="232"/>
      <c r="L557" s="237"/>
      <c r="M557" s="238"/>
      <c r="N557" s="239"/>
      <c r="O557" s="239"/>
      <c r="P557" s="239"/>
      <c r="Q557" s="239"/>
      <c r="R557" s="239"/>
      <c r="S557" s="239"/>
      <c r="T557" s="240"/>
      <c r="AT557" s="241" t="s">
        <v>232</v>
      </c>
      <c r="AU557" s="241" t="s">
        <v>93</v>
      </c>
      <c r="AV557" s="15" t="s">
        <v>228</v>
      </c>
      <c r="AW557" s="15" t="s">
        <v>35</v>
      </c>
      <c r="AX557" s="15" t="s">
        <v>80</v>
      </c>
      <c r="AY557" s="241" t="s">
        <v>220</v>
      </c>
    </row>
    <row r="558" spans="1:65" s="2" customFormat="1" ht="14.45" customHeight="1">
      <c r="A558" s="35"/>
      <c r="B558" s="36"/>
      <c r="C558" s="243" t="s">
        <v>806</v>
      </c>
      <c r="D558" s="243" t="s">
        <v>359</v>
      </c>
      <c r="E558" s="244" t="s">
        <v>807</v>
      </c>
      <c r="F558" s="245" t="s">
        <v>808</v>
      </c>
      <c r="G558" s="246" t="s">
        <v>226</v>
      </c>
      <c r="H558" s="247">
        <v>138.55600000000001</v>
      </c>
      <c r="I558" s="248"/>
      <c r="J558" s="249">
        <f>ROUND(I558*H558,2)</f>
        <v>0</v>
      </c>
      <c r="K558" s="245" t="s">
        <v>227</v>
      </c>
      <c r="L558" s="250"/>
      <c r="M558" s="251" t="s">
        <v>1</v>
      </c>
      <c r="N558" s="252" t="s">
        <v>46</v>
      </c>
      <c r="O558" s="72"/>
      <c r="P558" s="201">
        <f>O558*H558</f>
        <v>0</v>
      </c>
      <c r="Q558" s="201">
        <v>8.0000000000000004E-4</v>
      </c>
      <c r="R558" s="201">
        <f>Q558*H558</f>
        <v>0.11084480000000002</v>
      </c>
      <c r="S558" s="201">
        <v>0</v>
      </c>
      <c r="T558" s="202">
        <f>S558*H558</f>
        <v>0</v>
      </c>
      <c r="U558" s="35"/>
      <c r="V558" s="35"/>
      <c r="W558" s="35"/>
      <c r="X558" s="35"/>
      <c r="Y558" s="35"/>
      <c r="Z558" s="35"/>
      <c r="AA558" s="35"/>
      <c r="AB558" s="35"/>
      <c r="AC558" s="35"/>
      <c r="AD558" s="35"/>
      <c r="AE558" s="35"/>
      <c r="AR558" s="203" t="s">
        <v>362</v>
      </c>
      <c r="AT558" s="203" t="s">
        <v>359</v>
      </c>
      <c r="AU558" s="203" t="s">
        <v>93</v>
      </c>
      <c r="AY558" s="18" t="s">
        <v>220</v>
      </c>
      <c r="BE558" s="204">
        <f>IF(N558="základní",J558,0)</f>
        <v>0</v>
      </c>
      <c r="BF558" s="204">
        <f>IF(N558="snížená",J558,0)</f>
        <v>0</v>
      </c>
      <c r="BG558" s="204">
        <f>IF(N558="zákl. přenesená",J558,0)</f>
        <v>0</v>
      </c>
      <c r="BH558" s="204">
        <f>IF(N558="sníž. přenesená",J558,0)</f>
        <v>0</v>
      </c>
      <c r="BI558" s="204">
        <f>IF(N558="nulová",J558,0)</f>
        <v>0</v>
      </c>
      <c r="BJ558" s="18" t="s">
        <v>93</v>
      </c>
      <c r="BK558" s="204">
        <f>ROUND(I558*H558,2)</f>
        <v>0</v>
      </c>
      <c r="BL558" s="18" t="s">
        <v>317</v>
      </c>
      <c r="BM558" s="203" t="s">
        <v>2256</v>
      </c>
    </row>
    <row r="559" spans="1:65" s="2" customFormat="1" ht="11.25">
      <c r="A559" s="35"/>
      <c r="B559" s="36"/>
      <c r="C559" s="37"/>
      <c r="D559" s="205" t="s">
        <v>230</v>
      </c>
      <c r="E559" s="37"/>
      <c r="F559" s="206" t="s">
        <v>808</v>
      </c>
      <c r="G559" s="37"/>
      <c r="H559" s="37"/>
      <c r="I559" s="207"/>
      <c r="J559" s="37"/>
      <c r="K559" s="37"/>
      <c r="L559" s="40"/>
      <c r="M559" s="208"/>
      <c r="N559" s="209"/>
      <c r="O559" s="72"/>
      <c r="P559" s="72"/>
      <c r="Q559" s="72"/>
      <c r="R559" s="72"/>
      <c r="S559" s="72"/>
      <c r="T559" s="73"/>
      <c r="U559" s="35"/>
      <c r="V559" s="35"/>
      <c r="W559" s="35"/>
      <c r="X559" s="35"/>
      <c r="Y559" s="35"/>
      <c r="Z559" s="35"/>
      <c r="AA559" s="35"/>
      <c r="AB559" s="35"/>
      <c r="AC559" s="35"/>
      <c r="AD559" s="35"/>
      <c r="AE559" s="35"/>
      <c r="AT559" s="18" t="s">
        <v>230</v>
      </c>
      <c r="AU559" s="18" t="s">
        <v>93</v>
      </c>
    </row>
    <row r="560" spans="1:65" s="15" customFormat="1" ht="11.25">
      <c r="B560" s="231"/>
      <c r="C560" s="232"/>
      <c r="D560" s="205" t="s">
        <v>232</v>
      </c>
      <c r="E560" s="233" t="s">
        <v>1</v>
      </c>
      <c r="F560" s="234" t="s">
        <v>236</v>
      </c>
      <c r="G560" s="232"/>
      <c r="H560" s="235">
        <v>125.96000000000001</v>
      </c>
      <c r="I560" s="236"/>
      <c r="J560" s="232"/>
      <c r="K560" s="232"/>
      <c r="L560" s="237"/>
      <c r="M560" s="238"/>
      <c r="N560" s="239"/>
      <c r="O560" s="239"/>
      <c r="P560" s="239"/>
      <c r="Q560" s="239"/>
      <c r="R560" s="239"/>
      <c r="S560" s="239"/>
      <c r="T560" s="240"/>
      <c r="AT560" s="241" t="s">
        <v>232</v>
      </c>
      <c r="AU560" s="241" t="s">
        <v>93</v>
      </c>
      <c r="AV560" s="15" t="s">
        <v>228</v>
      </c>
      <c r="AW560" s="15" t="s">
        <v>35</v>
      </c>
      <c r="AX560" s="15" t="s">
        <v>80</v>
      </c>
      <c r="AY560" s="241" t="s">
        <v>220</v>
      </c>
    </row>
    <row r="561" spans="1:65" s="14" customFormat="1" ht="11.25">
      <c r="B561" s="220"/>
      <c r="C561" s="221"/>
      <c r="D561" s="205" t="s">
        <v>232</v>
      </c>
      <c r="E561" s="221"/>
      <c r="F561" s="223" t="s">
        <v>2257</v>
      </c>
      <c r="G561" s="221"/>
      <c r="H561" s="224">
        <v>138.55600000000001</v>
      </c>
      <c r="I561" s="225"/>
      <c r="J561" s="221"/>
      <c r="K561" s="221"/>
      <c r="L561" s="226"/>
      <c r="M561" s="227"/>
      <c r="N561" s="228"/>
      <c r="O561" s="228"/>
      <c r="P561" s="228"/>
      <c r="Q561" s="228"/>
      <c r="R561" s="228"/>
      <c r="S561" s="228"/>
      <c r="T561" s="229"/>
      <c r="AT561" s="230" t="s">
        <v>232</v>
      </c>
      <c r="AU561" s="230" t="s">
        <v>93</v>
      </c>
      <c r="AV561" s="14" t="s">
        <v>93</v>
      </c>
      <c r="AW561" s="14" t="s">
        <v>4</v>
      </c>
      <c r="AX561" s="14" t="s">
        <v>87</v>
      </c>
      <c r="AY561" s="230" t="s">
        <v>220</v>
      </c>
    </row>
    <row r="562" spans="1:65" s="2" customFormat="1" ht="14.45" customHeight="1">
      <c r="A562" s="35"/>
      <c r="B562" s="36"/>
      <c r="C562" s="192" t="s">
        <v>811</v>
      </c>
      <c r="D562" s="192" t="s">
        <v>223</v>
      </c>
      <c r="E562" s="193" t="s">
        <v>812</v>
      </c>
      <c r="F562" s="194" t="s">
        <v>813</v>
      </c>
      <c r="G562" s="195" t="s">
        <v>386</v>
      </c>
      <c r="H562" s="253"/>
      <c r="I562" s="197"/>
      <c r="J562" s="198">
        <f>ROUND(I562*H562,2)</f>
        <v>0</v>
      </c>
      <c r="K562" s="194" t="s">
        <v>227</v>
      </c>
      <c r="L562" s="40"/>
      <c r="M562" s="199" t="s">
        <v>1</v>
      </c>
      <c r="N562" s="200" t="s">
        <v>46</v>
      </c>
      <c r="O562" s="72"/>
      <c r="P562" s="201">
        <f>O562*H562</f>
        <v>0</v>
      </c>
      <c r="Q562" s="201">
        <v>0</v>
      </c>
      <c r="R562" s="201">
        <f>Q562*H562</f>
        <v>0</v>
      </c>
      <c r="S562" s="201">
        <v>0</v>
      </c>
      <c r="T562" s="202">
        <f>S562*H562</f>
        <v>0</v>
      </c>
      <c r="U562" s="35"/>
      <c r="V562" s="35"/>
      <c r="W562" s="35"/>
      <c r="X562" s="35"/>
      <c r="Y562" s="35"/>
      <c r="Z562" s="35"/>
      <c r="AA562" s="35"/>
      <c r="AB562" s="35"/>
      <c r="AC562" s="35"/>
      <c r="AD562" s="35"/>
      <c r="AE562" s="35"/>
      <c r="AR562" s="203" t="s">
        <v>317</v>
      </c>
      <c r="AT562" s="203" t="s">
        <v>223</v>
      </c>
      <c r="AU562" s="203" t="s">
        <v>93</v>
      </c>
      <c r="AY562" s="18" t="s">
        <v>220</v>
      </c>
      <c r="BE562" s="204">
        <f>IF(N562="základní",J562,0)</f>
        <v>0</v>
      </c>
      <c r="BF562" s="204">
        <f>IF(N562="snížená",J562,0)</f>
        <v>0</v>
      </c>
      <c r="BG562" s="204">
        <f>IF(N562="zákl. přenesená",J562,0)</f>
        <v>0</v>
      </c>
      <c r="BH562" s="204">
        <f>IF(N562="sníž. přenesená",J562,0)</f>
        <v>0</v>
      </c>
      <c r="BI562" s="204">
        <f>IF(N562="nulová",J562,0)</f>
        <v>0</v>
      </c>
      <c r="BJ562" s="18" t="s">
        <v>93</v>
      </c>
      <c r="BK562" s="204">
        <f>ROUND(I562*H562,2)</f>
        <v>0</v>
      </c>
      <c r="BL562" s="18" t="s">
        <v>317</v>
      </c>
      <c r="BM562" s="203" t="s">
        <v>2258</v>
      </c>
    </row>
    <row r="563" spans="1:65" s="2" customFormat="1" ht="19.5">
      <c r="A563" s="35"/>
      <c r="B563" s="36"/>
      <c r="C563" s="37"/>
      <c r="D563" s="205" t="s">
        <v>230</v>
      </c>
      <c r="E563" s="37"/>
      <c r="F563" s="206" t="s">
        <v>815</v>
      </c>
      <c r="G563" s="37"/>
      <c r="H563" s="37"/>
      <c r="I563" s="207"/>
      <c r="J563" s="37"/>
      <c r="K563" s="37"/>
      <c r="L563" s="40"/>
      <c r="M563" s="208"/>
      <c r="N563" s="209"/>
      <c r="O563" s="72"/>
      <c r="P563" s="72"/>
      <c r="Q563" s="72"/>
      <c r="R563" s="72"/>
      <c r="S563" s="72"/>
      <c r="T563" s="73"/>
      <c r="U563" s="35"/>
      <c r="V563" s="35"/>
      <c r="W563" s="35"/>
      <c r="X563" s="35"/>
      <c r="Y563" s="35"/>
      <c r="Z563" s="35"/>
      <c r="AA563" s="35"/>
      <c r="AB563" s="35"/>
      <c r="AC563" s="35"/>
      <c r="AD563" s="35"/>
      <c r="AE563" s="35"/>
      <c r="AT563" s="18" t="s">
        <v>230</v>
      </c>
      <c r="AU563" s="18" t="s">
        <v>93</v>
      </c>
    </row>
    <row r="564" spans="1:65" s="12" customFormat="1" ht="22.9" customHeight="1">
      <c r="B564" s="176"/>
      <c r="C564" s="177"/>
      <c r="D564" s="178" t="s">
        <v>79</v>
      </c>
      <c r="E564" s="190" t="s">
        <v>816</v>
      </c>
      <c r="F564" s="190" t="s">
        <v>817</v>
      </c>
      <c r="G564" s="177"/>
      <c r="H564" s="177"/>
      <c r="I564" s="180"/>
      <c r="J564" s="191">
        <f>BK564</f>
        <v>0</v>
      </c>
      <c r="K564" s="177"/>
      <c r="L564" s="182"/>
      <c r="M564" s="183"/>
      <c r="N564" s="184"/>
      <c r="O564" s="184"/>
      <c r="P564" s="185">
        <f>SUM(P565:P603)</f>
        <v>0</v>
      </c>
      <c r="Q564" s="184"/>
      <c r="R564" s="185">
        <f>SUM(R565:R603)</f>
        <v>1.5594612000000001</v>
      </c>
      <c r="S564" s="184"/>
      <c r="T564" s="186">
        <f>SUM(T565:T603)</f>
        <v>0</v>
      </c>
      <c r="AR564" s="187" t="s">
        <v>93</v>
      </c>
      <c r="AT564" s="188" t="s">
        <v>79</v>
      </c>
      <c r="AU564" s="188" t="s">
        <v>87</v>
      </c>
      <c r="AY564" s="187" t="s">
        <v>220</v>
      </c>
      <c r="BK564" s="189">
        <f>SUM(BK565:BK603)</f>
        <v>0</v>
      </c>
    </row>
    <row r="565" spans="1:65" s="2" customFormat="1" ht="14.45" customHeight="1">
      <c r="A565" s="35"/>
      <c r="B565" s="36"/>
      <c r="C565" s="192" t="s">
        <v>818</v>
      </c>
      <c r="D565" s="192" t="s">
        <v>223</v>
      </c>
      <c r="E565" s="193" t="s">
        <v>819</v>
      </c>
      <c r="F565" s="194" t="s">
        <v>820</v>
      </c>
      <c r="G565" s="195" t="s">
        <v>226</v>
      </c>
      <c r="H565" s="196">
        <v>15.818</v>
      </c>
      <c r="I565" s="197"/>
      <c r="J565" s="198">
        <f>ROUND(I565*H565,2)</f>
        <v>0</v>
      </c>
      <c r="K565" s="194" t="s">
        <v>227</v>
      </c>
      <c r="L565" s="40"/>
      <c r="M565" s="199" t="s">
        <v>1</v>
      </c>
      <c r="N565" s="200" t="s">
        <v>46</v>
      </c>
      <c r="O565" s="72"/>
      <c r="P565" s="201">
        <f>O565*H565</f>
        <v>0</v>
      </c>
      <c r="Q565" s="201">
        <v>1.5E-3</v>
      </c>
      <c r="R565" s="201">
        <f>Q565*H565</f>
        <v>2.3727000000000002E-2</v>
      </c>
      <c r="S565" s="201">
        <v>0</v>
      </c>
      <c r="T565" s="202">
        <f>S565*H565</f>
        <v>0</v>
      </c>
      <c r="U565" s="35"/>
      <c r="V565" s="35"/>
      <c r="W565" s="35"/>
      <c r="X565" s="35"/>
      <c r="Y565" s="35"/>
      <c r="Z565" s="35"/>
      <c r="AA565" s="35"/>
      <c r="AB565" s="35"/>
      <c r="AC565" s="35"/>
      <c r="AD565" s="35"/>
      <c r="AE565" s="35"/>
      <c r="AR565" s="203" t="s">
        <v>317</v>
      </c>
      <c r="AT565" s="203" t="s">
        <v>223</v>
      </c>
      <c r="AU565" s="203" t="s">
        <v>93</v>
      </c>
      <c r="AY565" s="18" t="s">
        <v>220</v>
      </c>
      <c r="BE565" s="204">
        <f>IF(N565="základní",J565,0)</f>
        <v>0</v>
      </c>
      <c r="BF565" s="204">
        <f>IF(N565="snížená",J565,0)</f>
        <v>0</v>
      </c>
      <c r="BG565" s="204">
        <f>IF(N565="zákl. přenesená",J565,0)</f>
        <v>0</v>
      </c>
      <c r="BH565" s="204">
        <f>IF(N565="sníž. přenesená",J565,0)</f>
        <v>0</v>
      </c>
      <c r="BI565" s="204">
        <f>IF(N565="nulová",J565,0)</f>
        <v>0</v>
      </c>
      <c r="BJ565" s="18" t="s">
        <v>93</v>
      </c>
      <c r="BK565" s="204">
        <f>ROUND(I565*H565,2)</f>
        <v>0</v>
      </c>
      <c r="BL565" s="18" t="s">
        <v>317</v>
      </c>
      <c r="BM565" s="203" t="s">
        <v>821</v>
      </c>
    </row>
    <row r="566" spans="1:65" s="2" customFormat="1" ht="11.25">
      <c r="A566" s="35"/>
      <c r="B566" s="36"/>
      <c r="C566" s="37"/>
      <c r="D566" s="205" t="s">
        <v>230</v>
      </c>
      <c r="E566" s="37"/>
      <c r="F566" s="206" t="s">
        <v>822</v>
      </c>
      <c r="G566" s="37"/>
      <c r="H566" s="37"/>
      <c r="I566" s="207"/>
      <c r="J566" s="37"/>
      <c r="K566" s="37"/>
      <c r="L566" s="40"/>
      <c r="M566" s="208"/>
      <c r="N566" s="209"/>
      <c r="O566" s="72"/>
      <c r="P566" s="72"/>
      <c r="Q566" s="72"/>
      <c r="R566" s="72"/>
      <c r="S566" s="72"/>
      <c r="T566" s="73"/>
      <c r="U566" s="35"/>
      <c r="V566" s="35"/>
      <c r="W566" s="35"/>
      <c r="X566" s="35"/>
      <c r="Y566" s="35"/>
      <c r="Z566" s="35"/>
      <c r="AA566" s="35"/>
      <c r="AB566" s="35"/>
      <c r="AC566" s="35"/>
      <c r="AD566" s="35"/>
      <c r="AE566" s="35"/>
      <c r="AT566" s="18" t="s">
        <v>230</v>
      </c>
      <c r="AU566" s="18" t="s">
        <v>93</v>
      </c>
    </row>
    <row r="567" spans="1:65" s="13" customFormat="1" ht="11.25">
      <c r="B567" s="210"/>
      <c r="C567" s="211"/>
      <c r="D567" s="205" t="s">
        <v>232</v>
      </c>
      <c r="E567" s="212" t="s">
        <v>1</v>
      </c>
      <c r="F567" s="213" t="s">
        <v>823</v>
      </c>
      <c r="G567" s="211"/>
      <c r="H567" s="212" t="s">
        <v>1</v>
      </c>
      <c r="I567" s="214"/>
      <c r="J567" s="211"/>
      <c r="K567" s="211"/>
      <c r="L567" s="215"/>
      <c r="M567" s="216"/>
      <c r="N567" s="217"/>
      <c r="O567" s="217"/>
      <c r="P567" s="217"/>
      <c r="Q567" s="217"/>
      <c r="R567" s="217"/>
      <c r="S567" s="217"/>
      <c r="T567" s="218"/>
      <c r="AT567" s="219" t="s">
        <v>232</v>
      </c>
      <c r="AU567" s="219" t="s">
        <v>93</v>
      </c>
      <c r="AV567" s="13" t="s">
        <v>87</v>
      </c>
      <c r="AW567" s="13" t="s">
        <v>35</v>
      </c>
      <c r="AX567" s="13" t="s">
        <v>80</v>
      </c>
      <c r="AY567" s="219" t="s">
        <v>220</v>
      </c>
    </row>
    <row r="568" spans="1:65" s="14" customFormat="1" ht="11.25">
      <c r="B568" s="220"/>
      <c r="C568" s="221"/>
      <c r="D568" s="205" t="s">
        <v>232</v>
      </c>
      <c r="E568" s="222" t="s">
        <v>1</v>
      </c>
      <c r="F568" s="223" t="s">
        <v>2259</v>
      </c>
      <c r="G568" s="221"/>
      <c r="H568" s="224">
        <v>8.0239999999999991</v>
      </c>
      <c r="I568" s="225"/>
      <c r="J568" s="221"/>
      <c r="K568" s="221"/>
      <c r="L568" s="226"/>
      <c r="M568" s="227"/>
      <c r="N568" s="228"/>
      <c r="O568" s="228"/>
      <c r="P568" s="228"/>
      <c r="Q568" s="228"/>
      <c r="R568" s="228"/>
      <c r="S568" s="228"/>
      <c r="T568" s="229"/>
      <c r="AT568" s="230" t="s">
        <v>232</v>
      </c>
      <c r="AU568" s="230" t="s">
        <v>93</v>
      </c>
      <c r="AV568" s="14" t="s">
        <v>93</v>
      </c>
      <c r="AW568" s="14" t="s">
        <v>35</v>
      </c>
      <c r="AX568" s="14" t="s">
        <v>80</v>
      </c>
      <c r="AY568" s="230" t="s">
        <v>220</v>
      </c>
    </row>
    <row r="569" spans="1:65" s="14" customFormat="1" ht="11.25">
      <c r="B569" s="220"/>
      <c r="C569" s="221"/>
      <c r="D569" s="205" t="s">
        <v>232</v>
      </c>
      <c r="E569" s="222" t="s">
        <v>1</v>
      </c>
      <c r="F569" s="223" t="s">
        <v>2260</v>
      </c>
      <c r="G569" s="221"/>
      <c r="H569" s="224">
        <v>1.024</v>
      </c>
      <c r="I569" s="225"/>
      <c r="J569" s="221"/>
      <c r="K569" s="221"/>
      <c r="L569" s="226"/>
      <c r="M569" s="227"/>
      <c r="N569" s="228"/>
      <c r="O569" s="228"/>
      <c r="P569" s="228"/>
      <c r="Q569" s="228"/>
      <c r="R569" s="228"/>
      <c r="S569" s="228"/>
      <c r="T569" s="229"/>
      <c r="AT569" s="230" t="s">
        <v>232</v>
      </c>
      <c r="AU569" s="230" t="s">
        <v>93</v>
      </c>
      <c r="AV569" s="14" t="s">
        <v>93</v>
      </c>
      <c r="AW569" s="14" t="s">
        <v>35</v>
      </c>
      <c r="AX569" s="14" t="s">
        <v>80</v>
      </c>
      <c r="AY569" s="230" t="s">
        <v>220</v>
      </c>
    </row>
    <row r="570" spans="1:65" s="14" customFormat="1" ht="11.25">
      <c r="B570" s="220"/>
      <c r="C570" s="221"/>
      <c r="D570" s="205" t="s">
        <v>232</v>
      </c>
      <c r="E570" s="222" t="s">
        <v>1</v>
      </c>
      <c r="F570" s="223" t="s">
        <v>2261</v>
      </c>
      <c r="G570" s="221"/>
      <c r="H570" s="224">
        <v>6.77</v>
      </c>
      <c r="I570" s="225"/>
      <c r="J570" s="221"/>
      <c r="K570" s="221"/>
      <c r="L570" s="226"/>
      <c r="M570" s="227"/>
      <c r="N570" s="228"/>
      <c r="O570" s="228"/>
      <c r="P570" s="228"/>
      <c r="Q570" s="228"/>
      <c r="R570" s="228"/>
      <c r="S570" s="228"/>
      <c r="T570" s="229"/>
      <c r="AT570" s="230" t="s">
        <v>232</v>
      </c>
      <c r="AU570" s="230" t="s">
        <v>93</v>
      </c>
      <c r="AV570" s="14" t="s">
        <v>93</v>
      </c>
      <c r="AW570" s="14" t="s">
        <v>35</v>
      </c>
      <c r="AX570" s="14" t="s">
        <v>80</v>
      </c>
      <c r="AY570" s="230" t="s">
        <v>220</v>
      </c>
    </row>
    <row r="571" spans="1:65" s="15" customFormat="1" ht="11.25">
      <c r="B571" s="231"/>
      <c r="C571" s="232"/>
      <c r="D571" s="205" t="s">
        <v>232</v>
      </c>
      <c r="E571" s="233" t="s">
        <v>1</v>
      </c>
      <c r="F571" s="234" t="s">
        <v>236</v>
      </c>
      <c r="G571" s="232"/>
      <c r="H571" s="235">
        <v>15.817999999999998</v>
      </c>
      <c r="I571" s="236"/>
      <c r="J571" s="232"/>
      <c r="K571" s="232"/>
      <c r="L571" s="237"/>
      <c r="M571" s="238"/>
      <c r="N571" s="239"/>
      <c r="O571" s="239"/>
      <c r="P571" s="239"/>
      <c r="Q571" s="239"/>
      <c r="R571" s="239"/>
      <c r="S571" s="239"/>
      <c r="T571" s="240"/>
      <c r="AT571" s="241" t="s">
        <v>232</v>
      </c>
      <c r="AU571" s="241" t="s">
        <v>93</v>
      </c>
      <c r="AV571" s="15" t="s">
        <v>228</v>
      </c>
      <c r="AW571" s="15" t="s">
        <v>35</v>
      </c>
      <c r="AX571" s="15" t="s">
        <v>87</v>
      </c>
      <c r="AY571" s="241" t="s">
        <v>220</v>
      </c>
    </row>
    <row r="572" spans="1:65" s="2" customFormat="1" ht="24.2" customHeight="1">
      <c r="A572" s="35"/>
      <c r="B572" s="36"/>
      <c r="C572" s="192" t="s">
        <v>826</v>
      </c>
      <c r="D572" s="192" t="s">
        <v>223</v>
      </c>
      <c r="E572" s="193" t="s">
        <v>827</v>
      </c>
      <c r="F572" s="194" t="s">
        <v>828</v>
      </c>
      <c r="G572" s="195" t="s">
        <v>226</v>
      </c>
      <c r="H572" s="196">
        <v>3.86</v>
      </c>
      <c r="I572" s="197"/>
      <c r="J572" s="198">
        <f>ROUND(I572*H572,2)</f>
        <v>0</v>
      </c>
      <c r="K572" s="194" t="s">
        <v>227</v>
      </c>
      <c r="L572" s="40"/>
      <c r="M572" s="199" t="s">
        <v>1</v>
      </c>
      <c r="N572" s="200" t="s">
        <v>46</v>
      </c>
      <c r="O572" s="72"/>
      <c r="P572" s="201">
        <f>O572*H572</f>
        <v>0</v>
      </c>
      <c r="Q572" s="201">
        <v>5.0499999999999998E-3</v>
      </c>
      <c r="R572" s="201">
        <f>Q572*H572</f>
        <v>1.9493E-2</v>
      </c>
      <c r="S572" s="201">
        <v>0</v>
      </c>
      <c r="T572" s="202">
        <f>S572*H572</f>
        <v>0</v>
      </c>
      <c r="U572" s="35"/>
      <c r="V572" s="35"/>
      <c r="W572" s="35"/>
      <c r="X572" s="35"/>
      <c r="Y572" s="35"/>
      <c r="Z572" s="35"/>
      <c r="AA572" s="35"/>
      <c r="AB572" s="35"/>
      <c r="AC572" s="35"/>
      <c r="AD572" s="35"/>
      <c r="AE572" s="35"/>
      <c r="AR572" s="203" t="s">
        <v>317</v>
      </c>
      <c r="AT572" s="203" t="s">
        <v>223</v>
      </c>
      <c r="AU572" s="203" t="s">
        <v>93</v>
      </c>
      <c r="AY572" s="18" t="s">
        <v>220</v>
      </c>
      <c r="BE572" s="204">
        <f>IF(N572="základní",J572,0)</f>
        <v>0</v>
      </c>
      <c r="BF572" s="204">
        <f>IF(N572="snížená",J572,0)</f>
        <v>0</v>
      </c>
      <c r="BG572" s="204">
        <f>IF(N572="zákl. přenesená",J572,0)</f>
        <v>0</v>
      </c>
      <c r="BH572" s="204">
        <f>IF(N572="sníž. přenesená",J572,0)</f>
        <v>0</v>
      </c>
      <c r="BI572" s="204">
        <f>IF(N572="nulová",J572,0)</f>
        <v>0</v>
      </c>
      <c r="BJ572" s="18" t="s">
        <v>93</v>
      </c>
      <c r="BK572" s="204">
        <f>ROUND(I572*H572,2)</f>
        <v>0</v>
      </c>
      <c r="BL572" s="18" t="s">
        <v>317</v>
      </c>
      <c r="BM572" s="203" t="s">
        <v>829</v>
      </c>
    </row>
    <row r="573" spans="1:65" s="2" customFormat="1" ht="11.25">
      <c r="A573" s="35"/>
      <c r="B573" s="36"/>
      <c r="C573" s="37"/>
      <c r="D573" s="205" t="s">
        <v>230</v>
      </c>
      <c r="E573" s="37"/>
      <c r="F573" s="206" t="s">
        <v>830</v>
      </c>
      <c r="G573" s="37"/>
      <c r="H573" s="37"/>
      <c r="I573" s="207"/>
      <c r="J573" s="37"/>
      <c r="K573" s="37"/>
      <c r="L573" s="40"/>
      <c r="M573" s="208"/>
      <c r="N573" s="209"/>
      <c r="O573" s="72"/>
      <c r="P573" s="72"/>
      <c r="Q573" s="72"/>
      <c r="R573" s="72"/>
      <c r="S573" s="72"/>
      <c r="T573" s="73"/>
      <c r="U573" s="35"/>
      <c r="V573" s="35"/>
      <c r="W573" s="35"/>
      <c r="X573" s="35"/>
      <c r="Y573" s="35"/>
      <c r="Z573" s="35"/>
      <c r="AA573" s="35"/>
      <c r="AB573" s="35"/>
      <c r="AC573" s="35"/>
      <c r="AD573" s="35"/>
      <c r="AE573" s="35"/>
      <c r="AT573" s="18" t="s">
        <v>230</v>
      </c>
      <c r="AU573" s="18" t="s">
        <v>93</v>
      </c>
    </row>
    <row r="574" spans="1:65" s="13" customFormat="1" ht="11.25">
      <c r="B574" s="210"/>
      <c r="C574" s="211"/>
      <c r="D574" s="205" t="s">
        <v>232</v>
      </c>
      <c r="E574" s="212" t="s">
        <v>1</v>
      </c>
      <c r="F574" s="213" t="s">
        <v>831</v>
      </c>
      <c r="G574" s="211"/>
      <c r="H574" s="212" t="s">
        <v>1</v>
      </c>
      <c r="I574" s="214"/>
      <c r="J574" s="211"/>
      <c r="K574" s="211"/>
      <c r="L574" s="215"/>
      <c r="M574" s="216"/>
      <c r="N574" s="217"/>
      <c r="O574" s="217"/>
      <c r="P574" s="217"/>
      <c r="Q574" s="217"/>
      <c r="R574" s="217"/>
      <c r="S574" s="217"/>
      <c r="T574" s="218"/>
      <c r="AT574" s="219" t="s">
        <v>232</v>
      </c>
      <c r="AU574" s="219" t="s">
        <v>93</v>
      </c>
      <c r="AV574" s="13" t="s">
        <v>87</v>
      </c>
      <c r="AW574" s="13" t="s">
        <v>35</v>
      </c>
      <c r="AX574" s="13" t="s">
        <v>80</v>
      </c>
      <c r="AY574" s="219" t="s">
        <v>220</v>
      </c>
    </row>
    <row r="575" spans="1:65" s="14" customFormat="1" ht="11.25">
      <c r="B575" s="220"/>
      <c r="C575" s="221"/>
      <c r="D575" s="205" t="s">
        <v>232</v>
      </c>
      <c r="E575" s="222" t="s">
        <v>1</v>
      </c>
      <c r="F575" s="223" t="s">
        <v>2101</v>
      </c>
      <c r="G575" s="221"/>
      <c r="H575" s="224">
        <v>1.93</v>
      </c>
      <c r="I575" s="225"/>
      <c r="J575" s="221"/>
      <c r="K575" s="221"/>
      <c r="L575" s="226"/>
      <c r="M575" s="227"/>
      <c r="N575" s="228"/>
      <c r="O575" s="228"/>
      <c r="P575" s="228"/>
      <c r="Q575" s="228"/>
      <c r="R575" s="228"/>
      <c r="S575" s="228"/>
      <c r="T575" s="229"/>
      <c r="AT575" s="230" t="s">
        <v>232</v>
      </c>
      <c r="AU575" s="230" t="s">
        <v>93</v>
      </c>
      <c r="AV575" s="14" t="s">
        <v>93</v>
      </c>
      <c r="AW575" s="14" t="s">
        <v>35</v>
      </c>
      <c r="AX575" s="14" t="s">
        <v>80</v>
      </c>
      <c r="AY575" s="230" t="s">
        <v>220</v>
      </c>
    </row>
    <row r="576" spans="1:65" s="14" customFormat="1" ht="11.25">
      <c r="B576" s="220"/>
      <c r="C576" s="221"/>
      <c r="D576" s="205" t="s">
        <v>232</v>
      </c>
      <c r="E576" s="222" t="s">
        <v>1</v>
      </c>
      <c r="F576" s="223" t="s">
        <v>2262</v>
      </c>
      <c r="G576" s="221"/>
      <c r="H576" s="224">
        <v>1.93</v>
      </c>
      <c r="I576" s="225"/>
      <c r="J576" s="221"/>
      <c r="K576" s="221"/>
      <c r="L576" s="226"/>
      <c r="M576" s="227"/>
      <c r="N576" s="228"/>
      <c r="O576" s="228"/>
      <c r="P576" s="228"/>
      <c r="Q576" s="228"/>
      <c r="R576" s="228"/>
      <c r="S576" s="228"/>
      <c r="T576" s="229"/>
      <c r="AT576" s="230" t="s">
        <v>232</v>
      </c>
      <c r="AU576" s="230" t="s">
        <v>93</v>
      </c>
      <c r="AV576" s="14" t="s">
        <v>93</v>
      </c>
      <c r="AW576" s="14" t="s">
        <v>35</v>
      </c>
      <c r="AX576" s="14" t="s">
        <v>80</v>
      </c>
      <c r="AY576" s="230" t="s">
        <v>220</v>
      </c>
    </row>
    <row r="577" spans="1:65" s="15" customFormat="1" ht="11.25">
      <c r="B577" s="231"/>
      <c r="C577" s="232"/>
      <c r="D577" s="205" t="s">
        <v>232</v>
      </c>
      <c r="E577" s="233" t="s">
        <v>1</v>
      </c>
      <c r="F577" s="234" t="s">
        <v>236</v>
      </c>
      <c r="G577" s="232"/>
      <c r="H577" s="235">
        <v>3.86</v>
      </c>
      <c r="I577" s="236"/>
      <c r="J577" s="232"/>
      <c r="K577" s="232"/>
      <c r="L577" s="237"/>
      <c r="M577" s="238"/>
      <c r="N577" s="239"/>
      <c r="O577" s="239"/>
      <c r="P577" s="239"/>
      <c r="Q577" s="239"/>
      <c r="R577" s="239"/>
      <c r="S577" s="239"/>
      <c r="T577" s="240"/>
      <c r="AT577" s="241" t="s">
        <v>232</v>
      </c>
      <c r="AU577" s="241" t="s">
        <v>93</v>
      </c>
      <c r="AV577" s="15" t="s">
        <v>228</v>
      </c>
      <c r="AW577" s="15" t="s">
        <v>35</v>
      </c>
      <c r="AX577" s="15" t="s">
        <v>87</v>
      </c>
      <c r="AY577" s="241" t="s">
        <v>220</v>
      </c>
    </row>
    <row r="578" spans="1:65" s="2" customFormat="1" ht="14.45" customHeight="1">
      <c r="A578" s="35"/>
      <c r="B578" s="36"/>
      <c r="C578" s="243" t="s">
        <v>834</v>
      </c>
      <c r="D578" s="243" t="s">
        <v>359</v>
      </c>
      <c r="E578" s="244" t="s">
        <v>835</v>
      </c>
      <c r="F578" s="245" t="s">
        <v>836</v>
      </c>
      <c r="G578" s="246" t="s">
        <v>226</v>
      </c>
      <c r="H578" s="247">
        <v>4.4390000000000001</v>
      </c>
      <c r="I578" s="248"/>
      <c r="J578" s="249">
        <f>ROUND(I578*H578,2)</f>
        <v>0</v>
      </c>
      <c r="K578" s="245" t="s">
        <v>1</v>
      </c>
      <c r="L578" s="250"/>
      <c r="M578" s="251" t="s">
        <v>1</v>
      </c>
      <c r="N578" s="252" t="s">
        <v>46</v>
      </c>
      <c r="O578" s="72"/>
      <c r="P578" s="201">
        <f>O578*H578</f>
        <v>0</v>
      </c>
      <c r="Q578" s="201">
        <v>9.7999999999999997E-3</v>
      </c>
      <c r="R578" s="201">
        <f>Q578*H578</f>
        <v>4.3502199999999998E-2</v>
      </c>
      <c r="S578" s="201">
        <v>0</v>
      </c>
      <c r="T578" s="202">
        <f>S578*H578</f>
        <v>0</v>
      </c>
      <c r="U578" s="35"/>
      <c r="V578" s="35"/>
      <c r="W578" s="35"/>
      <c r="X578" s="35"/>
      <c r="Y578" s="35"/>
      <c r="Z578" s="35"/>
      <c r="AA578" s="35"/>
      <c r="AB578" s="35"/>
      <c r="AC578" s="35"/>
      <c r="AD578" s="35"/>
      <c r="AE578" s="35"/>
      <c r="AR578" s="203" t="s">
        <v>362</v>
      </c>
      <c r="AT578" s="203" t="s">
        <v>359</v>
      </c>
      <c r="AU578" s="203" t="s">
        <v>93</v>
      </c>
      <c r="AY578" s="18" t="s">
        <v>220</v>
      </c>
      <c r="BE578" s="204">
        <f>IF(N578="základní",J578,0)</f>
        <v>0</v>
      </c>
      <c r="BF578" s="204">
        <f>IF(N578="snížená",J578,0)</f>
        <v>0</v>
      </c>
      <c r="BG578" s="204">
        <f>IF(N578="zákl. přenesená",J578,0)</f>
        <v>0</v>
      </c>
      <c r="BH578" s="204">
        <f>IF(N578="sníž. přenesená",J578,0)</f>
        <v>0</v>
      </c>
      <c r="BI578" s="204">
        <f>IF(N578="nulová",J578,0)</f>
        <v>0</v>
      </c>
      <c r="BJ578" s="18" t="s">
        <v>93</v>
      </c>
      <c r="BK578" s="204">
        <f>ROUND(I578*H578,2)</f>
        <v>0</v>
      </c>
      <c r="BL578" s="18" t="s">
        <v>317</v>
      </c>
      <c r="BM578" s="203" t="s">
        <v>837</v>
      </c>
    </row>
    <row r="579" spans="1:65" s="14" customFormat="1" ht="11.25">
      <c r="B579" s="220"/>
      <c r="C579" s="221"/>
      <c r="D579" s="205" t="s">
        <v>232</v>
      </c>
      <c r="E579" s="221"/>
      <c r="F579" s="223" t="s">
        <v>2263</v>
      </c>
      <c r="G579" s="221"/>
      <c r="H579" s="224">
        <v>4.4390000000000001</v>
      </c>
      <c r="I579" s="225"/>
      <c r="J579" s="221"/>
      <c r="K579" s="221"/>
      <c r="L579" s="226"/>
      <c r="M579" s="227"/>
      <c r="N579" s="228"/>
      <c r="O579" s="228"/>
      <c r="P579" s="228"/>
      <c r="Q579" s="228"/>
      <c r="R579" s="228"/>
      <c r="S579" s="228"/>
      <c r="T579" s="229"/>
      <c r="AT579" s="230" t="s">
        <v>232</v>
      </c>
      <c r="AU579" s="230" t="s">
        <v>93</v>
      </c>
      <c r="AV579" s="14" t="s">
        <v>93</v>
      </c>
      <c r="AW579" s="14" t="s">
        <v>4</v>
      </c>
      <c r="AX579" s="14" t="s">
        <v>87</v>
      </c>
      <c r="AY579" s="230" t="s">
        <v>220</v>
      </c>
    </row>
    <row r="580" spans="1:65" s="2" customFormat="1" ht="24.2" customHeight="1">
      <c r="A580" s="35"/>
      <c r="B580" s="36"/>
      <c r="C580" s="192" t="s">
        <v>839</v>
      </c>
      <c r="D580" s="192" t="s">
        <v>223</v>
      </c>
      <c r="E580" s="193" t="s">
        <v>840</v>
      </c>
      <c r="F580" s="194" t="s">
        <v>841</v>
      </c>
      <c r="G580" s="195" t="s">
        <v>226</v>
      </c>
      <c r="H580" s="196">
        <v>44.52</v>
      </c>
      <c r="I580" s="197"/>
      <c r="J580" s="198">
        <f>ROUND(I580*H580,2)</f>
        <v>0</v>
      </c>
      <c r="K580" s="194" t="s">
        <v>227</v>
      </c>
      <c r="L580" s="40"/>
      <c r="M580" s="199" t="s">
        <v>1</v>
      </c>
      <c r="N580" s="200" t="s">
        <v>46</v>
      </c>
      <c r="O580" s="72"/>
      <c r="P580" s="201">
        <f>O580*H580</f>
        <v>0</v>
      </c>
      <c r="Q580" s="201">
        <v>8.9999999999999993E-3</v>
      </c>
      <c r="R580" s="201">
        <f>Q580*H580</f>
        <v>0.40067999999999998</v>
      </c>
      <c r="S580" s="201">
        <v>0</v>
      </c>
      <c r="T580" s="202">
        <f>S580*H580</f>
        <v>0</v>
      </c>
      <c r="U580" s="35"/>
      <c r="V580" s="35"/>
      <c r="W580" s="35"/>
      <c r="X580" s="35"/>
      <c r="Y580" s="35"/>
      <c r="Z580" s="35"/>
      <c r="AA580" s="35"/>
      <c r="AB580" s="35"/>
      <c r="AC580" s="35"/>
      <c r="AD580" s="35"/>
      <c r="AE580" s="35"/>
      <c r="AR580" s="203" t="s">
        <v>317</v>
      </c>
      <c r="AT580" s="203" t="s">
        <v>223</v>
      </c>
      <c r="AU580" s="203" t="s">
        <v>93</v>
      </c>
      <c r="AY580" s="18" t="s">
        <v>220</v>
      </c>
      <c r="BE580" s="204">
        <f>IF(N580="základní",J580,0)</f>
        <v>0</v>
      </c>
      <c r="BF580" s="204">
        <f>IF(N580="snížená",J580,0)</f>
        <v>0</v>
      </c>
      <c r="BG580" s="204">
        <f>IF(N580="zákl. přenesená",J580,0)</f>
        <v>0</v>
      </c>
      <c r="BH580" s="204">
        <f>IF(N580="sníž. přenesená",J580,0)</f>
        <v>0</v>
      </c>
      <c r="BI580" s="204">
        <f>IF(N580="nulová",J580,0)</f>
        <v>0</v>
      </c>
      <c r="BJ580" s="18" t="s">
        <v>93</v>
      </c>
      <c r="BK580" s="204">
        <f>ROUND(I580*H580,2)</f>
        <v>0</v>
      </c>
      <c r="BL580" s="18" t="s">
        <v>317</v>
      </c>
      <c r="BM580" s="203" t="s">
        <v>842</v>
      </c>
    </row>
    <row r="581" spans="1:65" s="2" customFormat="1" ht="11.25">
      <c r="A581" s="35"/>
      <c r="B581" s="36"/>
      <c r="C581" s="37"/>
      <c r="D581" s="205" t="s">
        <v>230</v>
      </c>
      <c r="E581" s="37"/>
      <c r="F581" s="206" t="s">
        <v>843</v>
      </c>
      <c r="G581" s="37"/>
      <c r="H581" s="37"/>
      <c r="I581" s="207"/>
      <c r="J581" s="37"/>
      <c r="K581" s="37"/>
      <c r="L581" s="40"/>
      <c r="M581" s="208"/>
      <c r="N581" s="209"/>
      <c r="O581" s="72"/>
      <c r="P581" s="72"/>
      <c r="Q581" s="72"/>
      <c r="R581" s="72"/>
      <c r="S581" s="72"/>
      <c r="T581" s="73"/>
      <c r="U581" s="35"/>
      <c r="V581" s="35"/>
      <c r="W581" s="35"/>
      <c r="X581" s="35"/>
      <c r="Y581" s="35"/>
      <c r="Z581" s="35"/>
      <c r="AA581" s="35"/>
      <c r="AB581" s="35"/>
      <c r="AC581" s="35"/>
      <c r="AD581" s="35"/>
      <c r="AE581" s="35"/>
      <c r="AT581" s="18" t="s">
        <v>230</v>
      </c>
      <c r="AU581" s="18" t="s">
        <v>93</v>
      </c>
    </row>
    <row r="582" spans="1:65" s="13" customFormat="1" ht="11.25">
      <c r="B582" s="210"/>
      <c r="C582" s="211"/>
      <c r="D582" s="205" t="s">
        <v>232</v>
      </c>
      <c r="E582" s="212" t="s">
        <v>1</v>
      </c>
      <c r="F582" s="213" t="s">
        <v>831</v>
      </c>
      <c r="G582" s="211"/>
      <c r="H582" s="212" t="s">
        <v>1</v>
      </c>
      <c r="I582" s="214"/>
      <c r="J582" s="211"/>
      <c r="K582" s="211"/>
      <c r="L582" s="215"/>
      <c r="M582" s="216"/>
      <c r="N582" s="217"/>
      <c r="O582" s="217"/>
      <c r="P582" s="217"/>
      <c r="Q582" s="217"/>
      <c r="R582" s="217"/>
      <c r="S582" s="217"/>
      <c r="T582" s="218"/>
      <c r="AT582" s="219" t="s">
        <v>232</v>
      </c>
      <c r="AU582" s="219" t="s">
        <v>93</v>
      </c>
      <c r="AV582" s="13" t="s">
        <v>87</v>
      </c>
      <c r="AW582" s="13" t="s">
        <v>35</v>
      </c>
      <c r="AX582" s="13" t="s">
        <v>80</v>
      </c>
      <c r="AY582" s="219" t="s">
        <v>220</v>
      </c>
    </row>
    <row r="583" spans="1:65" s="14" customFormat="1" ht="11.25">
      <c r="B583" s="220"/>
      <c r="C583" s="221"/>
      <c r="D583" s="205" t="s">
        <v>232</v>
      </c>
      <c r="E583" s="222" t="s">
        <v>1</v>
      </c>
      <c r="F583" s="223" t="s">
        <v>2264</v>
      </c>
      <c r="G583" s="221"/>
      <c r="H583" s="224">
        <v>20.22</v>
      </c>
      <c r="I583" s="225"/>
      <c r="J583" s="221"/>
      <c r="K583" s="221"/>
      <c r="L583" s="226"/>
      <c r="M583" s="227"/>
      <c r="N583" s="228"/>
      <c r="O583" s="228"/>
      <c r="P583" s="228"/>
      <c r="Q583" s="228"/>
      <c r="R583" s="228"/>
      <c r="S583" s="228"/>
      <c r="T583" s="229"/>
      <c r="AT583" s="230" t="s">
        <v>232</v>
      </c>
      <c r="AU583" s="230" t="s">
        <v>93</v>
      </c>
      <c r="AV583" s="14" t="s">
        <v>93</v>
      </c>
      <c r="AW583" s="14" t="s">
        <v>35</v>
      </c>
      <c r="AX583" s="14" t="s">
        <v>80</v>
      </c>
      <c r="AY583" s="230" t="s">
        <v>220</v>
      </c>
    </row>
    <row r="584" spans="1:65" s="14" customFormat="1" ht="11.25">
      <c r="B584" s="220"/>
      <c r="C584" s="221"/>
      <c r="D584" s="205" t="s">
        <v>232</v>
      </c>
      <c r="E584" s="222" t="s">
        <v>1</v>
      </c>
      <c r="F584" s="223" t="s">
        <v>2265</v>
      </c>
      <c r="G584" s="221"/>
      <c r="H584" s="224">
        <v>8.6199999999999992</v>
      </c>
      <c r="I584" s="225"/>
      <c r="J584" s="221"/>
      <c r="K584" s="221"/>
      <c r="L584" s="226"/>
      <c r="M584" s="227"/>
      <c r="N584" s="228"/>
      <c r="O584" s="228"/>
      <c r="P584" s="228"/>
      <c r="Q584" s="228"/>
      <c r="R584" s="228"/>
      <c r="S584" s="228"/>
      <c r="T584" s="229"/>
      <c r="AT584" s="230" t="s">
        <v>232</v>
      </c>
      <c r="AU584" s="230" t="s">
        <v>93</v>
      </c>
      <c r="AV584" s="14" t="s">
        <v>93</v>
      </c>
      <c r="AW584" s="14" t="s">
        <v>35</v>
      </c>
      <c r="AX584" s="14" t="s">
        <v>80</v>
      </c>
      <c r="AY584" s="230" t="s">
        <v>220</v>
      </c>
    </row>
    <row r="585" spans="1:65" s="14" customFormat="1" ht="11.25">
      <c r="B585" s="220"/>
      <c r="C585" s="221"/>
      <c r="D585" s="205" t="s">
        <v>232</v>
      </c>
      <c r="E585" s="222" t="s">
        <v>1</v>
      </c>
      <c r="F585" s="223" t="s">
        <v>2266</v>
      </c>
      <c r="G585" s="221"/>
      <c r="H585" s="224">
        <v>15.68</v>
      </c>
      <c r="I585" s="225"/>
      <c r="J585" s="221"/>
      <c r="K585" s="221"/>
      <c r="L585" s="226"/>
      <c r="M585" s="227"/>
      <c r="N585" s="228"/>
      <c r="O585" s="228"/>
      <c r="P585" s="228"/>
      <c r="Q585" s="228"/>
      <c r="R585" s="228"/>
      <c r="S585" s="228"/>
      <c r="T585" s="229"/>
      <c r="AT585" s="230" t="s">
        <v>232</v>
      </c>
      <c r="AU585" s="230" t="s">
        <v>93</v>
      </c>
      <c r="AV585" s="14" t="s">
        <v>93</v>
      </c>
      <c r="AW585" s="14" t="s">
        <v>35</v>
      </c>
      <c r="AX585" s="14" t="s">
        <v>80</v>
      </c>
      <c r="AY585" s="230" t="s">
        <v>220</v>
      </c>
    </row>
    <row r="586" spans="1:65" s="15" customFormat="1" ht="11.25">
      <c r="B586" s="231"/>
      <c r="C586" s="232"/>
      <c r="D586" s="205" t="s">
        <v>232</v>
      </c>
      <c r="E586" s="233" t="s">
        <v>1</v>
      </c>
      <c r="F586" s="234" t="s">
        <v>236</v>
      </c>
      <c r="G586" s="232"/>
      <c r="H586" s="235">
        <v>44.519999999999996</v>
      </c>
      <c r="I586" s="236"/>
      <c r="J586" s="232"/>
      <c r="K586" s="232"/>
      <c r="L586" s="237"/>
      <c r="M586" s="238"/>
      <c r="N586" s="239"/>
      <c r="O586" s="239"/>
      <c r="P586" s="239"/>
      <c r="Q586" s="239"/>
      <c r="R586" s="239"/>
      <c r="S586" s="239"/>
      <c r="T586" s="240"/>
      <c r="AT586" s="241" t="s">
        <v>232</v>
      </c>
      <c r="AU586" s="241" t="s">
        <v>93</v>
      </c>
      <c r="AV586" s="15" t="s">
        <v>228</v>
      </c>
      <c r="AW586" s="15" t="s">
        <v>35</v>
      </c>
      <c r="AX586" s="15" t="s">
        <v>87</v>
      </c>
      <c r="AY586" s="241" t="s">
        <v>220</v>
      </c>
    </row>
    <row r="587" spans="1:65" s="2" customFormat="1" ht="14.45" customHeight="1">
      <c r="A587" s="35"/>
      <c r="B587" s="36"/>
      <c r="C587" s="243" t="s">
        <v>846</v>
      </c>
      <c r="D587" s="243" t="s">
        <v>359</v>
      </c>
      <c r="E587" s="244" t="s">
        <v>847</v>
      </c>
      <c r="F587" s="245" t="s">
        <v>848</v>
      </c>
      <c r="G587" s="246" t="s">
        <v>226</v>
      </c>
      <c r="H587" s="247">
        <v>53.423999999999999</v>
      </c>
      <c r="I587" s="248"/>
      <c r="J587" s="249">
        <f>ROUND(I587*H587,2)</f>
        <v>0</v>
      </c>
      <c r="K587" s="245" t="s">
        <v>1</v>
      </c>
      <c r="L587" s="250"/>
      <c r="M587" s="251" t="s">
        <v>1</v>
      </c>
      <c r="N587" s="252" t="s">
        <v>46</v>
      </c>
      <c r="O587" s="72"/>
      <c r="P587" s="201">
        <f>O587*H587</f>
        <v>0</v>
      </c>
      <c r="Q587" s="201">
        <v>0.02</v>
      </c>
      <c r="R587" s="201">
        <f>Q587*H587</f>
        <v>1.0684800000000001</v>
      </c>
      <c r="S587" s="201">
        <v>0</v>
      </c>
      <c r="T587" s="202">
        <f>S587*H587</f>
        <v>0</v>
      </c>
      <c r="U587" s="35"/>
      <c r="V587" s="35"/>
      <c r="W587" s="35"/>
      <c r="X587" s="35"/>
      <c r="Y587" s="35"/>
      <c r="Z587" s="35"/>
      <c r="AA587" s="35"/>
      <c r="AB587" s="35"/>
      <c r="AC587" s="35"/>
      <c r="AD587" s="35"/>
      <c r="AE587" s="35"/>
      <c r="AR587" s="203" t="s">
        <v>362</v>
      </c>
      <c r="AT587" s="203" t="s">
        <v>359</v>
      </c>
      <c r="AU587" s="203" t="s">
        <v>93</v>
      </c>
      <c r="AY587" s="18" t="s">
        <v>220</v>
      </c>
      <c r="BE587" s="204">
        <f>IF(N587="základní",J587,0)</f>
        <v>0</v>
      </c>
      <c r="BF587" s="204">
        <f>IF(N587="snížená",J587,0)</f>
        <v>0</v>
      </c>
      <c r="BG587" s="204">
        <f>IF(N587="zákl. přenesená",J587,0)</f>
        <v>0</v>
      </c>
      <c r="BH587" s="204">
        <f>IF(N587="sníž. přenesená",J587,0)</f>
        <v>0</v>
      </c>
      <c r="BI587" s="204">
        <f>IF(N587="nulová",J587,0)</f>
        <v>0</v>
      </c>
      <c r="BJ587" s="18" t="s">
        <v>93</v>
      </c>
      <c r="BK587" s="204">
        <f>ROUND(I587*H587,2)</f>
        <v>0</v>
      </c>
      <c r="BL587" s="18" t="s">
        <v>317</v>
      </c>
      <c r="BM587" s="203" t="s">
        <v>849</v>
      </c>
    </row>
    <row r="588" spans="1:65" s="14" customFormat="1" ht="11.25">
      <c r="B588" s="220"/>
      <c r="C588" s="221"/>
      <c r="D588" s="205" t="s">
        <v>232</v>
      </c>
      <c r="E588" s="221"/>
      <c r="F588" s="223" t="s">
        <v>2267</v>
      </c>
      <c r="G588" s="221"/>
      <c r="H588" s="224">
        <v>53.423999999999999</v>
      </c>
      <c r="I588" s="225"/>
      <c r="J588" s="221"/>
      <c r="K588" s="221"/>
      <c r="L588" s="226"/>
      <c r="M588" s="227"/>
      <c r="N588" s="228"/>
      <c r="O588" s="228"/>
      <c r="P588" s="228"/>
      <c r="Q588" s="228"/>
      <c r="R588" s="228"/>
      <c r="S588" s="228"/>
      <c r="T588" s="229"/>
      <c r="AT588" s="230" t="s">
        <v>232</v>
      </c>
      <c r="AU588" s="230" t="s">
        <v>93</v>
      </c>
      <c r="AV588" s="14" t="s">
        <v>93</v>
      </c>
      <c r="AW588" s="14" t="s">
        <v>4</v>
      </c>
      <c r="AX588" s="14" t="s">
        <v>87</v>
      </c>
      <c r="AY588" s="230" t="s">
        <v>220</v>
      </c>
    </row>
    <row r="589" spans="1:65" s="2" customFormat="1" ht="14.45" customHeight="1">
      <c r="A589" s="35"/>
      <c r="B589" s="36"/>
      <c r="C589" s="192" t="s">
        <v>851</v>
      </c>
      <c r="D589" s="192" t="s">
        <v>223</v>
      </c>
      <c r="E589" s="193" t="s">
        <v>852</v>
      </c>
      <c r="F589" s="194" t="s">
        <v>853</v>
      </c>
      <c r="G589" s="195" t="s">
        <v>226</v>
      </c>
      <c r="H589" s="196">
        <v>48.38</v>
      </c>
      <c r="I589" s="197"/>
      <c r="J589" s="198">
        <f>ROUND(I589*H589,2)</f>
        <v>0</v>
      </c>
      <c r="K589" s="194" t="s">
        <v>227</v>
      </c>
      <c r="L589" s="40"/>
      <c r="M589" s="199" t="s">
        <v>1</v>
      </c>
      <c r="N589" s="200" t="s">
        <v>46</v>
      </c>
      <c r="O589" s="72"/>
      <c r="P589" s="201">
        <f>O589*H589</f>
        <v>0</v>
      </c>
      <c r="Q589" s="201">
        <v>0</v>
      </c>
      <c r="R589" s="201">
        <f>Q589*H589</f>
        <v>0</v>
      </c>
      <c r="S589" s="201">
        <v>0</v>
      </c>
      <c r="T589" s="202">
        <f>S589*H589</f>
        <v>0</v>
      </c>
      <c r="U589" s="35"/>
      <c r="V589" s="35"/>
      <c r="W589" s="35"/>
      <c r="X589" s="35"/>
      <c r="Y589" s="35"/>
      <c r="Z589" s="35"/>
      <c r="AA589" s="35"/>
      <c r="AB589" s="35"/>
      <c r="AC589" s="35"/>
      <c r="AD589" s="35"/>
      <c r="AE589" s="35"/>
      <c r="AR589" s="203" t="s">
        <v>317</v>
      </c>
      <c r="AT589" s="203" t="s">
        <v>223</v>
      </c>
      <c r="AU589" s="203" t="s">
        <v>93</v>
      </c>
      <c r="AY589" s="18" t="s">
        <v>220</v>
      </c>
      <c r="BE589" s="204">
        <f>IF(N589="základní",J589,0)</f>
        <v>0</v>
      </c>
      <c r="BF589" s="204">
        <f>IF(N589="snížená",J589,0)</f>
        <v>0</v>
      </c>
      <c r="BG589" s="204">
        <f>IF(N589="zákl. přenesená",J589,0)</f>
        <v>0</v>
      </c>
      <c r="BH589" s="204">
        <f>IF(N589="sníž. přenesená",J589,0)</f>
        <v>0</v>
      </c>
      <c r="BI589" s="204">
        <f>IF(N589="nulová",J589,0)</f>
        <v>0</v>
      </c>
      <c r="BJ589" s="18" t="s">
        <v>93</v>
      </c>
      <c r="BK589" s="204">
        <f>ROUND(I589*H589,2)</f>
        <v>0</v>
      </c>
      <c r="BL589" s="18" t="s">
        <v>317</v>
      </c>
      <c r="BM589" s="203" t="s">
        <v>854</v>
      </c>
    </row>
    <row r="590" spans="1:65" s="2" customFormat="1" ht="11.25">
      <c r="A590" s="35"/>
      <c r="B590" s="36"/>
      <c r="C590" s="37"/>
      <c r="D590" s="205" t="s">
        <v>230</v>
      </c>
      <c r="E590" s="37"/>
      <c r="F590" s="206" t="s">
        <v>855</v>
      </c>
      <c r="G590" s="37"/>
      <c r="H590" s="37"/>
      <c r="I590" s="207"/>
      <c r="J590" s="37"/>
      <c r="K590" s="37"/>
      <c r="L590" s="40"/>
      <c r="M590" s="208"/>
      <c r="N590" s="209"/>
      <c r="O590" s="72"/>
      <c r="P590" s="72"/>
      <c r="Q590" s="72"/>
      <c r="R590" s="72"/>
      <c r="S590" s="72"/>
      <c r="T590" s="73"/>
      <c r="U590" s="35"/>
      <c r="V590" s="35"/>
      <c r="W590" s="35"/>
      <c r="X590" s="35"/>
      <c r="Y590" s="35"/>
      <c r="Z590" s="35"/>
      <c r="AA590" s="35"/>
      <c r="AB590" s="35"/>
      <c r="AC590" s="35"/>
      <c r="AD590" s="35"/>
      <c r="AE590" s="35"/>
      <c r="AT590" s="18" t="s">
        <v>230</v>
      </c>
      <c r="AU590" s="18" t="s">
        <v>93</v>
      </c>
    </row>
    <row r="591" spans="1:65" s="13" customFormat="1" ht="11.25">
      <c r="B591" s="210"/>
      <c r="C591" s="211"/>
      <c r="D591" s="205" t="s">
        <v>232</v>
      </c>
      <c r="E591" s="212" t="s">
        <v>1</v>
      </c>
      <c r="F591" s="213" t="s">
        <v>831</v>
      </c>
      <c r="G591" s="211"/>
      <c r="H591" s="212" t="s">
        <v>1</v>
      </c>
      <c r="I591" s="214"/>
      <c r="J591" s="211"/>
      <c r="K591" s="211"/>
      <c r="L591" s="215"/>
      <c r="M591" s="216"/>
      <c r="N591" s="217"/>
      <c r="O591" s="217"/>
      <c r="P591" s="217"/>
      <c r="Q591" s="217"/>
      <c r="R591" s="217"/>
      <c r="S591" s="217"/>
      <c r="T591" s="218"/>
      <c r="AT591" s="219" t="s">
        <v>232</v>
      </c>
      <c r="AU591" s="219" t="s">
        <v>93</v>
      </c>
      <c r="AV591" s="13" t="s">
        <v>87</v>
      </c>
      <c r="AW591" s="13" t="s">
        <v>35</v>
      </c>
      <c r="AX591" s="13" t="s">
        <v>80</v>
      </c>
      <c r="AY591" s="219" t="s">
        <v>220</v>
      </c>
    </row>
    <row r="592" spans="1:65" s="14" customFormat="1" ht="11.25">
      <c r="B592" s="220"/>
      <c r="C592" s="221"/>
      <c r="D592" s="205" t="s">
        <v>232</v>
      </c>
      <c r="E592" s="222" t="s">
        <v>1</v>
      </c>
      <c r="F592" s="223" t="s">
        <v>2268</v>
      </c>
      <c r="G592" s="221"/>
      <c r="H592" s="224">
        <v>30.77</v>
      </c>
      <c r="I592" s="225"/>
      <c r="J592" s="221"/>
      <c r="K592" s="221"/>
      <c r="L592" s="226"/>
      <c r="M592" s="227"/>
      <c r="N592" s="228"/>
      <c r="O592" s="228"/>
      <c r="P592" s="228"/>
      <c r="Q592" s="228"/>
      <c r="R592" s="228"/>
      <c r="S592" s="228"/>
      <c r="T592" s="229"/>
      <c r="AT592" s="230" t="s">
        <v>232</v>
      </c>
      <c r="AU592" s="230" t="s">
        <v>93</v>
      </c>
      <c r="AV592" s="14" t="s">
        <v>93</v>
      </c>
      <c r="AW592" s="14" t="s">
        <v>35</v>
      </c>
      <c r="AX592" s="14" t="s">
        <v>80</v>
      </c>
      <c r="AY592" s="230" t="s">
        <v>220</v>
      </c>
    </row>
    <row r="593" spans="1:65" s="14" customFormat="1" ht="11.25">
      <c r="B593" s="220"/>
      <c r="C593" s="221"/>
      <c r="D593" s="205" t="s">
        <v>232</v>
      </c>
      <c r="E593" s="222" t="s">
        <v>1</v>
      </c>
      <c r="F593" s="223" t="s">
        <v>2269</v>
      </c>
      <c r="G593" s="221"/>
      <c r="H593" s="224">
        <v>17.61</v>
      </c>
      <c r="I593" s="225"/>
      <c r="J593" s="221"/>
      <c r="K593" s="221"/>
      <c r="L593" s="226"/>
      <c r="M593" s="227"/>
      <c r="N593" s="228"/>
      <c r="O593" s="228"/>
      <c r="P593" s="228"/>
      <c r="Q593" s="228"/>
      <c r="R593" s="228"/>
      <c r="S593" s="228"/>
      <c r="T593" s="229"/>
      <c r="AT593" s="230" t="s">
        <v>232</v>
      </c>
      <c r="AU593" s="230" t="s">
        <v>93</v>
      </c>
      <c r="AV593" s="14" t="s">
        <v>93</v>
      </c>
      <c r="AW593" s="14" t="s">
        <v>35</v>
      </c>
      <c r="AX593" s="14" t="s">
        <v>80</v>
      </c>
      <c r="AY593" s="230" t="s">
        <v>220</v>
      </c>
    </row>
    <row r="594" spans="1:65" s="15" customFormat="1" ht="11.25">
      <c r="B594" s="231"/>
      <c r="C594" s="232"/>
      <c r="D594" s="205" t="s">
        <v>232</v>
      </c>
      <c r="E594" s="233" t="s">
        <v>1</v>
      </c>
      <c r="F594" s="234" t="s">
        <v>236</v>
      </c>
      <c r="G594" s="232"/>
      <c r="H594" s="235">
        <v>48.379999999999995</v>
      </c>
      <c r="I594" s="236"/>
      <c r="J594" s="232"/>
      <c r="K594" s="232"/>
      <c r="L594" s="237"/>
      <c r="M594" s="238"/>
      <c r="N594" s="239"/>
      <c r="O594" s="239"/>
      <c r="P594" s="239"/>
      <c r="Q594" s="239"/>
      <c r="R594" s="239"/>
      <c r="S594" s="239"/>
      <c r="T594" s="240"/>
      <c r="AT594" s="241" t="s">
        <v>232</v>
      </c>
      <c r="AU594" s="241" t="s">
        <v>93</v>
      </c>
      <c r="AV594" s="15" t="s">
        <v>228</v>
      </c>
      <c r="AW594" s="15" t="s">
        <v>35</v>
      </c>
      <c r="AX594" s="15" t="s">
        <v>87</v>
      </c>
      <c r="AY594" s="241" t="s">
        <v>220</v>
      </c>
    </row>
    <row r="595" spans="1:65" s="2" customFormat="1" ht="14.45" customHeight="1">
      <c r="A595" s="35"/>
      <c r="B595" s="36"/>
      <c r="C595" s="192" t="s">
        <v>856</v>
      </c>
      <c r="D595" s="192" t="s">
        <v>223</v>
      </c>
      <c r="E595" s="193" t="s">
        <v>857</v>
      </c>
      <c r="F595" s="194" t="s">
        <v>858</v>
      </c>
      <c r="G595" s="195" t="s">
        <v>226</v>
      </c>
      <c r="H595" s="196">
        <v>48.38</v>
      </c>
      <c r="I595" s="197"/>
      <c r="J595" s="198">
        <f>ROUND(I595*H595,2)</f>
        <v>0</v>
      </c>
      <c r="K595" s="194" t="s">
        <v>227</v>
      </c>
      <c r="L595" s="40"/>
      <c r="M595" s="199" t="s">
        <v>1</v>
      </c>
      <c r="N595" s="200" t="s">
        <v>46</v>
      </c>
      <c r="O595" s="72"/>
      <c r="P595" s="201">
        <f>O595*H595</f>
        <v>0</v>
      </c>
      <c r="Q595" s="201">
        <v>0</v>
      </c>
      <c r="R595" s="201">
        <f>Q595*H595</f>
        <v>0</v>
      </c>
      <c r="S595" s="201">
        <v>0</v>
      </c>
      <c r="T595" s="202">
        <f>S595*H595</f>
        <v>0</v>
      </c>
      <c r="U595" s="35"/>
      <c r="V595" s="35"/>
      <c r="W595" s="35"/>
      <c r="X595" s="35"/>
      <c r="Y595" s="35"/>
      <c r="Z595" s="35"/>
      <c r="AA595" s="35"/>
      <c r="AB595" s="35"/>
      <c r="AC595" s="35"/>
      <c r="AD595" s="35"/>
      <c r="AE595" s="35"/>
      <c r="AR595" s="203" t="s">
        <v>317</v>
      </c>
      <c r="AT595" s="203" t="s">
        <v>223</v>
      </c>
      <c r="AU595" s="203" t="s">
        <v>93</v>
      </c>
      <c r="AY595" s="18" t="s">
        <v>220</v>
      </c>
      <c r="BE595" s="204">
        <f>IF(N595="základní",J595,0)</f>
        <v>0</v>
      </c>
      <c r="BF595" s="204">
        <f>IF(N595="snížená",J595,0)</f>
        <v>0</v>
      </c>
      <c r="BG595" s="204">
        <f>IF(N595="zákl. přenesená",J595,0)</f>
        <v>0</v>
      </c>
      <c r="BH595" s="204">
        <f>IF(N595="sníž. přenesená",J595,0)</f>
        <v>0</v>
      </c>
      <c r="BI595" s="204">
        <f>IF(N595="nulová",J595,0)</f>
        <v>0</v>
      </c>
      <c r="BJ595" s="18" t="s">
        <v>93</v>
      </c>
      <c r="BK595" s="204">
        <f>ROUND(I595*H595,2)</f>
        <v>0</v>
      </c>
      <c r="BL595" s="18" t="s">
        <v>317</v>
      </c>
      <c r="BM595" s="203" t="s">
        <v>2270</v>
      </c>
    </row>
    <row r="596" spans="1:65" s="2" customFormat="1" ht="11.25">
      <c r="A596" s="35"/>
      <c r="B596" s="36"/>
      <c r="C596" s="37"/>
      <c r="D596" s="205" t="s">
        <v>230</v>
      </c>
      <c r="E596" s="37"/>
      <c r="F596" s="206" t="s">
        <v>860</v>
      </c>
      <c r="G596" s="37"/>
      <c r="H596" s="37"/>
      <c r="I596" s="207"/>
      <c r="J596" s="37"/>
      <c r="K596" s="37"/>
      <c r="L596" s="40"/>
      <c r="M596" s="208"/>
      <c r="N596" s="209"/>
      <c r="O596" s="72"/>
      <c r="P596" s="72"/>
      <c r="Q596" s="72"/>
      <c r="R596" s="72"/>
      <c r="S596" s="72"/>
      <c r="T596" s="73"/>
      <c r="U596" s="35"/>
      <c r="V596" s="35"/>
      <c r="W596" s="35"/>
      <c r="X596" s="35"/>
      <c r="Y596" s="35"/>
      <c r="Z596" s="35"/>
      <c r="AA596" s="35"/>
      <c r="AB596" s="35"/>
      <c r="AC596" s="35"/>
      <c r="AD596" s="35"/>
      <c r="AE596" s="35"/>
      <c r="AT596" s="18" t="s">
        <v>230</v>
      </c>
      <c r="AU596" s="18" t="s">
        <v>93</v>
      </c>
    </row>
    <row r="597" spans="1:65" s="15" customFormat="1" ht="11.25">
      <c r="B597" s="231"/>
      <c r="C597" s="232"/>
      <c r="D597" s="205" t="s">
        <v>232</v>
      </c>
      <c r="E597" s="233" t="s">
        <v>1</v>
      </c>
      <c r="F597" s="234" t="s">
        <v>236</v>
      </c>
      <c r="G597" s="232"/>
      <c r="H597" s="235">
        <v>48.379999999999995</v>
      </c>
      <c r="I597" s="236"/>
      <c r="J597" s="232"/>
      <c r="K597" s="232"/>
      <c r="L597" s="237"/>
      <c r="M597" s="238"/>
      <c r="N597" s="239"/>
      <c r="O597" s="239"/>
      <c r="P597" s="239"/>
      <c r="Q597" s="239"/>
      <c r="R597" s="239"/>
      <c r="S597" s="239"/>
      <c r="T597" s="240"/>
      <c r="AT597" s="241" t="s">
        <v>232</v>
      </c>
      <c r="AU597" s="241" t="s">
        <v>93</v>
      </c>
      <c r="AV597" s="15" t="s">
        <v>228</v>
      </c>
      <c r="AW597" s="15" t="s">
        <v>35</v>
      </c>
      <c r="AX597" s="15" t="s">
        <v>80</v>
      </c>
      <c r="AY597" s="241" t="s">
        <v>220</v>
      </c>
    </row>
    <row r="598" spans="1:65" s="2" customFormat="1" ht="24.2" customHeight="1">
      <c r="A598" s="35"/>
      <c r="B598" s="36"/>
      <c r="C598" s="192" t="s">
        <v>861</v>
      </c>
      <c r="D598" s="192" t="s">
        <v>223</v>
      </c>
      <c r="E598" s="193" t="s">
        <v>862</v>
      </c>
      <c r="F598" s="194" t="s">
        <v>863</v>
      </c>
      <c r="G598" s="195" t="s">
        <v>259</v>
      </c>
      <c r="H598" s="196">
        <v>2</v>
      </c>
      <c r="I598" s="197"/>
      <c r="J598" s="198">
        <f>ROUND(I598*H598,2)</f>
        <v>0</v>
      </c>
      <c r="K598" s="194" t="s">
        <v>1</v>
      </c>
      <c r="L598" s="40"/>
      <c r="M598" s="199" t="s">
        <v>1</v>
      </c>
      <c r="N598" s="200" t="s">
        <v>46</v>
      </c>
      <c r="O598" s="72"/>
      <c r="P598" s="201">
        <f>O598*H598</f>
        <v>0</v>
      </c>
      <c r="Q598" s="201">
        <v>5.8E-4</v>
      </c>
      <c r="R598" s="201">
        <f>Q598*H598</f>
        <v>1.16E-3</v>
      </c>
      <c r="S598" s="201">
        <v>0</v>
      </c>
      <c r="T598" s="202">
        <f>S598*H598</f>
        <v>0</v>
      </c>
      <c r="U598" s="35"/>
      <c r="V598" s="35"/>
      <c r="W598" s="35"/>
      <c r="X598" s="35"/>
      <c r="Y598" s="35"/>
      <c r="Z598" s="35"/>
      <c r="AA598" s="35"/>
      <c r="AB598" s="35"/>
      <c r="AC598" s="35"/>
      <c r="AD598" s="35"/>
      <c r="AE598" s="35"/>
      <c r="AR598" s="203" t="s">
        <v>317</v>
      </c>
      <c r="AT598" s="203" t="s">
        <v>223</v>
      </c>
      <c r="AU598" s="203" t="s">
        <v>93</v>
      </c>
      <c r="AY598" s="18" t="s">
        <v>220</v>
      </c>
      <c r="BE598" s="204">
        <f>IF(N598="základní",J598,0)</f>
        <v>0</v>
      </c>
      <c r="BF598" s="204">
        <f>IF(N598="snížená",J598,0)</f>
        <v>0</v>
      </c>
      <c r="BG598" s="204">
        <f>IF(N598="zákl. přenesená",J598,0)</f>
        <v>0</v>
      </c>
      <c r="BH598" s="204">
        <f>IF(N598="sníž. přenesená",J598,0)</f>
        <v>0</v>
      </c>
      <c r="BI598" s="204">
        <f>IF(N598="nulová",J598,0)</f>
        <v>0</v>
      </c>
      <c r="BJ598" s="18" t="s">
        <v>93</v>
      </c>
      <c r="BK598" s="204">
        <f>ROUND(I598*H598,2)</f>
        <v>0</v>
      </c>
      <c r="BL598" s="18" t="s">
        <v>317</v>
      </c>
      <c r="BM598" s="203" t="s">
        <v>864</v>
      </c>
    </row>
    <row r="599" spans="1:65" s="2" customFormat="1" ht="14.45" customHeight="1">
      <c r="A599" s="35"/>
      <c r="B599" s="36"/>
      <c r="C599" s="192" t="s">
        <v>865</v>
      </c>
      <c r="D599" s="192" t="s">
        <v>223</v>
      </c>
      <c r="E599" s="193" t="s">
        <v>866</v>
      </c>
      <c r="F599" s="194" t="s">
        <v>867</v>
      </c>
      <c r="G599" s="195" t="s">
        <v>226</v>
      </c>
      <c r="H599" s="196">
        <v>48.38</v>
      </c>
      <c r="I599" s="197"/>
      <c r="J599" s="198">
        <f>ROUND(I599*H599,2)</f>
        <v>0</v>
      </c>
      <c r="K599" s="194" t="s">
        <v>227</v>
      </c>
      <c r="L599" s="40"/>
      <c r="M599" s="199" t="s">
        <v>1</v>
      </c>
      <c r="N599" s="200" t="s">
        <v>46</v>
      </c>
      <c r="O599" s="72"/>
      <c r="P599" s="201">
        <f>O599*H599</f>
        <v>0</v>
      </c>
      <c r="Q599" s="201">
        <v>5.0000000000000002E-5</v>
      </c>
      <c r="R599" s="201">
        <f>Q599*H599</f>
        <v>2.4190000000000001E-3</v>
      </c>
      <c r="S599" s="201">
        <v>0</v>
      </c>
      <c r="T599" s="202">
        <f>S599*H599</f>
        <v>0</v>
      </c>
      <c r="U599" s="35"/>
      <c r="V599" s="35"/>
      <c r="W599" s="35"/>
      <c r="X599" s="35"/>
      <c r="Y599" s="35"/>
      <c r="Z599" s="35"/>
      <c r="AA599" s="35"/>
      <c r="AB599" s="35"/>
      <c r="AC599" s="35"/>
      <c r="AD599" s="35"/>
      <c r="AE599" s="35"/>
      <c r="AR599" s="203" t="s">
        <v>317</v>
      </c>
      <c r="AT599" s="203" t="s">
        <v>223</v>
      </c>
      <c r="AU599" s="203" t="s">
        <v>93</v>
      </c>
      <c r="AY599" s="18" t="s">
        <v>220</v>
      </c>
      <c r="BE599" s="204">
        <f>IF(N599="základní",J599,0)</f>
        <v>0</v>
      </c>
      <c r="BF599" s="204">
        <f>IF(N599="snížená",J599,0)</f>
        <v>0</v>
      </c>
      <c r="BG599" s="204">
        <f>IF(N599="zákl. přenesená",J599,0)</f>
        <v>0</v>
      </c>
      <c r="BH599" s="204">
        <f>IF(N599="sníž. přenesená",J599,0)</f>
        <v>0</v>
      </c>
      <c r="BI599" s="204">
        <f>IF(N599="nulová",J599,0)</f>
        <v>0</v>
      </c>
      <c r="BJ599" s="18" t="s">
        <v>93</v>
      </c>
      <c r="BK599" s="204">
        <f>ROUND(I599*H599,2)</f>
        <v>0</v>
      </c>
      <c r="BL599" s="18" t="s">
        <v>317</v>
      </c>
      <c r="BM599" s="203" t="s">
        <v>2271</v>
      </c>
    </row>
    <row r="600" spans="1:65" s="2" customFormat="1" ht="11.25">
      <c r="A600" s="35"/>
      <c r="B600" s="36"/>
      <c r="C600" s="37"/>
      <c r="D600" s="205" t="s">
        <v>230</v>
      </c>
      <c r="E600" s="37"/>
      <c r="F600" s="206" t="s">
        <v>869</v>
      </c>
      <c r="G600" s="37"/>
      <c r="H600" s="37"/>
      <c r="I600" s="207"/>
      <c r="J600" s="37"/>
      <c r="K600" s="37"/>
      <c r="L600" s="40"/>
      <c r="M600" s="208"/>
      <c r="N600" s="209"/>
      <c r="O600" s="72"/>
      <c r="P600" s="72"/>
      <c r="Q600" s="72"/>
      <c r="R600" s="72"/>
      <c r="S600" s="72"/>
      <c r="T600" s="73"/>
      <c r="U600" s="35"/>
      <c r="V600" s="35"/>
      <c r="W600" s="35"/>
      <c r="X600" s="35"/>
      <c r="Y600" s="35"/>
      <c r="Z600" s="35"/>
      <c r="AA600" s="35"/>
      <c r="AB600" s="35"/>
      <c r="AC600" s="35"/>
      <c r="AD600" s="35"/>
      <c r="AE600" s="35"/>
      <c r="AT600" s="18" t="s">
        <v>230</v>
      </c>
      <c r="AU600" s="18" t="s">
        <v>93</v>
      </c>
    </row>
    <row r="601" spans="1:65" s="15" customFormat="1" ht="11.25">
      <c r="B601" s="231"/>
      <c r="C601" s="232"/>
      <c r="D601" s="205" t="s">
        <v>232</v>
      </c>
      <c r="E601" s="233" t="s">
        <v>1</v>
      </c>
      <c r="F601" s="234" t="s">
        <v>236</v>
      </c>
      <c r="G601" s="232"/>
      <c r="H601" s="235">
        <v>48.379999999999995</v>
      </c>
      <c r="I601" s="236"/>
      <c r="J601" s="232"/>
      <c r="K601" s="232"/>
      <c r="L601" s="237"/>
      <c r="M601" s="238"/>
      <c r="N601" s="239"/>
      <c r="O601" s="239"/>
      <c r="P601" s="239"/>
      <c r="Q601" s="239"/>
      <c r="R601" s="239"/>
      <c r="S601" s="239"/>
      <c r="T601" s="240"/>
      <c r="AT601" s="241" t="s">
        <v>232</v>
      </c>
      <c r="AU601" s="241" t="s">
        <v>93</v>
      </c>
      <c r="AV601" s="15" t="s">
        <v>228</v>
      </c>
      <c r="AW601" s="15" t="s">
        <v>35</v>
      </c>
      <c r="AX601" s="15" t="s">
        <v>80</v>
      </c>
      <c r="AY601" s="241" t="s">
        <v>220</v>
      </c>
    </row>
    <row r="602" spans="1:65" s="2" customFormat="1" ht="14.45" customHeight="1">
      <c r="A602" s="35"/>
      <c r="B602" s="36"/>
      <c r="C602" s="192" t="s">
        <v>870</v>
      </c>
      <c r="D602" s="192" t="s">
        <v>223</v>
      </c>
      <c r="E602" s="193" t="s">
        <v>871</v>
      </c>
      <c r="F602" s="194" t="s">
        <v>872</v>
      </c>
      <c r="G602" s="195" t="s">
        <v>386</v>
      </c>
      <c r="H602" s="253"/>
      <c r="I602" s="197"/>
      <c r="J602" s="198">
        <f>ROUND(I602*H602,2)</f>
        <v>0</v>
      </c>
      <c r="K602" s="194" t="s">
        <v>227</v>
      </c>
      <c r="L602" s="40"/>
      <c r="M602" s="199" t="s">
        <v>1</v>
      </c>
      <c r="N602" s="200" t="s">
        <v>46</v>
      </c>
      <c r="O602" s="72"/>
      <c r="P602" s="201">
        <f>O602*H602</f>
        <v>0</v>
      </c>
      <c r="Q602" s="201">
        <v>0</v>
      </c>
      <c r="R602" s="201">
        <f>Q602*H602</f>
        <v>0</v>
      </c>
      <c r="S602" s="201">
        <v>0</v>
      </c>
      <c r="T602" s="202">
        <f>S602*H602</f>
        <v>0</v>
      </c>
      <c r="U602" s="35"/>
      <c r="V602" s="35"/>
      <c r="W602" s="35"/>
      <c r="X602" s="35"/>
      <c r="Y602" s="35"/>
      <c r="Z602" s="35"/>
      <c r="AA602" s="35"/>
      <c r="AB602" s="35"/>
      <c r="AC602" s="35"/>
      <c r="AD602" s="35"/>
      <c r="AE602" s="35"/>
      <c r="AR602" s="203" t="s">
        <v>317</v>
      </c>
      <c r="AT602" s="203" t="s">
        <v>223</v>
      </c>
      <c r="AU602" s="203" t="s">
        <v>93</v>
      </c>
      <c r="AY602" s="18" t="s">
        <v>220</v>
      </c>
      <c r="BE602" s="204">
        <f>IF(N602="základní",J602,0)</f>
        <v>0</v>
      </c>
      <c r="BF602" s="204">
        <f>IF(N602="snížená",J602,0)</f>
        <v>0</v>
      </c>
      <c r="BG602" s="204">
        <f>IF(N602="zákl. přenesená",J602,0)</f>
        <v>0</v>
      </c>
      <c r="BH602" s="204">
        <f>IF(N602="sníž. přenesená",J602,0)</f>
        <v>0</v>
      </c>
      <c r="BI602" s="204">
        <f>IF(N602="nulová",J602,0)</f>
        <v>0</v>
      </c>
      <c r="BJ602" s="18" t="s">
        <v>93</v>
      </c>
      <c r="BK602" s="204">
        <f>ROUND(I602*H602,2)</f>
        <v>0</v>
      </c>
      <c r="BL602" s="18" t="s">
        <v>317</v>
      </c>
      <c r="BM602" s="203" t="s">
        <v>873</v>
      </c>
    </row>
    <row r="603" spans="1:65" s="2" customFormat="1" ht="19.5">
      <c r="A603" s="35"/>
      <c r="B603" s="36"/>
      <c r="C603" s="37"/>
      <c r="D603" s="205" t="s">
        <v>230</v>
      </c>
      <c r="E603" s="37"/>
      <c r="F603" s="206" t="s">
        <v>874</v>
      </c>
      <c r="G603" s="37"/>
      <c r="H603" s="37"/>
      <c r="I603" s="207"/>
      <c r="J603" s="37"/>
      <c r="K603" s="37"/>
      <c r="L603" s="40"/>
      <c r="M603" s="208"/>
      <c r="N603" s="209"/>
      <c r="O603" s="72"/>
      <c r="P603" s="72"/>
      <c r="Q603" s="72"/>
      <c r="R603" s="72"/>
      <c r="S603" s="72"/>
      <c r="T603" s="73"/>
      <c r="U603" s="35"/>
      <c r="V603" s="35"/>
      <c r="W603" s="35"/>
      <c r="X603" s="35"/>
      <c r="Y603" s="35"/>
      <c r="Z603" s="35"/>
      <c r="AA603" s="35"/>
      <c r="AB603" s="35"/>
      <c r="AC603" s="35"/>
      <c r="AD603" s="35"/>
      <c r="AE603" s="35"/>
      <c r="AT603" s="18" t="s">
        <v>230</v>
      </c>
      <c r="AU603" s="18" t="s">
        <v>93</v>
      </c>
    </row>
    <row r="604" spans="1:65" s="12" customFormat="1" ht="22.9" customHeight="1">
      <c r="B604" s="176"/>
      <c r="C604" s="177"/>
      <c r="D604" s="178" t="s">
        <v>79</v>
      </c>
      <c r="E604" s="190" t="s">
        <v>875</v>
      </c>
      <c r="F604" s="190" t="s">
        <v>876</v>
      </c>
      <c r="G604" s="177"/>
      <c r="H604" s="177"/>
      <c r="I604" s="180"/>
      <c r="J604" s="191">
        <f>BK604</f>
        <v>0</v>
      </c>
      <c r="K604" s="177"/>
      <c r="L604" s="182"/>
      <c r="M604" s="183"/>
      <c r="N604" s="184"/>
      <c r="O604" s="184"/>
      <c r="P604" s="185">
        <f>SUM(P605:P653)</f>
        <v>0</v>
      </c>
      <c r="Q604" s="184"/>
      <c r="R604" s="185">
        <f>SUM(R605:R653)</f>
        <v>0.18364796</v>
      </c>
      <c r="S604" s="184"/>
      <c r="T604" s="186">
        <f>SUM(T605:T653)</f>
        <v>0</v>
      </c>
      <c r="AR604" s="187" t="s">
        <v>93</v>
      </c>
      <c r="AT604" s="188" t="s">
        <v>79</v>
      </c>
      <c r="AU604" s="188" t="s">
        <v>87</v>
      </c>
      <c r="AY604" s="187" t="s">
        <v>220</v>
      </c>
      <c r="BK604" s="189">
        <f>SUM(BK605:BK653)</f>
        <v>0</v>
      </c>
    </row>
    <row r="605" spans="1:65" s="2" customFormat="1" ht="14.45" customHeight="1">
      <c r="A605" s="35"/>
      <c r="B605" s="36"/>
      <c r="C605" s="192" t="s">
        <v>877</v>
      </c>
      <c r="D605" s="192" t="s">
        <v>223</v>
      </c>
      <c r="E605" s="193" t="s">
        <v>878</v>
      </c>
      <c r="F605" s="194" t="s">
        <v>879</v>
      </c>
      <c r="G605" s="195" t="s">
        <v>226</v>
      </c>
      <c r="H605" s="196">
        <v>603.36599999999999</v>
      </c>
      <c r="I605" s="197"/>
      <c r="J605" s="198">
        <f>ROUND(I605*H605,2)</f>
        <v>0</v>
      </c>
      <c r="K605" s="194" t="s">
        <v>227</v>
      </c>
      <c r="L605" s="40"/>
      <c r="M605" s="199" t="s">
        <v>1</v>
      </c>
      <c r="N605" s="200" t="s">
        <v>46</v>
      </c>
      <c r="O605" s="72"/>
      <c r="P605" s="201">
        <f>O605*H605</f>
        <v>0</v>
      </c>
      <c r="Q605" s="201">
        <v>0</v>
      </c>
      <c r="R605" s="201">
        <f>Q605*H605</f>
        <v>0</v>
      </c>
      <c r="S605" s="201">
        <v>0</v>
      </c>
      <c r="T605" s="202">
        <f>S605*H605</f>
        <v>0</v>
      </c>
      <c r="U605" s="35"/>
      <c r="V605" s="35"/>
      <c r="W605" s="35"/>
      <c r="X605" s="35"/>
      <c r="Y605" s="35"/>
      <c r="Z605" s="35"/>
      <c r="AA605" s="35"/>
      <c r="AB605" s="35"/>
      <c r="AC605" s="35"/>
      <c r="AD605" s="35"/>
      <c r="AE605" s="35"/>
      <c r="AR605" s="203" t="s">
        <v>317</v>
      </c>
      <c r="AT605" s="203" t="s">
        <v>223</v>
      </c>
      <c r="AU605" s="203" t="s">
        <v>93</v>
      </c>
      <c r="AY605" s="18" t="s">
        <v>220</v>
      </c>
      <c r="BE605" s="204">
        <f>IF(N605="základní",J605,0)</f>
        <v>0</v>
      </c>
      <c r="BF605" s="204">
        <f>IF(N605="snížená",J605,0)</f>
        <v>0</v>
      </c>
      <c r="BG605" s="204">
        <f>IF(N605="zákl. přenesená",J605,0)</f>
        <v>0</v>
      </c>
      <c r="BH605" s="204">
        <f>IF(N605="sníž. přenesená",J605,0)</f>
        <v>0</v>
      </c>
      <c r="BI605" s="204">
        <f>IF(N605="nulová",J605,0)</f>
        <v>0</v>
      </c>
      <c r="BJ605" s="18" t="s">
        <v>93</v>
      </c>
      <c r="BK605" s="204">
        <f>ROUND(I605*H605,2)</f>
        <v>0</v>
      </c>
      <c r="BL605" s="18" t="s">
        <v>317</v>
      </c>
      <c r="BM605" s="203" t="s">
        <v>2272</v>
      </c>
    </row>
    <row r="606" spans="1:65" s="2" customFormat="1" ht="11.25">
      <c r="A606" s="35"/>
      <c r="B606" s="36"/>
      <c r="C606" s="37"/>
      <c r="D606" s="205" t="s">
        <v>230</v>
      </c>
      <c r="E606" s="37"/>
      <c r="F606" s="206" t="s">
        <v>881</v>
      </c>
      <c r="G606" s="37"/>
      <c r="H606" s="37"/>
      <c r="I606" s="207"/>
      <c r="J606" s="37"/>
      <c r="K606" s="37"/>
      <c r="L606" s="40"/>
      <c r="M606" s="208"/>
      <c r="N606" s="209"/>
      <c r="O606" s="72"/>
      <c r="P606" s="72"/>
      <c r="Q606" s="72"/>
      <c r="R606" s="72"/>
      <c r="S606" s="72"/>
      <c r="T606" s="73"/>
      <c r="U606" s="35"/>
      <c r="V606" s="35"/>
      <c r="W606" s="35"/>
      <c r="X606" s="35"/>
      <c r="Y606" s="35"/>
      <c r="Z606" s="35"/>
      <c r="AA606" s="35"/>
      <c r="AB606" s="35"/>
      <c r="AC606" s="35"/>
      <c r="AD606" s="35"/>
      <c r="AE606" s="35"/>
      <c r="AT606" s="18" t="s">
        <v>230</v>
      </c>
      <c r="AU606" s="18" t="s">
        <v>93</v>
      </c>
    </row>
    <row r="607" spans="1:65" s="15" customFormat="1" ht="11.25">
      <c r="B607" s="231"/>
      <c r="C607" s="232"/>
      <c r="D607" s="205" t="s">
        <v>232</v>
      </c>
      <c r="E607" s="233" t="s">
        <v>1</v>
      </c>
      <c r="F607" s="234" t="s">
        <v>236</v>
      </c>
      <c r="G607" s="232"/>
      <c r="H607" s="235">
        <v>603.36599999999999</v>
      </c>
      <c r="I607" s="236"/>
      <c r="J607" s="232"/>
      <c r="K607" s="232"/>
      <c r="L607" s="237"/>
      <c r="M607" s="238"/>
      <c r="N607" s="239"/>
      <c r="O607" s="239"/>
      <c r="P607" s="239"/>
      <c r="Q607" s="239"/>
      <c r="R607" s="239"/>
      <c r="S607" s="239"/>
      <c r="T607" s="240"/>
      <c r="AT607" s="241" t="s">
        <v>232</v>
      </c>
      <c r="AU607" s="241" t="s">
        <v>93</v>
      </c>
      <c r="AV607" s="15" t="s">
        <v>228</v>
      </c>
      <c r="AW607" s="15" t="s">
        <v>35</v>
      </c>
      <c r="AX607" s="15" t="s">
        <v>80</v>
      </c>
      <c r="AY607" s="241" t="s">
        <v>220</v>
      </c>
    </row>
    <row r="608" spans="1:65" s="2" customFormat="1" ht="14.45" customHeight="1">
      <c r="A608" s="35"/>
      <c r="B608" s="36"/>
      <c r="C608" s="192" t="s">
        <v>882</v>
      </c>
      <c r="D608" s="192" t="s">
        <v>223</v>
      </c>
      <c r="E608" s="193" t="s">
        <v>883</v>
      </c>
      <c r="F608" s="194" t="s">
        <v>884</v>
      </c>
      <c r="G608" s="195" t="s">
        <v>226</v>
      </c>
      <c r="H608" s="196">
        <v>156.68</v>
      </c>
      <c r="I608" s="197"/>
      <c r="J608" s="198">
        <f>ROUND(I608*H608,2)</f>
        <v>0</v>
      </c>
      <c r="K608" s="194" t="s">
        <v>227</v>
      </c>
      <c r="L608" s="40"/>
      <c r="M608" s="199" t="s">
        <v>1</v>
      </c>
      <c r="N608" s="200" t="s">
        <v>46</v>
      </c>
      <c r="O608" s="72"/>
      <c r="P608" s="201">
        <f>O608*H608</f>
        <v>0</v>
      </c>
      <c r="Q608" s="201">
        <v>0</v>
      </c>
      <c r="R608" s="201">
        <f>Q608*H608</f>
        <v>0</v>
      </c>
      <c r="S608" s="201">
        <v>0</v>
      </c>
      <c r="T608" s="202">
        <f>S608*H608</f>
        <v>0</v>
      </c>
      <c r="U608" s="35"/>
      <c r="V608" s="35"/>
      <c r="W608" s="35"/>
      <c r="X608" s="35"/>
      <c r="Y608" s="35"/>
      <c r="Z608" s="35"/>
      <c r="AA608" s="35"/>
      <c r="AB608" s="35"/>
      <c r="AC608" s="35"/>
      <c r="AD608" s="35"/>
      <c r="AE608" s="35"/>
      <c r="AR608" s="203" t="s">
        <v>317</v>
      </c>
      <c r="AT608" s="203" t="s">
        <v>223</v>
      </c>
      <c r="AU608" s="203" t="s">
        <v>93</v>
      </c>
      <c r="AY608" s="18" t="s">
        <v>220</v>
      </c>
      <c r="BE608" s="204">
        <f>IF(N608="základní",J608,0)</f>
        <v>0</v>
      </c>
      <c r="BF608" s="204">
        <f>IF(N608="snížená",J608,0)</f>
        <v>0</v>
      </c>
      <c r="BG608" s="204">
        <f>IF(N608="zákl. přenesená",J608,0)</f>
        <v>0</v>
      </c>
      <c r="BH608" s="204">
        <f>IF(N608="sníž. přenesená",J608,0)</f>
        <v>0</v>
      </c>
      <c r="BI608" s="204">
        <f>IF(N608="nulová",J608,0)</f>
        <v>0</v>
      </c>
      <c r="BJ608" s="18" t="s">
        <v>93</v>
      </c>
      <c r="BK608" s="204">
        <f>ROUND(I608*H608,2)</f>
        <v>0</v>
      </c>
      <c r="BL608" s="18" t="s">
        <v>317</v>
      </c>
      <c r="BM608" s="203" t="s">
        <v>2273</v>
      </c>
    </row>
    <row r="609" spans="1:65" s="2" customFormat="1" ht="11.25">
      <c r="A609" s="35"/>
      <c r="B609" s="36"/>
      <c r="C609" s="37"/>
      <c r="D609" s="205" t="s">
        <v>230</v>
      </c>
      <c r="E609" s="37"/>
      <c r="F609" s="206" t="s">
        <v>886</v>
      </c>
      <c r="G609" s="37"/>
      <c r="H609" s="37"/>
      <c r="I609" s="207"/>
      <c r="J609" s="37"/>
      <c r="K609" s="37"/>
      <c r="L609" s="40"/>
      <c r="M609" s="208"/>
      <c r="N609" s="209"/>
      <c r="O609" s="72"/>
      <c r="P609" s="72"/>
      <c r="Q609" s="72"/>
      <c r="R609" s="72"/>
      <c r="S609" s="72"/>
      <c r="T609" s="73"/>
      <c r="U609" s="35"/>
      <c r="V609" s="35"/>
      <c r="W609" s="35"/>
      <c r="X609" s="35"/>
      <c r="Y609" s="35"/>
      <c r="Z609" s="35"/>
      <c r="AA609" s="35"/>
      <c r="AB609" s="35"/>
      <c r="AC609" s="35"/>
      <c r="AD609" s="35"/>
      <c r="AE609" s="35"/>
      <c r="AT609" s="18" t="s">
        <v>230</v>
      </c>
      <c r="AU609" s="18" t="s">
        <v>93</v>
      </c>
    </row>
    <row r="610" spans="1:65" s="13" customFormat="1" ht="11.25">
      <c r="B610" s="210"/>
      <c r="C610" s="211"/>
      <c r="D610" s="205" t="s">
        <v>232</v>
      </c>
      <c r="E610" s="212" t="s">
        <v>1</v>
      </c>
      <c r="F610" s="213" t="s">
        <v>271</v>
      </c>
      <c r="G610" s="211"/>
      <c r="H610" s="212" t="s">
        <v>1</v>
      </c>
      <c r="I610" s="214"/>
      <c r="J610" s="211"/>
      <c r="K610" s="211"/>
      <c r="L610" s="215"/>
      <c r="M610" s="216"/>
      <c r="N610" s="217"/>
      <c r="O610" s="217"/>
      <c r="P610" s="217"/>
      <c r="Q610" s="217"/>
      <c r="R610" s="217"/>
      <c r="S610" s="217"/>
      <c r="T610" s="218"/>
      <c r="AT610" s="219" t="s">
        <v>232</v>
      </c>
      <c r="AU610" s="219" t="s">
        <v>93</v>
      </c>
      <c r="AV610" s="13" t="s">
        <v>87</v>
      </c>
      <c r="AW610" s="13" t="s">
        <v>35</v>
      </c>
      <c r="AX610" s="13" t="s">
        <v>80</v>
      </c>
      <c r="AY610" s="219" t="s">
        <v>220</v>
      </c>
    </row>
    <row r="611" spans="1:65" s="14" customFormat="1" ht="11.25">
      <c r="B611" s="220"/>
      <c r="C611" s="221"/>
      <c r="D611" s="205" t="s">
        <v>232</v>
      </c>
      <c r="E611" s="222" t="s">
        <v>1</v>
      </c>
      <c r="F611" s="223" t="s">
        <v>2163</v>
      </c>
      <c r="G611" s="221"/>
      <c r="H611" s="224">
        <v>20.47</v>
      </c>
      <c r="I611" s="225"/>
      <c r="J611" s="221"/>
      <c r="K611" s="221"/>
      <c r="L611" s="226"/>
      <c r="M611" s="227"/>
      <c r="N611" s="228"/>
      <c r="O611" s="228"/>
      <c r="P611" s="228"/>
      <c r="Q611" s="228"/>
      <c r="R611" s="228"/>
      <c r="S611" s="228"/>
      <c r="T611" s="229"/>
      <c r="AT611" s="230" t="s">
        <v>232</v>
      </c>
      <c r="AU611" s="230" t="s">
        <v>93</v>
      </c>
      <c r="AV611" s="14" t="s">
        <v>93</v>
      </c>
      <c r="AW611" s="14" t="s">
        <v>35</v>
      </c>
      <c r="AX611" s="14" t="s">
        <v>80</v>
      </c>
      <c r="AY611" s="230" t="s">
        <v>220</v>
      </c>
    </row>
    <row r="612" spans="1:65" s="14" customFormat="1" ht="11.25">
      <c r="B612" s="220"/>
      <c r="C612" s="221"/>
      <c r="D612" s="205" t="s">
        <v>232</v>
      </c>
      <c r="E612" s="222" t="s">
        <v>1</v>
      </c>
      <c r="F612" s="223" t="s">
        <v>2160</v>
      </c>
      <c r="G612" s="221"/>
      <c r="H612" s="224">
        <v>66.02</v>
      </c>
      <c r="I612" s="225"/>
      <c r="J612" s="221"/>
      <c r="K612" s="221"/>
      <c r="L612" s="226"/>
      <c r="M612" s="227"/>
      <c r="N612" s="228"/>
      <c r="O612" s="228"/>
      <c r="P612" s="228"/>
      <c r="Q612" s="228"/>
      <c r="R612" s="228"/>
      <c r="S612" s="228"/>
      <c r="T612" s="229"/>
      <c r="AT612" s="230" t="s">
        <v>232</v>
      </c>
      <c r="AU612" s="230" t="s">
        <v>93</v>
      </c>
      <c r="AV612" s="14" t="s">
        <v>93</v>
      </c>
      <c r="AW612" s="14" t="s">
        <v>35</v>
      </c>
      <c r="AX612" s="14" t="s">
        <v>80</v>
      </c>
      <c r="AY612" s="230" t="s">
        <v>220</v>
      </c>
    </row>
    <row r="613" spans="1:65" s="14" customFormat="1" ht="11.25">
      <c r="B613" s="220"/>
      <c r="C613" s="221"/>
      <c r="D613" s="205" t="s">
        <v>232</v>
      </c>
      <c r="E613" s="222" t="s">
        <v>1</v>
      </c>
      <c r="F613" s="223" t="s">
        <v>2161</v>
      </c>
      <c r="G613" s="221"/>
      <c r="H613" s="224">
        <v>70.19</v>
      </c>
      <c r="I613" s="225"/>
      <c r="J613" s="221"/>
      <c r="K613" s="221"/>
      <c r="L613" s="226"/>
      <c r="M613" s="227"/>
      <c r="N613" s="228"/>
      <c r="O613" s="228"/>
      <c r="P613" s="228"/>
      <c r="Q613" s="228"/>
      <c r="R613" s="228"/>
      <c r="S613" s="228"/>
      <c r="T613" s="229"/>
      <c r="AT613" s="230" t="s">
        <v>232</v>
      </c>
      <c r="AU613" s="230" t="s">
        <v>93</v>
      </c>
      <c r="AV613" s="14" t="s">
        <v>93</v>
      </c>
      <c r="AW613" s="14" t="s">
        <v>35</v>
      </c>
      <c r="AX613" s="14" t="s">
        <v>80</v>
      </c>
      <c r="AY613" s="230" t="s">
        <v>220</v>
      </c>
    </row>
    <row r="614" spans="1:65" s="2" customFormat="1" ht="14.45" customHeight="1">
      <c r="A614" s="35"/>
      <c r="B614" s="36"/>
      <c r="C614" s="243" t="s">
        <v>887</v>
      </c>
      <c r="D614" s="243" t="s">
        <v>359</v>
      </c>
      <c r="E614" s="244" t="s">
        <v>888</v>
      </c>
      <c r="F614" s="245" t="s">
        <v>889</v>
      </c>
      <c r="G614" s="246" t="s">
        <v>226</v>
      </c>
      <c r="H614" s="247">
        <v>164.51400000000001</v>
      </c>
      <c r="I614" s="248"/>
      <c r="J614" s="249">
        <f>ROUND(I614*H614,2)</f>
        <v>0</v>
      </c>
      <c r="K614" s="245" t="s">
        <v>227</v>
      </c>
      <c r="L614" s="250"/>
      <c r="M614" s="251" t="s">
        <v>1</v>
      </c>
      <c r="N614" s="252" t="s">
        <v>46</v>
      </c>
      <c r="O614" s="72"/>
      <c r="P614" s="201">
        <f>O614*H614</f>
        <v>0</v>
      </c>
      <c r="Q614" s="201">
        <v>0</v>
      </c>
      <c r="R614" s="201">
        <f>Q614*H614</f>
        <v>0</v>
      </c>
      <c r="S614" s="201">
        <v>0</v>
      </c>
      <c r="T614" s="202">
        <f>S614*H614</f>
        <v>0</v>
      </c>
      <c r="U614" s="35"/>
      <c r="V614" s="35"/>
      <c r="W614" s="35"/>
      <c r="X614" s="35"/>
      <c r="Y614" s="35"/>
      <c r="Z614" s="35"/>
      <c r="AA614" s="35"/>
      <c r="AB614" s="35"/>
      <c r="AC614" s="35"/>
      <c r="AD614" s="35"/>
      <c r="AE614" s="35"/>
      <c r="AR614" s="203" t="s">
        <v>362</v>
      </c>
      <c r="AT614" s="203" t="s">
        <v>359</v>
      </c>
      <c r="AU614" s="203" t="s">
        <v>93</v>
      </c>
      <c r="AY614" s="18" t="s">
        <v>220</v>
      </c>
      <c r="BE614" s="204">
        <f>IF(N614="základní",J614,0)</f>
        <v>0</v>
      </c>
      <c r="BF614" s="204">
        <f>IF(N614="snížená",J614,0)</f>
        <v>0</v>
      </c>
      <c r="BG614" s="204">
        <f>IF(N614="zákl. přenesená",J614,0)</f>
        <v>0</v>
      </c>
      <c r="BH614" s="204">
        <f>IF(N614="sníž. přenesená",J614,0)</f>
        <v>0</v>
      </c>
      <c r="BI614" s="204">
        <f>IF(N614="nulová",J614,0)</f>
        <v>0</v>
      </c>
      <c r="BJ614" s="18" t="s">
        <v>93</v>
      </c>
      <c r="BK614" s="204">
        <f>ROUND(I614*H614,2)</f>
        <v>0</v>
      </c>
      <c r="BL614" s="18" t="s">
        <v>317</v>
      </c>
      <c r="BM614" s="203" t="s">
        <v>2274</v>
      </c>
    </row>
    <row r="615" spans="1:65" s="2" customFormat="1" ht="11.25">
      <c r="A615" s="35"/>
      <c r="B615" s="36"/>
      <c r="C615" s="37"/>
      <c r="D615" s="205" t="s">
        <v>230</v>
      </c>
      <c r="E615" s="37"/>
      <c r="F615" s="206" t="s">
        <v>889</v>
      </c>
      <c r="G615" s="37"/>
      <c r="H615" s="37"/>
      <c r="I615" s="207"/>
      <c r="J615" s="37"/>
      <c r="K615" s="37"/>
      <c r="L615" s="40"/>
      <c r="M615" s="208"/>
      <c r="N615" s="209"/>
      <c r="O615" s="72"/>
      <c r="P615" s="72"/>
      <c r="Q615" s="72"/>
      <c r="R615" s="72"/>
      <c r="S615" s="72"/>
      <c r="T615" s="73"/>
      <c r="U615" s="35"/>
      <c r="V615" s="35"/>
      <c r="W615" s="35"/>
      <c r="X615" s="35"/>
      <c r="Y615" s="35"/>
      <c r="Z615" s="35"/>
      <c r="AA615" s="35"/>
      <c r="AB615" s="35"/>
      <c r="AC615" s="35"/>
      <c r="AD615" s="35"/>
      <c r="AE615" s="35"/>
      <c r="AT615" s="18" t="s">
        <v>230</v>
      </c>
      <c r="AU615" s="18" t="s">
        <v>93</v>
      </c>
    </row>
    <row r="616" spans="1:65" s="14" customFormat="1" ht="11.25">
      <c r="B616" s="220"/>
      <c r="C616" s="221"/>
      <c r="D616" s="205" t="s">
        <v>232</v>
      </c>
      <c r="E616" s="221"/>
      <c r="F616" s="223" t="s">
        <v>2275</v>
      </c>
      <c r="G616" s="221"/>
      <c r="H616" s="224">
        <v>164.51400000000001</v>
      </c>
      <c r="I616" s="225"/>
      <c r="J616" s="221"/>
      <c r="K616" s="221"/>
      <c r="L616" s="226"/>
      <c r="M616" s="227"/>
      <c r="N616" s="228"/>
      <c r="O616" s="228"/>
      <c r="P616" s="228"/>
      <c r="Q616" s="228"/>
      <c r="R616" s="228"/>
      <c r="S616" s="228"/>
      <c r="T616" s="229"/>
      <c r="AT616" s="230" t="s">
        <v>232</v>
      </c>
      <c r="AU616" s="230" t="s">
        <v>93</v>
      </c>
      <c r="AV616" s="14" t="s">
        <v>93</v>
      </c>
      <c r="AW616" s="14" t="s">
        <v>4</v>
      </c>
      <c r="AX616" s="14" t="s">
        <v>87</v>
      </c>
      <c r="AY616" s="230" t="s">
        <v>220</v>
      </c>
    </row>
    <row r="617" spans="1:65" s="2" customFormat="1" ht="14.45" customHeight="1">
      <c r="A617" s="35"/>
      <c r="B617" s="36"/>
      <c r="C617" s="192" t="s">
        <v>892</v>
      </c>
      <c r="D617" s="192" t="s">
        <v>223</v>
      </c>
      <c r="E617" s="193" t="s">
        <v>893</v>
      </c>
      <c r="F617" s="194" t="s">
        <v>894</v>
      </c>
      <c r="G617" s="195" t="s">
        <v>226</v>
      </c>
      <c r="H617" s="196">
        <v>126.03</v>
      </c>
      <c r="I617" s="197"/>
      <c r="J617" s="198">
        <f>ROUND(I617*H617,2)</f>
        <v>0</v>
      </c>
      <c r="K617" s="194" t="s">
        <v>1</v>
      </c>
      <c r="L617" s="40"/>
      <c r="M617" s="199" t="s">
        <v>1</v>
      </c>
      <c r="N617" s="200" t="s">
        <v>46</v>
      </c>
      <c r="O617" s="72"/>
      <c r="P617" s="201">
        <f>O617*H617</f>
        <v>0</v>
      </c>
      <c r="Q617" s="201">
        <v>2.0000000000000001E-4</v>
      </c>
      <c r="R617" s="201">
        <f>Q617*H617</f>
        <v>2.5206000000000003E-2</v>
      </c>
      <c r="S617" s="201">
        <v>0</v>
      </c>
      <c r="T617" s="202">
        <f>S617*H617</f>
        <v>0</v>
      </c>
      <c r="U617" s="35"/>
      <c r="V617" s="35"/>
      <c r="W617" s="35"/>
      <c r="X617" s="35"/>
      <c r="Y617" s="35"/>
      <c r="Z617" s="35"/>
      <c r="AA617" s="35"/>
      <c r="AB617" s="35"/>
      <c r="AC617" s="35"/>
      <c r="AD617" s="35"/>
      <c r="AE617" s="35"/>
      <c r="AR617" s="203" t="s">
        <v>317</v>
      </c>
      <c r="AT617" s="203" t="s">
        <v>223</v>
      </c>
      <c r="AU617" s="203" t="s">
        <v>93</v>
      </c>
      <c r="AY617" s="18" t="s">
        <v>220</v>
      </c>
      <c r="BE617" s="204">
        <f>IF(N617="základní",J617,0)</f>
        <v>0</v>
      </c>
      <c r="BF617" s="204">
        <f>IF(N617="snížená",J617,0)</f>
        <v>0</v>
      </c>
      <c r="BG617" s="204">
        <f>IF(N617="zákl. přenesená",J617,0)</f>
        <v>0</v>
      </c>
      <c r="BH617" s="204">
        <f>IF(N617="sníž. přenesená",J617,0)</f>
        <v>0</v>
      </c>
      <c r="BI617" s="204">
        <f>IF(N617="nulová",J617,0)</f>
        <v>0</v>
      </c>
      <c r="BJ617" s="18" t="s">
        <v>93</v>
      </c>
      <c r="BK617" s="204">
        <f>ROUND(I617*H617,2)</f>
        <v>0</v>
      </c>
      <c r="BL617" s="18" t="s">
        <v>317</v>
      </c>
      <c r="BM617" s="203" t="s">
        <v>2276</v>
      </c>
    </row>
    <row r="618" spans="1:65" s="2" customFormat="1" ht="11.25">
      <c r="A618" s="35"/>
      <c r="B618" s="36"/>
      <c r="C618" s="37"/>
      <c r="D618" s="205" t="s">
        <v>230</v>
      </c>
      <c r="E618" s="37"/>
      <c r="F618" s="206" t="s">
        <v>896</v>
      </c>
      <c r="G618" s="37"/>
      <c r="H618" s="37"/>
      <c r="I618" s="207"/>
      <c r="J618" s="37"/>
      <c r="K618" s="37"/>
      <c r="L618" s="40"/>
      <c r="M618" s="208"/>
      <c r="N618" s="209"/>
      <c r="O618" s="72"/>
      <c r="P618" s="72"/>
      <c r="Q618" s="72"/>
      <c r="R618" s="72"/>
      <c r="S618" s="72"/>
      <c r="T618" s="73"/>
      <c r="U618" s="35"/>
      <c r="V618" s="35"/>
      <c r="W618" s="35"/>
      <c r="X618" s="35"/>
      <c r="Y618" s="35"/>
      <c r="Z618" s="35"/>
      <c r="AA618" s="35"/>
      <c r="AB618" s="35"/>
      <c r="AC618" s="35"/>
      <c r="AD618" s="35"/>
      <c r="AE618" s="35"/>
      <c r="AT618" s="18" t="s">
        <v>230</v>
      </c>
      <c r="AU618" s="18" t="s">
        <v>93</v>
      </c>
    </row>
    <row r="619" spans="1:65" s="13" customFormat="1" ht="11.25">
      <c r="B619" s="210"/>
      <c r="C619" s="211"/>
      <c r="D619" s="205" t="s">
        <v>232</v>
      </c>
      <c r="E619" s="212" t="s">
        <v>1</v>
      </c>
      <c r="F619" s="213" t="s">
        <v>243</v>
      </c>
      <c r="G619" s="211"/>
      <c r="H619" s="212" t="s">
        <v>1</v>
      </c>
      <c r="I619" s="214"/>
      <c r="J619" s="211"/>
      <c r="K619" s="211"/>
      <c r="L619" s="215"/>
      <c r="M619" s="216"/>
      <c r="N619" s="217"/>
      <c r="O619" s="217"/>
      <c r="P619" s="217"/>
      <c r="Q619" s="217"/>
      <c r="R619" s="217"/>
      <c r="S619" s="217"/>
      <c r="T619" s="218"/>
      <c r="AT619" s="219" t="s">
        <v>232</v>
      </c>
      <c r="AU619" s="219" t="s">
        <v>93</v>
      </c>
      <c r="AV619" s="13" t="s">
        <v>87</v>
      </c>
      <c r="AW619" s="13" t="s">
        <v>35</v>
      </c>
      <c r="AX619" s="13" t="s">
        <v>80</v>
      </c>
      <c r="AY619" s="219" t="s">
        <v>220</v>
      </c>
    </row>
    <row r="620" spans="1:65" s="14" customFormat="1" ht="11.25">
      <c r="B620" s="220"/>
      <c r="C620" s="221"/>
      <c r="D620" s="205" t="s">
        <v>232</v>
      </c>
      <c r="E620" s="222" t="s">
        <v>1</v>
      </c>
      <c r="F620" s="223" t="s">
        <v>2154</v>
      </c>
      <c r="G620" s="221"/>
      <c r="H620" s="224">
        <v>78.19</v>
      </c>
      <c r="I620" s="225"/>
      <c r="J620" s="221"/>
      <c r="K620" s="221"/>
      <c r="L620" s="226"/>
      <c r="M620" s="227"/>
      <c r="N620" s="228"/>
      <c r="O620" s="228"/>
      <c r="P620" s="228"/>
      <c r="Q620" s="228"/>
      <c r="R620" s="228"/>
      <c r="S620" s="228"/>
      <c r="T620" s="229"/>
      <c r="AT620" s="230" t="s">
        <v>232</v>
      </c>
      <c r="AU620" s="230" t="s">
        <v>93</v>
      </c>
      <c r="AV620" s="14" t="s">
        <v>93</v>
      </c>
      <c r="AW620" s="14" t="s">
        <v>35</v>
      </c>
      <c r="AX620" s="14" t="s">
        <v>80</v>
      </c>
      <c r="AY620" s="230" t="s">
        <v>220</v>
      </c>
    </row>
    <row r="621" spans="1:65" s="14" customFormat="1" ht="11.25">
      <c r="B621" s="220"/>
      <c r="C621" s="221"/>
      <c r="D621" s="205" t="s">
        <v>232</v>
      </c>
      <c r="E621" s="222" t="s">
        <v>1</v>
      </c>
      <c r="F621" s="223" t="s">
        <v>2155</v>
      </c>
      <c r="G621" s="221"/>
      <c r="H621" s="224">
        <v>47.84</v>
      </c>
      <c r="I621" s="225"/>
      <c r="J621" s="221"/>
      <c r="K621" s="221"/>
      <c r="L621" s="226"/>
      <c r="M621" s="227"/>
      <c r="N621" s="228"/>
      <c r="O621" s="228"/>
      <c r="P621" s="228"/>
      <c r="Q621" s="228"/>
      <c r="R621" s="228"/>
      <c r="S621" s="228"/>
      <c r="T621" s="229"/>
      <c r="AT621" s="230" t="s">
        <v>232</v>
      </c>
      <c r="AU621" s="230" t="s">
        <v>93</v>
      </c>
      <c r="AV621" s="14" t="s">
        <v>93</v>
      </c>
      <c r="AW621" s="14" t="s">
        <v>35</v>
      </c>
      <c r="AX621" s="14" t="s">
        <v>80</v>
      </c>
      <c r="AY621" s="230" t="s">
        <v>220</v>
      </c>
    </row>
    <row r="622" spans="1:65" s="15" customFormat="1" ht="11.25">
      <c r="B622" s="231"/>
      <c r="C622" s="232"/>
      <c r="D622" s="205" t="s">
        <v>232</v>
      </c>
      <c r="E622" s="233" t="s">
        <v>1</v>
      </c>
      <c r="F622" s="234" t="s">
        <v>236</v>
      </c>
      <c r="G622" s="232"/>
      <c r="H622" s="235">
        <v>126.03</v>
      </c>
      <c r="I622" s="236"/>
      <c r="J622" s="232"/>
      <c r="K622" s="232"/>
      <c r="L622" s="237"/>
      <c r="M622" s="238"/>
      <c r="N622" s="239"/>
      <c r="O622" s="239"/>
      <c r="P622" s="239"/>
      <c r="Q622" s="239"/>
      <c r="R622" s="239"/>
      <c r="S622" s="239"/>
      <c r="T622" s="240"/>
      <c r="AT622" s="241" t="s">
        <v>232</v>
      </c>
      <c r="AU622" s="241" t="s">
        <v>93</v>
      </c>
      <c r="AV622" s="15" t="s">
        <v>228</v>
      </c>
      <c r="AW622" s="15" t="s">
        <v>35</v>
      </c>
      <c r="AX622" s="15" t="s">
        <v>87</v>
      </c>
      <c r="AY622" s="241" t="s">
        <v>220</v>
      </c>
    </row>
    <row r="623" spans="1:65" s="2" customFormat="1" ht="14.45" customHeight="1">
      <c r="A623" s="35"/>
      <c r="B623" s="36"/>
      <c r="C623" s="192" t="s">
        <v>897</v>
      </c>
      <c r="D623" s="192" t="s">
        <v>223</v>
      </c>
      <c r="E623" s="193" t="s">
        <v>898</v>
      </c>
      <c r="F623" s="194" t="s">
        <v>899</v>
      </c>
      <c r="G623" s="195" t="s">
        <v>226</v>
      </c>
      <c r="H623" s="196">
        <v>156.68</v>
      </c>
      <c r="I623" s="197"/>
      <c r="J623" s="198">
        <f>ROUND(I623*H623,2)</f>
        <v>0</v>
      </c>
      <c r="K623" s="194" t="s">
        <v>227</v>
      </c>
      <c r="L623" s="40"/>
      <c r="M623" s="199" t="s">
        <v>1</v>
      </c>
      <c r="N623" s="200" t="s">
        <v>46</v>
      </c>
      <c r="O623" s="72"/>
      <c r="P623" s="201">
        <f>O623*H623</f>
        <v>0</v>
      </c>
      <c r="Q623" s="201">
        <v>1.0000000000000001E-5</v>
      </c>
      <c r="R623" s="201">
        <f>Q623*H623</f>
        <v>1.5668000000000001E-3</v>
      </c>
      <c r="S623" s="201">
        <v>0</v>
      </c>
      <c r="T623" s="202">
        <f>S623*H623</f>
        <v>0</v>
      </c>
      <c r="U623" s="35"/>
      <c r="V623" s="35"/>
      <c r="W623" s="35"/>
      <c r="X623" s="35"/>
      <c r="Y623" s="35"/>
      <c r="Z623" s="35"/>
      <c r="AA623" s="35"/>
      <c r="AB623" s="35"/>
      <c r="AC623" s="35"/>
      <c r="AD623" s="35"/>
      <c r="AE623" s="35"/>
      <c r="AR623" s="203" t="s">
        <v>317</v>
      </c>
      <c r="AT623" s="203" t="s">
        <v>223</v>
      </c>
      <c r="AU623" s="203" t="s">
        <v>93</v>
      </c>
      <c r="AY623" s="18" t="s">
        <v>220</v>
      </c>
      <c r="BE623" s="204">
        <f>IF(N623="základní",J623,0)</f>
        <v>0</v>
      </c>
      <c r="BF623" s="204">
        <f>IF(N623="snížená",J623,0)</f>
        <v>0</v>
      </c>
      <c r="BG623" s="204">
        <f>IF(N623="zákl. přenesená",J623,0)</f>
        <v>0</v>
      </c>
      <c r="BH623" s="204">
        <f>IF(N623="sníž. přenesená",J623,0)</f>
        <v>0</v>
      </c>
      <c r="BI623" s="204">
        <f>IF(N623="nulová",J623,0)</f>
        <v>0</v>
      </c>
      <c r="BJ623" s="18" t="s">
        <v>93</v>
      </c>
      <c r="BK623" s="204">
        <f>ROUND(I623*H623,2)</f>
        <v>0</v>
      </c>
      <c r="BL623" s="18" t="s">
        <v>317</v>
      </c>
      <c r="BM623" s="203" t="s">
        <v>2277</v>
      </c>
    </row>
    <row r="624" spans="1:65" s="2" customFormat="1" ht="11.25">
      <c r="A624" s="35"/>
      <c r="B624" s="36"/>
      <c r="C624" s="37"/>
      <c r="D624" s="205" t="s">
        <v>230</v>
      </c>
      <c r="E624" s="37"/>
      <c r="F624" s="206" t="s">
        <v>901</v>
      </c>
      <c r="G624" s="37"/>
      <c r="H624" s="37"/>
      <c r="I624" s="207"/>
      <c r="J624" s="37"/>
      <c r="K624" s="37"/>
      <c r="L624" s="40"/>
      <c r="M624" s="208"/>
      <c r="N624" s="209"/>
      <c r="O624" s="72"/>
      <c r="P624" s="72"/>
      <c r="Q624" s="72"/>
      <c r="R624" s="72"/>
      <c r="S624" s="72"/>
      <c r="T624" s="73"/>
      <c r="U624" s="35"/>
      <c r="V624" s="35"/>
      <c r="W624" s="35"/>
      <c r="X624" s="35"/>
      <c r="Y624" s="35"/>
      <c r="Z624" s="35"/>
      <c r="AA624" s="35"/>
      <c r="AB624" s="35"/>
      <c r="AC624" s="35"/>
      <c r="AD624" s="35"/>
      <c r="AE624" s="35"/>
      <c r="AT624" s="18" t="s">
        <v>230</v>
      </c>
      <c r="AU624" s="18" t="s">
        <v>93</v>
      </c>
    </row>
    <row r="625" spans="1:65" s="13" customFormat="1" ht="11.25">
      <c r="B625" s="210"/>
      <c r="C625" s="211"/>
      <c r="D625" s="205" t="s">
        <v>232</v>
      </c>
      <c r="E625" s="212" t="s">
        <v>1</v>
      </c>
      <c r="F625" s="213" t="s">
        <v>271</v>
      </c>
      <c r="G625" s="211"/>
      <c r="H625" s="212" t="s">
        <v>1</v>
      </c>
      <c r="I625" s="214"/>
      <c r="J625" s="211"/>
      <c r="K625" s="211"/>
      <c r="L625" s="215"/>
      <c r="M625" s="216"/>
      <c r="N625" s="217"/>
      <c r="O625" s="217"/>
      <c r="P625" s="217"/>
      <c r="Q625" s="217"/>
      <c r="R625" s="217"/>
      <c r="S625" s="217"/>
      <c r="T625" s="218"/>
      <c r="AT625" s="219" t="s">
        <v>232</v>
      </c>
      <c r="AU625" s="219" t="s">
        <v>93</v>
      </c>
      <c r="AV625" s="13" t="s">
        <v>87</v>
      </c>
      <c r="AW625" s="13" t="s">
        <v>35</v>
      </c>
      <c r="AX625" s="13" t="s">
        <v>80</v>
      </c>
      <c r="AY625" s="219" t="s">
        <v>220</v>
      </c>
    </row>
    <row r="626" spans="1:65" s="14" customFormat="1" ht="11.25">
      <c r="B626" s="220"/>
      <c r="C626" s="221"/>
      <c r="D626" s="205" t="s">
        <v>232</v>
      </c>
      <c r="E626" s="222" t="s">
        <v>1</v>
      </c>
      <c r="F626" s="223" t="s">
        <v>2163</v>
      </c>
      <c r="G626" s="221"/>
      <c r="H626" s="224">
        <v>20.47</v>
      </c>
      <c r="I626" s="225"/>
      <c r="J626" s="221"/>
      <c r="K626" s="221"/>
      <c r="L626" s="226"/>
      <c r="M626" s="227"/>
      <c r="N626" s="228"/>
      <c r="O626" s="228"/>
      <c r="P626" s="228"/>
      <c r="Q626" s="228"/>
      <c r="R626" s="228"/>
      <c r="S626" s="228"/>
      <c r="T626" s="229"/>
      <c r="AT626" s="230" t="s">
        <v>232</v>
      </c>
      <c r="AU626" s="230" t="s">
        <v>93</v>
      </c>
      <c r="AV626" s="14" t="s">
        <v>93</v>
      </c>
      <c r="AW626" s="14" t="s">
        <v>35</v>
      </c>
      <c r="AX626" s="14" t="s">
        <v>80</v>
      </c>
      <c r="AY626" s="230" t="s">
        <v>220</v>
      </c>
    </row>
    <row r="627" spans="1:65" s="14" customFormat="1" ht="11.25">
      <c r="B627" s="220"/>
      <c r="C627" s="221"/>
      <c r="D627" s="205" t="s">
        <v>232</v>
      </c>
      <c r="E627" s="222" t="s">
        <v>1</v>
      </c>
      <c r="F627" s="223" t="s">
        <v>2160</v>
      </c>
      <c r="G627" s="221"/>
      <c r="H627" s="224">
        <v>66.02</v>
      </c>
      <c r="I627" s="225"/>
      <c r="J627" s="221"/>
      <c r="K627" s="221"/>
      <c r="L627" s="226"/>
      <c r="M627" s="227"/>
      <c r="N627" s="228"/>
      <c r="O627" s="228"/>
      <c r="P627" s="228"/>
      <c r="Q627" s="228"/>
      <c r="R627" s="228"/>
      <c r="S627" s="228"/>
      <c r="T627" s="229"/>
      <c r="AT627" s="230" t="s">
        <v>232</v>
      </c>
      <c r="AU627" s="230" t="s">
        <v>93</v>
      </c>
      <c r="AV627" s="14" t="s">
        <v>93</v>
      </c>
      <c r="AW627" s="14" t="s">
        <v>35</v>
      </c>
      <c r="AX627" s="14" t="s">
        <v>80</v>
      </c>
      <c r="AY627" s="230" t="s">
        <v>220</v>
      </c>
    </row>
    <row r="628" spans="1:65" s="14" customFormat="1" ht="11.25">
      <c r="B628" s="220"/>
      <c r="C628" s="221"/>
      <c r="D628" s="205" t="s">
        <v>232</v>
      </c>
      <c r="E628" s="222" t="s">
        <v>1</v>
      </c>
      <c r="F628" s="223" t="s">
        <v>2161</v>
      </c>
      <c r="G628" s="221"/>
      <c r="H628" s="224">
        <v>70.19</v>
      </c>
      <c r="I628" s="225"/>
      <c r="J628" s="221"/>
      <c r="K628" s="221"/>
      <c r="L628" s="226"/>
      <c r="M628" s="227"/>
      <c r="N628" s="228"/>
      <c r="O628" s="228"/>
      <c r="P628" s="228"/>
      <c r="Q628" s="228"/>
      <c r="R628" s="228"/>
      <c r="S628" s="228"/>
      <c r="T628" s="229"/>
      <c r="AT628" s="230" t="s">
        <v>232</v>
      </c>
      <c r="AU628" s="230" t="s">
        <v>93</v>
      </c>
      <c r="AV628" s="14" t="s">
        <v>93</v>
      </c>
      <c r="AW628" s="14" t="s">
        <v>35</v>
      </c>
      <c r="AX628" s="14" t="s">
        <v>80</v>
      </c>
      <c r="AY628" s="230" t="s">
        <v>220</v>
      </c>
    </row>
    <row r="629" spans="1:65" s="2" customFormat="1" ht="14.45" customHeight="1">
      <c r="A629" s="35"/>
      <c r="B629" s="36"/>
      <c r="C629" s="192" t="s">
        <v>902</v>
      </c>
      <c r="D629" s="192" t="s">
        <v>223</v>
      </c>
      <c r="E629" s="193" t="s">
        <v>903</v>
      </c>
      <c r="F629" s="194" t="s">
        <v>904</v>
      </c>
      <c r="G629" s="195" t="s">
        <v>226</v>
      </c>
      <c r="H629" s="196">
        <v>603.36599999999999</v>
      </c>
      <c r="I629" s="197"/>
      <c r="J629" s="198">
        <f>ROUND(I629*H629,2)</f>
        <v>0</v>
      </c>
      <c r="K629" s="194" t="s">
        <v>1</v>
      </c>
      <c r="L629" s="40"/>
      <c r="M629" s="199" t="s">
        <v>1</v>
      </c>
      <c r="N629" s="200" t="s">
        <v>46</v>
      </c>
      <c r="O629" s="72"/>
      <c r="P629" s="201">
        <f>O629*H629</f>
        <v>0</v>
      </c>
      <c r="Q629" s="201">
        <v>2.5999999999999998E-4</v>
      </c>
      <c r="R629" s="201">
        <f>Q629*H629</f>
        <v>0.15687515999999999</v>
      </c>
      <c r="S629" s="201">
        <v>0</v>
      </c>
      <c r="T629" s="202">
        <f>S629*H629</f>
        <v>0</v>
      </c>
      <c r="U629" s="35"/>
      <c r="V629" s="35"/>
      <c r="W629" s="35"/>
      <c r="X629" s="35"/>
      <c r="Y629" s="35"/>
      <c r="Z629" s="35"/>
      <c r="AA629" s="35"/>
      <c r="AB629" s="35"/>
      <c r="AC629" s="35"/>
      <c r="AD629" s="35"/>
      <c r="AE629" s="35"/>
      <c r="AR629" s="203" t="s">
        <v>317</v>
      </c>
      <c r="AT629" s="203" t="s">
        <v>223</v>
      </c>
      <c r="AU629" s="203" t="s">
        <v>93</v>
      </c>
      <c r="AY629" s="18" t="s">
        <v>220</v>
      </c>
      <c r="BE629" s="204">
        <f>IF(N629="základní",J629,0)</f>
        <v>0</v>
      </c>
      <c r="BF629" s="204">
        <f>IF(N629="snížená",J629,0)</f>
        <v>0</v>
      </c>
      <c r="BG629" s="204">
        <f>IF(N629="zákl. přenesená",J629,0)</f>
        <v>0</v>
      </c>
      <c r="BH629" s="204">
        <f>IF(N629="sníž. přenesená",J629,0)</f>
        <v>0</v>
      </c>
      <c r="BI629" s="204">
        <f>IF(N629="nulová",J629,0)</f>
        <v>0</v>
      </c>
      <c r="BJ629" s="18" t="s">
        <v>93</v>
      </c>
      <c r="BK629" s="204">
        <f>ROUND(I629*H629,2)</f>
        <v>0</v>
      </c>
      <c r="BL629" s="18" t="s">
        <v>317</v>
      </c>
      <c r="BM629" s="203" t="s">
        <v>905</v>
      </c>
    </row>
    <row r="630" spans="1:65" s="13" customFormat="1" ht="11.25">
      <c r="B630" s="210"/>
      <c r="C630" s="211"/>
      <c r="D630" s="205" t="s">
        <v>232</v>
      </c>
      <c r="E630" s="212" t="s">
        <v>1</v>
      </c>
      <c r="F630" s="213" t="s">
        <v>243</v>
      </c>
      <c r="G630" s="211"/>
      <c r="H630" s="212" t="s">
        <v>1</v>
      </c>
      <c r="I630" s="214"/>
      <c r="J630" s="211"/>
      <c r="K630" s="211"/>
      <c r="L630" s="215"/>
      <c r="M630" s="216"/>
      <c r="N630" s="217"/>
      <c r="O630" s="217"/>
      <c r="P630" s="217"/>
      <c r="Q630" s="217"/>
      <c r="R630" s="217"/>
      <c r="S630" s="217"/>
      <c r="T630" s="218"/>
      <c r="AT630" s="219" t="s">
        <v>232</v>
      </c>
      <c r="AU630" s="219" t="s">
        <v>93</v>
      </c>
      <c r="AV630" s="13" t="s">
        <v>87</v>
      </c>
      <c r="AW630" s="13" t="s">
        <v>35</v>
      </c>
      <c r="AX630" s="13" t="s">
        <v>80</v>
      </c>
      <c r="AY630" s="219" t="s">
        <v>220</v>
      </c>
    </row>
    <row r="631" spans="1:65" s="14" customFormat="1" ht="11.25">
      <c r="B631" s="220"/>
      <c r="C631" s="221"/>
      <c r="D631" s="205" t="s">
        <v>232</v>
      </c>
      <c r="E631" s="222" t="s">
        <v>1</v>
      </c>
      <c r="F631" s="223" t="s">
        <v>2154</v>
      </c>
      <c r="G631" s="221"/>
      <c r="H631" s="224">
        <v>78.19</v>
      </c>
      <c r="I631" s="225"/>
      <c r="J631" s="221"/>
      <c r="K631" s="221"/>
      <c r="L631" s="226"/>
      <c r="M631" s="227"/>
      <c r="N631" s="228"/>
      <c r="O631" s="228"/>
      <c r="P631" s="228"/>
      <c r="Q631" s="228"/>
      <c r="R631" s="228"/>
      <c r="S631" s="228"/>
      <c r="T631" s="229"/>
      <c r="AT631" s="230" t="s">
        <v>232</v>
      </c>
      <c r="AU631" s="230" t="s">
        <v>93</v>
      </c>
      <c r="AV631" s="14" t="s">
        <v>93</v>
      </c>
      <c r="AW631" s="14" t="s">
        <v>35</v>
      </c>
      <c r="AX631" s="14" t="s">
        <v>80</v>
      </c>
      <c r="AY631" s="230" t="s">
        <v>220</v>
      </c>
    </row>
    <row r="632" spans="1:65" s="14" customFormat="1" ht="11.25">
      <c r="B632" s="220"/>
      <c r="C632" s="221"/>
      <c r="D632" s="205" t="s">
        <v>232</v>
      </c>
      <c r="E632" s="222" t="s">
        <v>1</v>
      </c>
      <c r="F632" s="223" t="s">
        <v>2155</v>
      </c>
      <c r="G632" s="221"/>
      <c r="H632" s="224">
        <v>47.84</v>
      </c>
      <c r="I632" s="225"/>
      <c r="J632" s="221"/>
      <c r="K632" s="221"/>
      <c r="L632" s="226"/>
      <c r="M632" s="227"/>
      <c r="N632" s="228"/>
      <c r="O632" s="228"/>
      <c r="P632" s="228"/>
      <c r="Q632" s="228"/>
      <c r="R632" s="228"/>
      <c r="S632" s="228"/>
      <c r="T632" s="229"/>
      <c r="AT632" s="230" t="s">
        <v>232</v>
      </c>
      <c r="AU632" s="230" t="s">
        <v>93</v>
      </c>
      <c r="AV632" s="14" t="s">
        <v>93</v>
      </c>
      <c r="AW632" s="14" t="s">
        <v>35</v>
      </c>
      <c r="AX632" s="14" t="s">
        <v>80</v>
      </c>
      <c r="AY632" s="230" t="s">
        <v>220</v>
      </c>
    </row>
    <row r="633" spans="1:65" s="13" customFormat="1" ht="11.25">
      <c r="B633" s="210"/>
      <c r="C633" s="211"/>
      <c r="D633" s="205" t="s">
        <v>232</v>
      </c>
      <c r="E633" s="212" t="s">
        <v>1</v>
      </c>
      <c r="F633" s="213" t="s">
        <v>906</v>
      </c>
      <c r="G633" s="211"/>
      <c r="H633" s="212" t="s">
        <v>1</v>
      </c>
      <c r="I633" s="214"/>
      <c r="J633" s="211"/>
      <c r="K633" s="211"/>
      <c r="L633" s="215"/>
      <c r="M633" s="216"/>
      <c r="N633" s="217"/>
      <c r="O633" s="217"/>
      <c r="P633" s="217"/>
      <c r="Q633" s="217"/>
      <c r="R633" s="217"/>
      <c r="S633" s="217"/>
      <c r="T633" s="218"/>
      <c r="AT633" s="219" t="s">
        <v>232</v>
      </c>
      <c r="AU633" s="219" t="s">
        <v>93</v>
      </c>
      <c r="AV633" s="13" t="s">
        <v>87</v>
      </c>
      <c r="AW633" s="13" t="s">
        <v>35</v>
      </c>
      <c r="AX633" s="13" t="s">
        <v>80</v>
      </c>
      <c r="AY633" s="219" t="s">
        <v>220</v>
      </c>
    </row>
    <row r="634" spans="1:65" s="13" customFormat="1" ht="11.25">
      <c r="B634" s="210"/>
      <c r="C634" s="211"/>
      <c r="D634" s="205" t="s">
        <v>232</v>
      </c>
      <c r="E634" s="212" t="s">
        <v>1</v>
      </c>
      <c r="F634" s="213" t="s">
        <v>271</v>
      </c>
      <c r="G634" s="211"/>
      <c r="H634" s="212" t="s">
        <v>1</v>
      </c>
      <c r="I634" s="214"/>
      <c r="J634" s="211"/>
      <c r="K634" s="211"/>
      <c r="L634" s="215"/>
      <c r="M634" s="216"/>
      <c r="N634" s="217"/>
      <c r="O634" s="217"/>
      <c r="P634" s="217"/>
      <c r="Q634" s="217"/>
      <c r="R634" s="217"/>
      <c r="S634" s="217"/>
      <c r="T634" s="218"/>
      <c r="AT634" s="219" t="s">
        <v>232</v>
      </c>
      <c r="AU634" s="219" t="s">
        <v>93</v>
      </c>
      <c r="AV634" s="13" t="s">
        <v>87</v>
      </c>
      <c r="AW634" s="13" t="s">
        <v>35</v>
      </c>
      <c r="AX634" s="13" t="s">
        <v>80</v>
      </c>
      <c r="AY634" s="219" t="s">
        <v>220</v>
      </c>
    </row>
    <row r="635" spans="1:65" s="13" customFormat="1" ht="11.25">
      <c r="B635" s="210"/>
      <c r="C635" s="211"/>
      <c r="D635" s="205" t="s">
        <v>232</v>
      </c>
      <c r="E635" s="212" t="s">
        <v>1</v>
      </c>
      <c r="F635" s="213" t="s">
        <v>467</v>
      </c>
      <c r="G635" s="211"/>
      <c r="H635" s="212" t="s">
        <v>1</v>
      </c>
      <c r="I635" s="214"/>
      <c r="J635" s="211"/>
      <c r="K635" s="211"/>
      <c r="L635" s="215"/>
      <c r="M635" s="216"/>
      <c r="N635" s="217"/>
      <c r="O635" s="217"/>
      <c r="P635" s="217"/>
      <c r="Q635" s="217"/>
      <c r="R635" s="217"/>
      <c r="S635" s="217"/>
      <c r="T635" s="218"/>
      <c r="AT635" s="219" t="s">
        <v>232</v>
      </c>
      <c r="AU635" s="219" t="s">
        <v>93</v>
      </c>
      <c r="AV635" s="13" t="s">
        <v>87</v>
      </c>
      <c r="AW635" s="13" t="s">
        <v>35</v>
      </c>
      <c r="AX635" s="13" t="s">
        <v>80</v>
      </c>
      <c r="AY635" s="219" t="s">
        <v>220</v>
      </c>
    </row>
    <row r="636" spans="1:65" s="14" customFormat="1" ht="11.25">
      <c r="B636" s="220"/>
      <c r="C636" s="221"/>
      <c r="D636" s="205" t="s">
        <v>232</v>
      </c>
      <c r="E636" s="222" t="s">
        <v>1</v>
      </c>
      <c r="F636" s="223" t="s">
        <v>2278</v>
      </c>
      <c r="G636" s="221"/>
      <c r="H636" s="224">
        <v>67.394999999999996</v>
      </c>
      <c r="I636" s="225"/>
      <c r="J636" s="221"/>
      <c r="K636" s="221"/>
      <c r="L636" s="226"/>
      <c r="M636" s="227"/>
      <c r="N636" s="228"/>
      <c r="O636" s="228"/>
      <c r="P636" s="228"/>
      <c r="Q636" s="228"/>
      <c r="R636" s="228"/>
      <c r="S636" s="228"/>
      <c r="T636" s="229"/>
      <c r="AT636" s="230" t="s">
        <v>232</v>
      </c>
      <c r="AU636" s="230" t="s">
        <v>93</v>
      </c>
      <c r="AV636" s="14" t="s">
        <v>93</v>
      </c>
      <c r="AW636" s="14" t="s">
        <v>35</v>
      </c>
      <c r="AX636" s="14" t="s">
        <v>80</v>
      </c>
      <c r="AY636" s="230" t="s">
        <v>220</v>
      </c>
    </row>
    <row r="637" spans="1:65" s="14" customFormat="1" ht="11.25">
      <c r="B637" s="220"/>
      <c r="C637" s="221"/>
      <c r="D637" s="205" t="s">
        <v>232</v>
      </c>
      <c r="E637" s="222" t="s">
        <v>1</v>
      </c>
      <c r="F637" s="223" t="s">
        <v>2279</v>
      </c>
      <c r="G637" s="221"/>
      <c r="H637" s="224">
        <v>18.742000000000001</v>
      </c>
      <c r="I637" s="225"/>
      <c r="J637" s="221"/>
      <c r="K637" s="221"/>
      <c r="L637" s="226"/>
      <c r="M637" s="227"/>
      <c r="N637" s="228"/>
      <c r="O637" s="228"/>
      <c r="P637" s="228"/>
      <c r="Q637" s="228"/>
      <c r="R637" s="228"/>
      <c r="S637" s="228"/>
      <c r="T637" s="229"/>
      <c r="AT637" s="230" t="s">
        <v>232</v>
      </c>
      <c r="AU637" s="230" t="s">
        <v>93</v>
      </c>
      <c r="AV637" s="14" t="s">
        <v>93</v>
      </c>
      <c r="AW637" s="14" t="s">
        <v>35</v>
      </c>
      <c r="AX637" s="14" t="s">
        <v>80</v>
      </c>
      <c r="AY637" s="230" t="s">
        <v>220</v>
      </c>
    </row>
    <row r="638" spans="1:65" s="14" customFormat="1" ht="11.25">
      <c r="B638" s="220"/>
      <c r="C638" s="221"/>
      <c r="D638" s="205" t="s">
        <v>232</v>
      </c>
      <c r="E638" s="222" t="s">
        <v>1</v>
      </c>
      <c r="F638" s="223" t="s">
        <v>2280</v>
      </c>
      <c r="G638" s="221"/>
      <c r="H638" s="224">
        <v>43.192999999999998</v>
      </c>
      <c r="I638" s="225"/>
      <c r="J638" s="221"/>
      <c r="K638" s="221"/>
      <c r="L638" s="226"/>
      <c r="M638" s="227"/>
      <c r="N638" s="228"/>
      <c r="O638" s="228"/>
      <c r="P638" s="228"/>
      <c r="Q638" s="228"/>
      <c r="R638" s="228"/>
      <c r="S638" s="228"/>
      <c r="T638" s="229"/>
      <c r="AT638" s="230" t="s">
        <v>232</v>
      </c>
      <c r="AU638" s="230" t="s">
        <v>93</v>
      </c>
      <c r="AV638" s="14" t="s">
        <v>93</v>
      </c>
      <c r="AW638" s="14" t="s">
        <v>35</v>
      </c>
      <c r="AX638" s="14" t="s">
        <v>80</v>
      </c>
      <c r="AY638" s="230" t="s">
        <v>220</v>
      </c>
    </row>
    <row r="639" spans="1:65" s="14" customFormat="1" ht="11.25">
      <c r="B639" s="220"/>
      <c r="C639" s="221"/>
      <c r="D639" s="205" t="s">
        <v>232</v>
      </c>
      <c r="E639" s="222" t="s">
        <v>1</v>
      </c>
      <c r="F639" s="223" t="s">
        <v>2190</v>
      </c>
      <c r="G639" s="221"/>
      <c r="H639" s="224">
        <v>13.593999999999999</v>
      </c>
      <c r="I639" s="225"/>
      <c r="J639" s="221"/>
      <c r="K639" s="221"/>
      <c r="L639" s="226"/>
      <c r="M639" s="227"/>
      <c r="N639" s="228"/>
      <c r="O639" s="228"/>
      <c r="P639" s="228"/>
      <c r="Q639" s="228"/>
      <c r="R639" s="228"/>
      <c r="S639" s="228"/>
      <c r="T639" s="229"/>
      <c r="AT639" s="230" t="s">
        <v>232</v>
      </c>
      <c r="AU639" s="230" t="s">
        <v>93</v>
      </c>
      <c r="AV639" s="14" t="s">
        <v>93</v>
      </c>
      <c r="AW639" s="14" t="s">
        <v>35</v>
      </c>
      <c r="AX639" s="14" t="s">
        <v>80</v>
      </c>
      <c r="AY639" s="230" t="s">
        <v>220</v>
      </c>
    </row>
    <row r="640" spans="1:65" s="14" customFormat="1" ht="11.25">
      <c r="B640" s="220"/>
      <c r="C640" s="221"/>
      <c r="D640" s="205" t="s">
        <v>232</v>
      </c>
      <c r="E640" s="222" t="s">
        <v>1</v>
      </c>
      <c r="F640" s="223" t="s">
        <v>2281</v>
      </c>
      <c r="G640" s="221"/>
      <c r="H640" s="224">
        <v>30.24</v>
      </c>
      <c r="I640" s="225"/>
      <c r="J640" s="221"/>
      <c r="K640" s="221"/>
      <c r="L640" s="226"/>
      <c r="M640" s="227"/>
      <c r="N640" s="228"/>
      <c r="O640" s="228"/>
      <c r="P640" s="228"/>
      <c r="Q640" s="228"/>
      <c r="R640" s="228"/>
      <c r="S640" s="228"/>
      <c r="T640" s="229"/>
      <c r="AT640" s="230" t="s">
        <v>232</v>
      </c>
      <c r="AU640" s="230" t="s">
        <v>93</v>
      </c>
      <c r="AV640" s="14" t="s">
        <v>93</v>
      </c>
      <c r="AW640" s="14" t="s">
        <v>35</v>
      </c>
      <c r="AX640" s="14" t="s">
        <v>80</v>
      </c>
      <c r="AY640" s="230" t="s">
        <v>220</v>
      </c>
    </row>
    <row r="641" spans="1:51" s="13" customFormat="1" ht="11.25">
      <c r="B641" s="210"/>
      <c r="C641" s="211"/>
      <c r="D641" s="205" t="s">
        <v>232</v>
      </c>
      <c r="E641" s="212" t="s">
        <v>1</v>
      </c>
      <c r="F641" s="213" t="s">
        <v>506</v>
      </c>
      <c r="G641" s="211"/>
      <c r="H641" s="212" t="s">
        <v>1</v>
      </c>
      <c r="I641" s="214"/>
      <c r="J641" s="211"/>
      <c r="K641" s="211"/>
      <c r="L641" s="215"/>
      <c r="M641" s="216"/>
      <c r="N641" s="217"/>
      <c r="O641" s="217"/>
      <c r="P641" s="217"/>
      <c r="Q641" s="217"/>
      <c r="R641" s="217"/>
      <c r="S641" s="217"/>
      <c r="T641" s="218"/>
      <c r="AT641" s="219" t="s">
        <v>232</v>
      </c>
      <c r="AU641" s="219" t="s">
        <v>93</v>
      </c>
      <c r="AV641" s="13" t="s">
        <v>87</v>
      </c>
      <c r="AW641" s="13" t="s">
        <v>35</v>
      </c>
      <c r="AX641" s="13" t="s">
        <v>80</v>
      </c>
      <c r="AY641" s="219" t="s">
        <v>220</v>
      </c>
    </row>
    <row r="642" spans="1:51" s="14" customFormat="1" ht="11.25">
      <c r="B642" s="220"/>
      <c r="C642" s="221"/>
      <c r="D642" s="205" t="s">
        <v>232</v>
      </c>
      <c r="E642" s="222" t="s">
        <v>1</v>
      </c>
      <c r="F642" s="223" t="s">
        <v>2203</v>
      </c>
      <c r="G642" s="221"/>
      <c r="H642" s="224">
        <v>104.14100000000001</v>
      </c>
      <c r="I642" s="225"/>
      <c r="J642" s="221"/>
      <c r="K642" s="221"/>
      <c r="L642" s="226"/>
      <c r="M642" s="227"/>
      <c r="N642" s="228"/>
      <c r="O642" s="228"/>
      <c r="P642" s="228"/>
      <c r="Q642" s="228"/>
      <c r="R642" s="228"/>
      <c r="S642" s="228"/>
      <c r="T642" s="229"/>
      <c r="AT642" s="230" t="s">
        <v>232</v>
      </c>
      <c r="AU642" s="230" t="s">
        <v>93</v>
      </c>
      <c r="AV642" s="14" t="s">
        <v>93</v>
      </c>
      <c r="AW642" s="14" t="s">
        <v>35</v>
      </c>
      <c r="AX642" s="14" t="s">
        <v>80</v>
      </c>
      <c r="AY642" s="230" t="s">
        <v>220</v>
      </c>
    </row>
    <row r="643" spans="1:51" s="13" customFormat="1" ht="11.25">
      <c r="B643" s="210"/>
      <c r="C643" s="211"/>
      <c r="D643" s="205" t="s">
        <v>232</v>
      </c>
      <c r="E643" s="212" t="s">
        <v>1</v>
      </c>
      <c r="F643" s="213" t="s">
        <v>508</v>
      </c>
      <c r="G643" s="211"/>
      <c r="H643" s="212" t="s">
        <v>1</v>
      </c>
      <c r="I643" s="214"/>
      <c r="J643" s="211"/>
      <c r="K643" s="211"/>
      <c r="L643" s="215"/>
      <c r="M643" s="216"/>
      <c r="N643" s="217"/>
      <c r="O643" s="217"/>
      <c r="P643" s="217"/>
      <c r="Q643" s="217"/>
      <c r="R643" s="217"/>
      <c r="S643" s="217"/>
      <c r="T643" s="218"/>
      <c r="AT643" s="219" t="s">
        <v>232</v>
      </c>
      <c r="AU643" s="219" t="s">
        <v>93</v>
      </c>
      <c r="AV643" s="13" t="s">
        <v>87</v>
      </c>
      <c r="AW643" s="13" t="s">
        <v>35</v>
      </c>
      <c r="AX643" s="13" t="s">
        <v>80</v>
      </c>
      <c r="AY643" s="219" t="s">
        <v>220</v>
      </c>
    </row>
    <row r="644" spans="1:51" s="14" customFormat="1" ht="11.25">
      <c r="B644" s="220"/>
      <c r="C644" s="221"/>
      <c r="D644" s="205" t="s">
        <v>232</v>
      </c>
      <c r="E644" s="222" t="s">
        <v>1</v>
      </c>
      <c r="F644" s="223" t="s">
        <v>2204</v>
      </c>
      <c r="G644" s="221"/>
      <c r="H644" s="224">
        <v>49.731000000000002</v>
      </c>
      <c r="I644" s="225"/>
      <c r="J644" s="221"/>
      <c r="K644" s="221"/>
      <c r="L644" s="226"/>
      <c r="M644" s="227"/>
      <c r="N644" s="228"/>
      <c r="O644" s="228"/>
      <c r="P644" s="228"/>
      <c r="Q644" s="228"/>
      <c r="R644" s="228"/>
      <c r="S644" s="228"/>
      <c r="T644" s="229"/>
      <c r="AT644" s="230" t="s">
        <v>232</v>
      </c>
      <c r="AU644" s="230" t="s">
        <v>93</v>
      </c>
      <c r="AV644" s="14" t="s">
        <v>93</v>
      </c>
      <c r="AW644" s="14" t="s">
        <v>35</v>
      </c>
      <c r="AX644" s="14" t="s">
        <v>80</v>
      </c>
      <c r="AY644" s="230" t="s">
        <v>220</v>
      </c>
    </row>
    <row r="645" spans="1:51" s="13" customFormat="1" ht="11.25">
      <c r="B645" s="210"/>
      <c r="C645" s="211"/>
      <c r="D645" s="205" t="s">
        <v>232</v>
      </c>
      <c r="E645" s="212" t="s">
        <v>1</v>
      </c>
      <c r="F645" s="213" t="s">
        <v>510</v>
      </c>
      <c r="G645" s="211"/>
      <c r="H645" s="212" t="s">
        <v>1</v>
      </c>
      <c r="I645" s="214"/>
      <c r="J645" s="211"/>
      <c r="K645" s="211"/>
      <c r="L645" s="215"/>
      <c r="M645" s="216"/>
      <c r="N645" s="217"/>
      <c r="O645" s="217"/>
      <c r="P645" s="217"/>
      <c r="Q645" s="217"/>
      <c r="R645" s="217"/>
      <c r="S645" s="217"/>
      <c r="T645" s="218"/>
      <c r="AT645" s="219" t="s">
        <v>232</v>
      </c>
      <c r="AU645" s="219" t="s">
        <v>93</v>
      </c>
      <c r="AV645" s="13" t="s">
        <v>87</v>
      </c>
      <c r="AW645" s="13" t="s">
        <v>35</v>
      </c>
      <c r="AX645" s="13" t="s">
        <v>80</v>
      </c>
      <c r="AY645" s="219" t="s">
        <v>220</v>
      </c>
    </row>
    <row r="646" spans="1:51" s="14" customFormat="1" ht="11.25">
      <c r="B646" s="220"/>
      <c r="C646" s="221"/>
      <c r="D646" s="205" t="s">
        <v>232</v>
      </c>
      <c r="E646" s="222" t="s">
        <v>1</v>
      </c>
      <c r="F646" s="223" t="s">
        <v>2205</v>
      </c>
      <c r="G646" s="221"/>
      <c r="H646" s="224">
        <v>13.5</v>
      </c>
      <c r="I646" s="225"/>
      <c r="J646" s="221"/>
      <c r="K646" s="221"/>
      <c r="L646" s="226"/>
      <c r="M646" s="227"/>
      <c r="N646" s="228"/>
      <c r="O646" s="228"/>
      <c r="P646" s="228"/>
      <c r="Q646" s="228"/>
      <c r="R646" s="228"/>
      <c r="S646" s="228"/>
      <c r="T646" s="229"/>
      <c r="AT646" s="230" t="s">
        <v>232</v>
      </c>
      <c r="AU646" s="230" t="s">
        <v>93</v>
      </c>
      <c r="AV646" s="14" t="s">
        <v>93</v>
      </c>
      <c r="AW646" s="14" t="s">
        <v>35</v>
      </c>
      <c r="AX646" s="14" t="s">
        <v>80</v>
      </c>
      <c r="AY646" s="230" t="s">
        <v>220</v>
      </c>
    </row>
    <row r="647" spans="1:51" s="14" customFormat="1" ht="11.25">
      <c r="B647" s="220"/>
      <c r="C647" s="221"/>
      <c r="D647" s="205" t="s">
        <v>232</v>
      </c>
      <c r="E647" s="222" t="s">
        <v>1</v>
      </c>
      <c r="F647" s="223" t="s">
        <v>2206</v>
      </c>
      <c r="G647" s="221"/>
      <c r="H647" s="224">
        <v>12.2</v>
      </c>
      <c r="I647" s="225"/>
      <c r="J647" s="221"/>
      <c r="K647" s="221"/>
      <c r="L647" s="226"/>
      <c r="M647" s="227"/>
      <c r="N647" s="228"/>
      <c r="O647" s="228"/>
      <c r="P647" s="228"/>
      <c r="Q647" s="228"/>
      <c r="R647" s="228"/>
      <c r="S647" s="228"/>
      <c r="T647" s="229"/>
      <c r="AT647" s="230" t="s">
        <v>232</v>
      </c>
      <c r="AU647" s="230" t="s">
        <v>93</v>
      </c>
      <c r="AV647" s="14" t="s">
        <v>93</v>
      </c>
      <c r="AW647" s="14" t="s">
        <v>35</v>
      </c>
      <c r="AX647" s="14" t="s">
        <v>80</v>
      </c>
      <c r="AY647" s="230" t="s">
        <v>220</v>
      </c>
    </row>
    <row r="648" spans="1:51" s="13" customFormat="1" ht="11.25">
      <c r="B648" s="210"/>
      <c r="C648" s="211"/>
      <c r="D648" s="205" t="s">
        <v>232</v>
      </c>
      <c r="E648" s="212" t="s">
        <v>1</v>
      </c>
      <c r="F648" s="213" t="s">
        <v>907</v>
      </c>
      <c r="G648" s="211"/>
      <c r="H648" s="212" t="s">
        <v>1</v>
      </c>
      <c r="I648" s="214"/>
      <c r="J648" s="211"/>
      <c r="K648" s="211"/>
      <c r="L648" s="215"/>
      <c r="M648" s="216"/>
      <c r="N648" s="217"/>
      <c r="O648" s="217"/>
      <c r="P648" s="217"/>
      <c r="Q648" s="217"/>
      <c r="R648" s="217"/>
      <c r="S648" s="217"/>
      <c r="T648" s="218"/>
      <c r="AT648" s="219" t="s">
        <v>232</v>
      </c>
      <c r="AU648" s="219" t="s">
        <v>93</v>
      </c>
      <c r="AV648" s="13" t="s">
        <v>87</v>
      </c>
      <c r="AW648" s="13" t="s">
        <v>35</v>
      </c>
      <c r="AX648" s="13" t="s">
        <v>80</v>
      </c>
      <c r="AY648" s="219" t="s">
        <v>220</v>
      </c>
    </row>
    <row r="649" spans="1:51" s="14" customFormat="1" ht="11.25">
      <c r="B649" s="220"/>
      <c r="C649" s="221"/>
      <c r="D649" s="205" t="s">
        <v>232</v>
      </c>
      <c r="E649" s="222" t="s">
        <v>1</v>
      </c>
      <c r="F649" s="223" t="s">
        <v>2218</v>
      </c>
      <c r="G649" s="221"/>
      <c r="H649" s="224">
        <v>75.48</v>
      </c>
      <c r="I649" s="225"/>
      <c r="J649" s="221"/>
      <c r="K649" s="221"/>
      <c r="L649" s="226"/>
      <c r="M649" s="227"/>
      <c r="N649" s="228"/>
      <c r="O649" s="228"/>
      <c r="P649" s="228"/>
      <c r="Q649" s="228"/>
      <c r="R649" s="228"/>
      <c r="S649" s="228"/>
      <c r="T649" s="229"/>
      <c r="AT649" s="230" t="s">
        <v>232</v>
      </c>
      <c r="AU649" s="230" t="s">
        <v>93</v>
      </c>
      <c r="AV649" s="14" t="s">
        <v>93</v>
      </c>
      <c r="AW649" s="14" t="s">
        <v>35</v>
      </c>
      <c r="AX649" s="14" t="s">
        <v>80</v>
      </c>
      <c r="AY649" s="230" t="s">
        <v>220</v>
      </c>
    </row>
    <row r="650" spans="1:51" s="14" customFormat="1" ht="11.25">
      <c r="B650" s="220"/>
      <c r="C650" s="221"/>
      <c r="D650" s="205" t="s">
        <v>232</v>
      </c>
      <c r="E650" s="222" t="s">
        <v>1</v>
      </c>
      <c r="F650" s="223" t="s">
        <v>2219</v>
      </c>
      <c r="G650" s="221"/>
      <c r="H650" s="224">
        <v>65.86</v>
      </c>
      <c r="I650" s="225"/>
      <c r="J650" s="221"/>
      <c r="K650" s="221"/>
      <c r="L650" s="226"/>
      <c r="M650" s="227"/>
      <c r="N650" s="228"/>
      <c r="O650" s="228"/>
      <c r="P650" s="228"/>
      <c r="Q650" s="228"/>
      <c r="R650" s="228"/>
      <c r="S650" s="228"/>
      <c r="T650" s="229"/>
      <c r="AT650" s="230" t="s">
        <v>232</v>
      </c>
      <c r="AU650" s="230" t="s">
        <v>93</v>
      </c>
      <c r="AV650" s="14" t="s">
        <v>93</v>
      </c>
      <c r="AW650" s="14" t="s">
        <v>35</v>
      </c>
      <c r="AX650" s="14" t="s">
        <v>80</v>
      </c>
      <c r="AY650" s="230" t="s">
        <v>220</v>
      </c>
    </row>
    <row r="651" spans="1:51" s="14" customFormat="1" ht="11.25">
      <c r="B651" s="220"/>
      <c r="C651" s="221"/>
      <c r="D651" s="205" t="s">
        <v>232</v>
      </c>
      <c r="E651" s="222" t="s">
        <v>1</v>
      </c>
      <c r="F651" s="223" t="s">
        <v>2220</v>
      </c>
      <c r="G651" s="221"/>
      <c r="H651" s="224">
        <v>31.64</v>
      </c>
      <c r="I651" s="225"/>
      <c r="J651" s="221"/>
      <c r="K651" s="221"/>
      <c r="L651" s="226"/>
      <c r="M651" s="227"/>
      <c r="N651" s="228"/>
      <c r="O651" s="228"/>
      <c r="P651" s="228"/>
      <c r="Q651" s="228"/>
      <c r="R651" s="228"/>
      <c r="S651" s="228"/>
      <c r="T651" s="229"/>
      <c r="AT651" s="230" t="s">
        <v>232</v>
      </c>
      <c r="AU651" s="230" t="s">
        <v>93</v>
      </c>
      <c r="AV651" s="14" t="s">
        <v>93</v>
      </c>
      <c r="AW651" s="14" t="s">
        <v>35</v>
      </c>
      <c r="AX651" s="14" t="s">
        <v>80</v>
      </c>
      <c r="AY651" s="230" t="s">
        <v>220</v>
      </c>
    </row>
    <row r="652" spans="1:51" s="14" customFormat="1" ht="11.25">
      <c r="B652" s="220"/>
      <c r="C652" s="221"/>
      <c r="D652" s="205" t="s">
        <v>232</v>
      </c>
      <c r="E652" s="222" t="s">
        <v>1</v>
      </c>
      <c r="F652" s="223" t="s">
        <v>2282</v>
      </c>
      <c r="G652" s="221"/>
      <c r="H652" s="224">
        <v>-48.38</v>
      </c>
      <c r="I652" s="225"/>
      <c r="J652" s="221"/>
      <c r="K652" s="221"/>
      <c r="L652" s="226"/>
      <c r="M652" s="227"/>
      <c r="N652" s="228"/>
      <c r="O652" s="228"/>
      <c r="P652" s="228"/>
      <c r="Q652" s="228"/>
      <c r="R652" s="228"/>
      <c r="S652" s="228"/>
      <c r="T652" s="229"/>
      <c r="AT652" s="230" t="s">
        <v>232</v>
      </c>
      <c r="AU652" s="230" t="s">
        <v>93</v>
      </c>
      <c r="AV652" s="14" t="s">
        <v>93</v>
      </c>
      <c r="AW652" s="14" t="s">
        <v>35</v>
      </c>
      <c r="AX652" s="14" t="s">
        <v>80</v>
      </c>
      <c r="AY652" s="230" t="s">
        <v>220</v>
      </c>
    </row>
    <row r="653" spans="1:51" s="15" customFormat="1" ht="11.25">
      <c r="B653" s="231"/>
      <c r="C653" s="232"/>
      <c r="D653" s="205" t="s">
        <v>232</v>
      </c>
      <c r="E653" s="233" t="s">
        <v>1</v>
      </c>
      <c r="F653" s="234" t="s">
        <v>236</v>
      </c>
      <c r="G653" s="232"/>
      <c r="H653" s="235">
        <v>603.36599999999999</v>
      </c>
      <c r="I653" s="236"/>
      <c r="J653" s="232"/>
      <c r="K653" s="232"/>
      <c r="L653" s="237"/>
      <c r="M653" s="254"/>
      <c r="N653" s="255"/>
      <c r="O653" s="255"/>
      <c r="P653" s="255"/>
      <c r="Q653" s="255"/>
      <c r="R653" s="255"/>
      <c r="S653" s="255"/>
      <c r="T653" s="256"/>
      <c r="AT653" s="241" t="s">
        <v>232</v>
      </c>
      <c r="AU653" s="241" t="s">
        <v>93</v>
      </c>
      <c r="AV653" s="15" t="s">
        <v>228</v>
      </c>
      <c r="AW653" s="15" t="s">
        <v>35</v>
      </c>
      <c r="AX653" s="15" t="s">
        <v>87</v>
      </c>
      <c r="AY653" s="241" t="s">
        <v>220</v>
      </c>
    </row>
    <row r="654" spans="1:51" s="2" customFormat="1" ht="6.95" customHeight="1">
      <c r="A654" s="35"/>
      <c r="B654" s="55"/>
      <c r="C654" s="56"/>
      <c r="D654" s="56"/>
      <c r="E654" s="56"/>
      <c r="F654" s="56"/>
      <c r="G654" s="56"/>
      <c r="H654" s="56"/>
      <c r="I654" s="56"/>
      <c r="J654" s="56"/>
      <c r="K654" s="56"/>
      <c r="L654" s="40"/>
      <c r="M654" s="35"/>
      <c r="O654" s="35"/>
      <c r="P654" s="35"/>
      <c r="Q654" s="35"/>
      <c r="R654" s="35"/>
      <c r="S654" s="35"/>
      <c r="T654" s="35"/>
      <c r="U654" s="35"/>
      <c r="V654" s="35"/>
      <c r="W654" s="35"/>
      <c r="X654" s="35"/>
      <c r="Y654" s="35"/>
      <c r="Z654" s="35"/>
      <c r="AA654" s="35"/>
      <c r="AB654" s="35"/>
      <c r="AC654" s="35"/>
      <c r="AD654" s="35"/>
      <c r="AE654" s="35"/>
    </row>
  </sheetData>
  <sheetProtection algorithmName="SHA-512" hashValue="VNjeeRAib8S8DspVQyGKbkyTqZGNpW69Vrli9p5CWu8NezuTvLb3wmRv3HZYvXtjI2huGu86tY1w4m94FxP6wA==" saltValue="pJQCN+JI33NOpWV/lB+px2M2nup0lFJb8311Wrxd0VLZJWtu6Y91/XU9YAbeL5ZBwxnn3EAy6Iz2yiYiQ9X8ZQ==" spinCount="100000" sheet="1" objects="1" scenarios="1" formatColumns="0" formatRows="0" autoFilter="0"/>
  <autoFilter ref="C136:K653" xr:uid="{00000000-0009-0000-0000-00001D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2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167</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2152</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910</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ROUND((SUM(BE125:BE224)),  2)</f>
        <v>0</v>
      </c>
      <c r="G35" s="35"/>
      <c r="H35" s="35"/>
      <c r="I35" s="131">
        <v>0.21</v>
      </c>
      <c r="J35" s="130">
        <f>ROUND(((SUM(BE125:BE224))*I35),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ROUND((SUM(BF125:BF224)),  2)</f>
        <v>0</v>
      </c>
      <c r="G36" s="35"/>
      <c r="H36" s="35"/>
      <c r="I36" s="131">
        <v>0.15</v>
      </c>
      <c r="J36" s="130">
        <f>ROUND(((SUM(BF125:BF224))*I36),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ROUND((SUM(BG125:BG224)),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ROUND((SUM(BH125:BH224)),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ROUND((SUM(BI125:BI224)),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2152</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D.1.4.a - UT</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911</v>
      </c>
      <c r="E99" s="157"/>
      <c r="F99" s="157"/>
      <c r="G99" s="157"/>
      <c r="H99" s="157"/>
      <c r="I99" s="157"/>
      <c r="J99" s="158">
        <f>J126</f>
        <v>0</v>
      </c>
      <c r="K99" s="155"/>
      <c r="L99" s="159"/>
    </row>
    <row r="100" spans="1:47" s="9" customFormat="1" ht="24.95" customHeight="1">
      <c r="B100" s="154"/>
      <c r="C100" s="155"/>
      <c r="D100" s="156" t="s">
        <v>912</v>
      </c>
      <c r="E100" s="157"/>
      <c r="F100" s="157"/>
      <c r="G100" s="157"/>
      <c r="H100" s="157"/>
      <c r="I100" s="157"/>
      <c r="J100" s="158">
        <f>J137</f>
        <v>0</v>
      </c>
      <c r="K100" s="155"/>
      <c r="L100" s="159"/>
    </row>
    <row r="101" spans="1:47" s="9" customFormat="1" ht="24.95" customHeight="1">
      <c r="B101" s="154"/>
      <c r="C101" s="155"/>
      <c r="D101" s="156" t="s">
        <v>913</v>
      </c>
      <c r="E101" s="157"/>
      <c r="F101" s="157"/>
      <c r="G101" s="157"/>
      <c r="H101" s="157"/>
      <c r="I101" s="157"/>
      <c r="J101" s="158">
        <f>J176</f>
        <v>0</v>
      </c>
      <c r="K101" s="155"/>
      <c r="L101" s="159"/>
    </row>
    <row r="102" spans="1:47" s="9" customFormat="1" ht="24.95" customHeight="1">
      <c r="B102" s="154"/>
      <c r="C102" s="155"/>
      <c r="D102" s="156" t="s">
        <v>914</v>
      </c>
      <c r="E102" s="157"/>
      <c r="F102" s="157"/>
      <c r="G102" s="157"/>
      <c r="H102" s="157"/>
      <c r="I102" s="157"/>
      <c r="J102" s="158">
        <f>J201</f>
        <v>0</v>
      </c>
      <c r="K102" s="155"/>
      <c r="L102" s="159"/>
    </row>
    <row r="103" spans="1:47" s="9" customFormat="1" ht="24.95" customHeight="1">
      <c r="B103" s="154"/>
      <c r="C103" s="155"/>
      <c r="D103" s="156" t="s">
        <v>915</v>
      </c>
      <c r="E103" s="157"/>
      <c r="F103" s="157"/>
      <c r="G103" s="157"/>
      <c r="H103" s="157"/>
      <c r="I103" s="157"/>
      <c r="J103" s="158">
        <f>J212</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179</v>
      </c>
      <c r="D114" s="23"/>
      <c r="E114" s="23"/>
      <c r="F114" s="23"/>
      <c r="G114" s="23"/>
      <c r="H114" s="23"/>
      <c r="I114" s="23"/>
      <c r="J114" s="23"/>
      <c r="K114" s="23"/>
      <c r="L114" s="21"/>
    </row>
    <row r="115" spans="1:65" s="2" customFormat="1" ht="16.5" customHeight="1">
      <c r="A115" s="35"/>
      <c r="B115" s="36"/>
      <c r="C115" s="37"/>
      <c r="D115" s="37"/>
      <c r="E115" s="327" t="s">
        <v>2152</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181</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0" t="str">
        <f>E11</f>
        <v>D.1.4.a - UT</v>
      </c>
      <c r="F117" s="329"/>
      <c r="G117" s="329"/>
      <c r="H117" s="32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 xml:space="preserve"> </v>
      </c>
      <c r="G119" s="37"/>
      <c r="H119" s="37"/>
      <c r="I119" s="30" t="s">
        <v>22</v>
      </c>
      <c r="J119" s="67" t="str">
        <f>IF(J14="","",J14)</f>
        <v>19. 5. 2020</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7" customHeight="1">
      <c r="A121" s="35"/>
      <c r="B121" s="36"/>
      <c r="C121" s="30" t="s">
        <v>24</v>
      </c>
      <c r="D121" s="37"/>
      <c r="E121" s="37"/>
      <c r="F121" s="28" t="str">
        <f>E17</f>
        <v>Městská část Praha 4, Anatala Staška 2059/80b</v>
      </c>
      <c r="G121" s="37"/>
      <c r="H121" s="37"/>
      <c r="I121" s="30" t="s">
        <v>31</v>
      </c>
      <c r="J121" s="33" t="str">
        <f>E23</f>
        <v>SUNCAD, s.r.o., Špotzova 6, Praha 6</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29</v>
      </c>
      <c r="D122" s="37"/>
      <c r="E122" s="37"/>
      <c r="F122" s="28" t="str">
        <f>IF(E20="","",E20)</f>
        <v>Vyplň údaj</v>
      </c>
      <c r="G122" s="37"/>
      <c r="H122" s="37"/>
      <c r="I122" s="30" t="s">
        <v>36</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206</v>
      </c>
      <c r="D124" s="168" t="s">
        <v>65</v>
      </c>
      <c r="E124" s="168" t="s">
        <v>61</v>
      </c>
      <c r="F124" s="168" t="s">
        <v>62</v>
      </c>
      <c r="G124" s="168" t="s">
        <v>207</v>
      </c>
      <c r="H124" s="168" t="s">
        <v>208</v>
      </c>
      <c r="I124" s="168" t="s">
        <v>209</v>
      </c>
      <c r="J124" s="168" t="s">
        <v>185</v>
      </c>
      <c r="K124" s="169" t="s">
        <v>210</v>
      </c>
      <c r="L124" s="170"/>
      <c r="M124" s="76" t="s">
        <v>1</v>
      </c>
      <c r="N124" s="77" t="s">
        <v>44</v>
      </c>
      <c r="O124" s="77" t="s">
        <v>211</v>
      </c>
      <c r="P124" s="77" t="s">
        <v>212</v>
      </c>
      <c r="Q124" s="77" t="s">
        <v>213</v>
      </c>
      <c r="R124" s="77" t="s">
        <v>214</v>
      </c>
      <c r="S124" s="77" t="s">
        <v>215</v>
      </c>
      <c r="T124" s="78" t="s">
        <v>216</v>
      </c>
      <c r="U124" s="165"/>
      <c r="V124" s="165"/>
      <c r="W124" s="165"/>
      <c r="X124" s="165"/>
      <c r="Y124" s="165"/>
      <c r="Z124" s="165"/>
      <c r="AA124" s="165"/>
      <c r="AB124" s="165"/>
      <c r="AC124" s="165"/>
      <c r="AD124" s="165"/>
      <c r="AE124" s="165"/>
    </row>
    <row r="125" spans="1:65" s="2" customFormat="1" ht="22.9" customHeight="1">
      <c r="A125" s="35"/>
      <c r="B125" s="36"/>
      <c r="C125" s="83" t="s">
        <v>217</v>
      </c>
      <c r="D125" s="37"/>
      <c r="E125" s="37"/>
      <c r="F125" s="37"/>
      <c r="G125" s="37"/>
      <c r="H125" s="37"/>
      <c r="I125" s="37"/>
      <c r="J125" s="171">
        <f>BK125</f>
        <v>0</v>
      </c>
      <c r="K125" s="37"/>
      <c r="L125" s="40"/>
      <c r="M125" s="79"/>
      <c r="N125" s="172"/>
      <c r="O125" s="80"/>
      <c r="P125" s="173">
        <f>P126+P137+P176+P201+P212</f>
        <v>0</v>
      </c>
      <c r="Q125" s="80"/>
      <c r="R125" s="173">
        <f>R126+R137+R176+R201+R212</f>
        <v>0</v>
      </c>
      <c r="S125" s="80"/>
      <c r="T125" s="174">
        <f>T126+T137+T176+T201+T212</f>
        <v>0</v>
      </c>
      <c r="U125" s="35"/>
      <c r="V125" s="35"/>
      <c r="W125" s="35"/>
      <c r="X125" s="35"/>
      <c r="Y125" s="35"/>
      <c r="Z125" s="35"/>
      <c r="AA125" s="35"/>
      <c r="AB125" s="35"/>
      <c r="AC125" s="35"/>
      <c r="AD125" s="35"/>
      <c r="AE125" s="35"/>
      <c r="AT125" s="18" t="s">
        <v>79</v>
      </c>
      <c r="AU125" s="18" t="s">
        <v>187</v>
      </c>
      <c r="BK125" s="175">
        <f>BK126+BK137+BK176+BK201+BK212</f>
        <v>0</v>
      </c>
    </row>
    <row r="126" spans="1:65" s="12" customFormat="1" ht="25.9" customHeight="1">
      <c r="B126" s="176"/>
      <c r="C126" s="177"/>
      <c r="D126" s="178" t="s">
        <v>79</v>
      </c>
      <c r="E126" s="179" t="s">
        <v>87</v>
      </c>
      <c r="F126" s="179" t="s">
        <v>916</v>
      </c>
      <c r="G126" s="177"/>
      <c r="H126" s="177"/>
      <c r="I126" s="180"/>
      <c r="J126" s="181">
        <f>BK126</f>
        <v>0</v>
      </c>
      <c r="K126" s="177"/>
      <c r="L126" s="182"/>
      <c r="M126" s="183"/>
      <c r="N126" s="184"/>
      <c r="O126" s="184"/>
      <c r="P126" s="185">
        <f>SUM(P127:P136)</f>
        <v>0</v>
      </c>
      <c r="Q126" s="184"/>
      <c r="R126" s="185">
        <f>SUM(R127:R136)</f>
        <v>0</v>
      </c>
      <c r="S126" s="184"/>
      <c r="T126" s="186">
        <f>SUM(T127:T136)</f>
        <v>0</v>
      </c>
      <c r="AR126" s="187" t="s">
        <v>87</v>
      </c>
      <c r="AT126" s="188" t="s">
        <v>79</v>
      </c>
      <c r="AU126" s="188" t="s">
        <v>80</v>
      </c>
      <c r="AY126" s="187" t="s">
        <v>220</v>
      </c>
      <c r="BK126" s="189">
        <f>SUM(BK127:BK136)</f>
        <v>0</v>
      </c>
    </row>
    <row r="127" spans="1:65" s="2" customFormat="1" ht="14.45" customHeight="1">
      <c r="A127" s="35"/>
      <c r="B127" s="36"/>
      <c r="C127" s="192" t="s">
        <v>87</v>
      </c>
      <c r="D127" s="192" t="s">
        <v>223</v>
      </c>
      <c r="E127" s="193" t="s">
        <v>917</v>
      </c>
      <c r="F127" s="194" t="s">
        <v>918</v>
      </c>
      <c r="G127" s="195" t="s">
        <v>353</v>
      </c>
      <c r="H127" s="196">
        <v>120</v>
      </c>
      <c r="I127" s="197"/>
      <c r="J127" s="198">
        <f>ROUND(I127*H127,2)</f>
        <v>0</v>
      </c>
      <c r="K127" s="194" t="s">
        <v>1</v>
      </c>
      <c r="L127" s="40"/>
      <c r="M127" s="199" t="s">
        <v>1</v>
      </c>
      <c r="N127" s="200" t="s">
        <v>45</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228</v>
      </c>
      <c r="AT127" s="203" t="s">
        <v>223</v>
      </c>
      <c r="AU127" s="203" t="s">
        <v>87</v>
      </c>
      <c r="AY127" s="18" t="s">
        <v>220</v>
      </c>
      <c r="BE127" s="204">
        <f>IF(N127="základní",J127,0)</f>
        <v>0</v>
      </c>
      <c r="BF127" s="204">
        <f>IF(N127="snížená",J127,0)</f>
        <v>0</v>
      </c>
      <c r="BG127" s="204">
        <f>IF(N127="zákl. přenesená",J127,0)</f>
        <v>0</v>
      </c>
      <c r="BH127" s="204">
        <f>IF(N127="sníž. přenesená",J127,0)</f>
        <v>0</v>
      </c>
      <c r="BI127" s="204">
        <f>IF(N127="nulová",J127,0)</f>
        <v>0</v>
      </c>
      <c r="BJ127" s="18" t="s">
        <v>87</v>
      </c>
      <c r="BK127" s="204">
        <f>ROUND(I127*H127,2)</f>
        <v>0</v>
      </c>
      <c r="BL127" s="18" t="s">
        <v>228</v>
      </c>
      <c r="BM127" s="203" t="s">
        <v>93</v>
      </c>
    </row>
    <row r="128" spans="1:65" s="2" customFormat="1" ht="11.25">
      <c r="A128" s="35"/>
      <c r="B128" s="36"/>
      <c r="C128" s="37"/>
      <c r="D128" s="205" t="s">
        <v>230</v>
      </c>
      <c r="E128" s="37"/>
      <c r="F128" s="206" t="s">
        <v>918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87</v>
      </c>
    </row>
    <row r="129" spans="1:65" s="2" customFormat="1" ht="14.45" customHeight="1">
      <c r="A129" s="35"/>
      <c r="B129" s="36"/>
      <c r="C129" s="192" t="s">
        <v>93</v>
      </c>
      <c r="D129" s="192" t="s">
        <v>223</v>
      </c>
      <c r="E129" s="193" t="s">
        <v>919</v>
      </c>
      <c r="F129" s="194" t="s">
        <v>920</v>
      </c>
      <c r="G129" s="195" t="s">
        <v>353</v>
      </c>
      <c r="H129" s="196">
        <v>25</v>
      </c>
      <c r="I129" s="197"/>
      <c r="J129" s="198">
        <f>ROUND(I129*H129,2)</f>
        <v>0</v>
      </c>
      <c r="K129" s="194" t="s">
        <v>1</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228</v>
      </c>
      <c r="AT129" s="203" t="s">
        <v>223</v>
      </c>
      <c r="AU129" s="203" t="s">
        <v>87</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228</v>
      </c>
      <c r="BM129" s="203" t="s">
        <v>228</v>
      </c>
    </row>
    <row r="130" spans="1:65" s="2" customFormat="1" ht="11.25">
      <c r="A130" s="35"/>
      <c r="B130" s="36"/>
      <c r="C130" s="37"/>
      <c r="D130" s="205" t="s">
        <v>230</v>
      </c>
      <c r="E130" s="37"/>
      <c r="F130" s="206" t="s">
        <v>920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87</v>
      </c>
    </row>
    <row r="131" spans="1:65" s="2" customFormat="1" ht="14.45" customHeight="1">
      <c r="A131" s="35"/>
      <c r="B131" s="36"/>
      <c r="C131" s="192" t="s">
        <v>106</v>
      </c>
      <c r="D131" s="192" t="s">
        <v>223</v>
      </c>
      <c r="E131" s="193" t="s">
        <v>921</v>
      </c>
      <c r="F131" s="194" t="s">
        <v>922</v>
      </c>
      <c r="G131" s="195" t="s">
        <v>353</v>
      </c>
      <c r="H131" s="196">
        <v>4</v>
      </c>
      <c r="I131" s="197"/>
      <c r="J131" s="198">
        <f>ROUND(I131*H131,2)</f>
        <v>0</v>
      </c>
      <c r="K131" s="194" t="s">
        <v>1</v>
      </c>
      <c r="L131" s="40"/>
      <c r="M131" s="199" t="s">
        <v>1</v>
      </c>
      <c r="N131" s="200" t="s">
        <v>45</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228</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228</v>
      </c>
      <c r="BM131" s="203" t="s">
        <v>221</v>
      </c>
    </row>
    <row r="132" spans="1:65" s="2" customFormat="1" ht="11.25">
      <c r="A132" s="35"/>
      <c r="B132" s="36"/>
      <c r="C132" s="37"/>
      <c r="D132" s="205" t="s">
        <v>230</v>
      </c>
      <c r="E132" s="37"/>
      <c r="F132" s="206" t="s">
        <v>922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786</v>
      </c>
      <c r="F133" s="194" t="s">
        <v>923</v>
      </c>
      <c r="G133" s="195" t="s">
        <v>386</v>
      </c>
      <c r="H133" s="253"/>
      <c r="I133" s="197"/>
      <c r="J133" s="198">
        <f>ROUND(I133*H133,2)</f>
        <v>0</v>
      </c>
      <c r="K133" s="194" t="s">
        <v>1</v>
      </c>
      <c r="L133" s="40"/>
      <c r="M133" s="199" t="s">
        <v>1</v>
      </c>
      <c r="N133" s="200" t="s">
        <v>45</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228</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228</v>
      </c>
      <c r="BM133" s="203" t="s">
        <v>276</v>
      </c>
    </row>
    <row r="134" spans="1:65" s="2" customFormat="1" ht="11.25">
      <c r="A134" s="35"/>
      <c r="B134" s="36"/>
      <c r="C134" s="37"/>
      <c r="D134" s="205" t="s">
        <v>230</v>
      </c>
      <c r="E134" s="37"/>
      <c r="F134" s="206" t="s">
        <v>923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924</v>
      </c>
      <c r="F135" s="194" t="s">
        <v>925</v>
      </c>
      <c r="G135" s="195" t="s">
        <v>320</v>
      </c>
      <c r="H135" s="196">
        <v>0.6</v>
      </c>
      <c r="I135" s="197"/>
      <c r="J135" s="198">
        <f>ROUND(I135*H135,2)</f>
        <v>0</v>
      </c>
      <c r="K135" s="194" t="s">
        <v>1</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228</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228</v>
      </c>
      <c r="BM135" s="203" t="s">
        <v>286</v>
      </c>
    </row>
    <row r="136" spans="1:65" s="2" customFormat="1" ht="11.25">
      <c r="A136" s="35"/>
      <c r="B136" s="36"/>
      <c r="C136" s="37"/>
      <c r="D136" s="205" t="s">
        <v>230</v>
      </c>
      <c r="E136" s="37"/>
      <c r="F136" s="206" t="s">
        <v>925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12" customFormat="1" ht="25.9" customHeight="1">
      <c r="B137" s="176"/>
      <c r="C137" s="177"/>
      <c r="D137" s="178" t="s">
        <v>79</v>
      </c>
      <c r="E137" s="179" t="s">
        <v>93</v>
      </c>
      <c r="F137" s="179" t="s">
        <v>926</v>
      </c>
      <c r="G137" s="177"/>
      <c r="H137" s="177"/>
      <c r="I137" s="180"/>
      <c r="J137" s="181">
        <f>BK137</f>
        <v>0</v>
      </c>
      <c r="K137" s="177"/>
      <c r="L137" s="182"/>
      <c r="M137" s="183"/>
      <c r="N137" s="184"/>
      <c r="O137" s="184"/>
      <c r="P137" s="185">
        <f>SUM(P138:P175)</f>
        <v>0</v>
      </c>
      <c r="Q137" s="184"/>
      <c r="R137" s="185">
        <f>SUM(R138:R175)</f>
        <v>0</v>
      </c>
      <c r="S137" s="184"/>
      <c r="T137" s="186">
        <f>SUM(T138:T175)</f>
        <v>0</v>
      </c>
      <c r="AR137" s="187" t="s">
        <v>87</v>
      </c>
      <c r="AT137" s="188" t="s">
        <v>79</v>
      </c>
      <c r="AU137" s="188" t="s">
        <v>80</v>
      </c>
      <c r="AY137" s="187" t="s">
        <v>220</v>
      </c>
      <c r="BK137" s="189">
        <f>SUM(BK138:BK175)</f>
        <v>0</v>
      </c>
    </row>
    <row r="138" spans="1:65" s="2" customFormat="1" ht="14.45" customHeight="1">
      <c r="A138" s="35"/>
      <c r="B138" s="36"/>
      <c r="C138" s="192" t="s">
        <v>87</v>
      </c>
      <c r="D138" s="192" t="s">
        <v>223</v>
      </c>
      <c r="E138" s="193" t="s">
        <v>927</v>
      </c>
      <c r="F138" s="194" t="s">
        <v>928</v>
      </c>
      <c r="G138" s="195" t="s">
        <v>259</v>
      </c>
      <c r="H138" s="196">
        <v>6</v>
      </c>
      <c r="I138" s="197"/>
      <c r="J138" s="198">
        <f>ROUND(I138*H138,2)</f>
        <v>0</v>
      </c>
      <c r="K138" s="194" t="s">
        <v>1</v>
      </c>
      <c r="L138" s="40"/>
      <c r="M138" s="199" t="s">
        <v>1</v>
      </c>
      <c r="N138" s="200" t="s">
        <v>45</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228</v>
      </c>
      <c r="AT138" s="203" t="s">
        <v>223</v>
      </c>
      <c r="AU138" s="203" t="s">
        <v>87</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228</v>
      </c>
      <c r="BM138" s="203" t="s">
        <v>298</v>
      </c>
    </row>
    <row r="139" spans="1:65" s="2" customFormat="1" ht="11.25">
      <c r="A139" s="35"/>
      <c r="B139" s="36"/>
      <c r="C139" s="37"/>
      <c r="D139" s="205" t="s">
        <v>230</v>
      </c>
      <c r="E139" s="37"/>
      <c r="F139" s="206" t="s">
        <v>928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230</v>
      </c>
      <c r="AU139" s="18" t="s">
        <v>87</v>
      </c>
    </row>
    <row r="140" spans="1:65" s="2" customFormat="1" ht="14.45" customHeight="1">
      <c r="A140" s="35"/>
      <c r="B140" s="36"/>
      <c r="C140" s="192" t="s">
        <v>93</v>
      </c>
      <c r="D140" s="192" t="s">
        <v>223</v>
      </c>
      <c r="E140" s="193" t="s">
        <v>929</v>
      </c>
      <c r="F140" s="194" t="s">
        <v>930</v>
      </c>
      <c r="G140" s="195" t="s">
        <v>259</v>
      </c>
      <c r="H140" s="196">
        <v>4</v>
      </c>
      <c r="I140" s="197"/>
      <c r="J140" s="198">
        <f>ROUND(I140*H140,2)</f>
        <v>0</v>
      </c>
      <c r="K140" s="194" t="s">
        <v>1</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228</v>
      </c>
      <c r="AT140" s="203" t="s">
        <v>223</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228</v>
      </c>
      <c r="BM140" s="203" t="s">
        <v>308</v>
      </c>
    </row>
    <row r="141" spans="1:65" s="2" customFormat="1" ht="11.25">
      <c r="A141" s="35"/>
      <c r="B141" s="36"/>
      <c r="C141" s="37"/>
      <c r="D141" s="205" t="s">
        <v>230</v>
      </c>
      <c r="E141" s="37"/>
      <c r="F141" s="206" t="s">
        <v>930</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87</v>
      </c>
    </row>
    <row r="142" spans="1:65" s="2" customFormat="1" ht="14.45" customHeight="1">
      <c r="A142" s="35"/>
      <c r="B142" s="36"/>
      <c r="C142" s="192" t="s">
        <v>106</v>
      </c>
      <c r="D142" s="192" t="s">
        <v>223</v>
      </c>
      <c r="E142" s="193" t="s">
        <v>931</v>
      </c>
      <c r="F142" s="194" t="s">
        <v>932</v>
      </c>
      <c r="G142" s="195" t="s">
        <v>259</v>
      </c>
      <c r="H142" s="196">
        <v>2</v>
      </c>
      <c r="I142" s="197"/>
      <c r="J142" s="198">
        <f>ROUND(I142*H142,2)</f>
        <v>0</v>
      </c>
      <c r="K142" s="194" t="s">
        <v>1</v>
      </c>
      <c r="L142" s="40"/>
      <c r="M142" s="199" t="s">
        <v>1</v>
      </c>
      <c r="N142" s="200" t="s">
        <v>45</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228</v>
      </c>
      <c r="AT142" s="203" t="s">
        <v>223</v>
      </c>
      <c r="AU142" s="203" t="s">
        <v>87</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228</v>
      </c>
      <c r="BM142" s="203" t="s">
        <v>317</v>
      </c>
    </row>
    <row r="143" spans="1:65" s="2" customFormat="1" ht="11.25">
      <c r="A143" s="35"/>
      <c r="B143" s="36"/>
      <c r="C143" s="37"/>
      <c r="D143" s="205" t="s">
        <v>230</v>
      </c>
      <c r="E143" s="37"/>
      <c r="F143" s="206" t="s">
        <v>932</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230</v>
      </c>
      <c r="AU143" s="18" t="s">
        <v>87</v>
      </c>
    </row>
    <row r="144" spans="1:65" s="2" customFormat="1" ht="14.45" customHeight="1">
      <c r="A144" s="35"/>
      <c r="B144" s="36"/>
      <c r="C144" s="192" t="s">
        <v>228</v>
      </c>
      <c r="D144" s="192" t="s">
        <v>223</v>
      </c>
      <c r="E144" s="193" t="s">
        <v>933</v>
      </c>
      <c r="F144" s="194" t="s">
        <v>934</v>
      </c>
      <c r="G144" s="195" t="s">
        <v>259</v>
      </c>
      <c r="H144" s="196">
        <v>2</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327</v>
      </c>
    </row>
    <row r="145" spans="1:65" s="2" customFormat="1" ht="11.25">
      <c r="A145" s="35"/>
      <c r="B145" s="36"/>
      <c r="C145" s="37"/>
      <c r="D145" s="205" t="s">
        <v>230</v>
      </c>
      <c r="E145" s="37"/>
      <c r="F145" s="206" t="s">
        <v>934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87</v>
      </c>
    </row>
    <row r="146" spans="1:65" s="2" customFormat="1" ht="24.2" customHeight="1">
      <c r="A146" s="35"/>
      <c r="B146" s="36"/>
      <c r="C146" s="192" t="s">
        <v>256</v>
      </c>
      <c r="D146" s="192" t="s">
        <v>223</v>
      </c>
      <c r="E146" s="193" t="s">
        <v>935</v>
      </c>
      <c r="F146" s="194" t="s">
        <v>936</v>
      </c>
      <c r="G146" s="195" t="s">
        <v>259</v>
      </c>
      <c r="H146" s="196">
        <v>2</v>
      </c>
      <c r="I146" s="197"/>
      <c r="J146" s="198">
        <f>ROUND(I146*H146,2)</f>
        <v>0</v>
      </c>
      <c r="K146" s="194" t="s">
        <v>1</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228</v>
      </c>
      <c r="AT146" s="203" t="s">
        <v>223</v>
      </c>
      <c r="AU146" s="203" t="s">
        <v>87</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228</v>
      </c>
      <c r="BM146" s="203" t="s">
        <v>343</v>
      </c>
    </row>
    <row r="147" spans="1:65" s="2" customFormat="1" ht="11.25">
      <c r="A147" s="35"/>
      <c r="B147" s="36"/>
      <c r="C147" s="37"/>
      <c r="D147" s="205" t="s">
        <v>230</v>
      </c>
      <c r="E147" s="37"/>
      <c r="F147" s="206" t="s">
        <v>936</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230</v>
      </c>
      <c r="AU147" s="18" t="s">
        <v>87</v>
      </c>
    </row>
    <row r="148" spans="1:65" s="2" customFormat="1" ht="14.45" customHeight="1">
      <c r="A148" s="35"/>
      <c r="B148" s="36"/>
      <c r="C148" s="192" t="s">
        <v>221</v>
      </c>
      <c r="D148" s="192" t="s">
        <v>223</v>
      </c>
      <c r="E148" s="193" t="s">
        <v>937</v>
      </c>
      <c r="F148" s="194" t="s">
        <v>938</v>
      </c>
      <c r="G148" s="195" t="s">
        <v>259</v>
      </c>
      <c r="H148" s="196">
        <v>2</v>
      </c>
      <c r="I148" s="197"/>
      <c r="J148" s="198">
        <f>ROUND(I148*H148,2)</f>
        <v>0</v>
      </c>
      <c r="K148" s="194" t="s">
        <v>1</v>
      </c>
      <c r="L148" s="40"/>
      <c r="M148" s="199" t="s">
        <v>1</v>
      </c>
      <c r="N148" s="200" t="s">
        <v>45</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228</v>
      </c>
      <c r="AT148" s="203" t="s">
        <v>223</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228</v>
      </c>
      <c r="BM148" s="203" t="s">
        <v>358</v>
      </c>
    </row>
    <row r="149" spans="1:65" s="2" customFormat="1" ht="11.25">
      <c r="A149" s="35"/>
      <c r="B149" s="36"/>
      <c r="C149" s="37"/>
      <c r="D149" s="205" t="s">
        <v>230</v>
      </c>
      <c r="E149" s="37"/>
      <c r="F149" s="206" t="s">
        <v>938</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230</v>
      </c>
      <c r="AU149" s="18" t="s">
        <v>87</v>
      </c>
    </row>
    <row r="150" spans="1:65" s="2" customFormat="1" ht="24.2" customHeight="1">
      <c r="A150" s="35"/>
      <c r="B150" s="36"/>
      <c r="C150" s="192" t="s">
        <v>266</v>
      </c>
      <c r="D150" s="192" t="s">
        <v>223</v>
      </c>
      <c r="E150" s="193" t="s">
        <v>939</v>
      </c>
      <c r="F150" s="194" t="s">
        <v>940</v>
      </c>
      <c r="G150" s="195" t="s">
        <v>259</v>
      </c>
      <c r="H150" s="196">
        <v>2</v>
      </c>
      <c r="I150" s="197"/>
      <c r="J150" s="198">
        <f>ROUND(I150*H150,2)</f>
        <v>0</v>
      </c>
      <c r="K150" s="194" t="s">
        <v>1</v>
      </c>
      <c r="L150" s="40"/>
      <c r="M150" s="199" t="s">
        <v>1</v>
      </c>
      <c r="N150" s="200" t="s">
        <v>45</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228</v>
      </c>
      <c r="AT150" s="203" t="s">
        <v>223</v>
      </c>
      <c r="AU150" s="203" t="s">
        <v>87</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228</v>
      </c>
      <c r="BM150" s="203" t="s">
        <v>371</v>
      </c>
    </row>
    <row r="151" spans="1:65" s="2" customFormat="1" ht="19.5">
      <c r="A151" s="35"/>
      <c r="B151" s="36"/>
      <c r="C151" s="37"/>
      <c r="D151" s="205" t="s">
        <v>230</v>
      </c>
      <c r="E151" s="37"/>
      <c r="F151" s="206" t="s">
        <v>940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230</v>
      </c>
      <c r="AU151" s="18" t="s">
        <v>87</v>
      </c>
    </row>
    <row r="152" spans="1:65" s="2" customFormat="1" ht="14.45" customHeight="1">
      <c r="A152" s="35"/>
      <c r="B152" s="36"/>
      <c r="C152" s="192" t="s">
        <v>276</v>
      </c>
      <c r="D152" s="192" t="s">
        <v>223</v>
      </c>
      <c r="E152" s="193" t="s">
        <v>941</v>
      </c>
      <c r="F152" s="194" t="s">
        <v>942</v>
      </c>
      <c r="G152" s="195" t="s">
        <v>259</v>
      </c>
      <c r="H152" s="196">
        <v>2</v>
      </c>
      <c r="I152" s="197"/>
      <c r="J152" s="198">
        <f>ROUND(I152*H152,2)</f>
        <v>0</v>
      </c>
      <c r="K152" s="194" t="s">
        <v>1</v>
      </c>
      <c r="L152" s="40"/>
      <c r="M152" s="199" t="s">
        <v>1</v>
      </c>
      <c r="N152" s="200" t="s">
        <v>45</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228</v>
      </c>
      <c r="AT152" s="203" t="s">
        <v>223</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228</v>
      </c>
      <c r="BM152" s="203" t="s">
        <v>383</v>
      </c>
    </row>
    <row r="153" spans="1:65" s="2" customFormat="1" ht="11.25">
      <c r="A153" s="35"/>
      <c r="B153" s="36"/>
      <c r="C153" s="37"/>
      <c r="D153" s="205" t="s">
        <v>230</v>
      </c>
      <c r="E153" s="37"/>
      <c r="F153" s="206" t="s">
        <v>942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87</v>
      </c>
    </row>
    <row r="154" spans="1:65" s="2" customFormat="1" ht="14.45" customHeight="1">
      <c r="A154" s="35"/>
      <c r="B154" s="36"/>
      <c r="C154" s="192" t="s">
        <v>274</v>
      </c>
      <c r="D154" s="192" t="s">
        <v>223</v>
      </c>
      <c r="E154" s="193" t="s">
        <v>943</v>
      </c>
      <c r="F154" s="194" t="s">
        <v>944</v>
      </c>
      <c r="G154" s="195" t="s">
        <v>259</v>
      </c>
      <c r="H154" s="196">
        <v>2</v>
      </c>
      <c r="I154" s="197"/>
      <c r="J154" s="198">
        <f>ROUND(I154*H154,2)</f>
        <v>0</v>
      </c>
      <c r="K154" s="194" t="s">
        <v>1</v>
      </c>
      <c r="L154" s="40"/>
      <c r="M154" s="199" t="s">
        <v>1</v>
      </c>
      <c r="N154" s="200" t="s">
        <v>45</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228</v>
      </c>
      <c r="AT154" s="203" t="s">
        <v>223</v>
      </c>
      <c r="AU154" s="203" t="s">
        <v>87</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228</v>
      </c>
      <c r="BM154" s="203" t="s">
        <v>396</v>
      </c>
    </row>
    <row r="155" spans="1:65" s="2" customFormat="1" ht="11.25">
      <c r="A155" s="35"/>
      <c r="B155" s="36"/>
      <c r="C155" s="37"/>
      <c r="D155" s="205" t="s">
        <v>230</v>
      </c>
      <c r="E155" s="37"/>
      <c r="F155" s="206" t="s">
        <v>944</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230</v>
      </c>
      <c r="AU155" s="18" t="s">
        <v>87</v>
      </c>
    </row>
    <row r="156" spans="1:65" s="2" customFormat="1" ht="14.45" customHeight="1">
      <c r="A156" s="35"/>
      <c r="B156" s="36"/>
      <c r="C156" s="192" t="s">
        <v>286</v>
      </c>
      <c r="D156" s="192" t="s">
        <v>223</v>
      </c>
      <c r="E156" s="193" t="s">
        <v>945</v>
      </c>
      <c r="F156" s="194" t="s">
        <v>946</v>
      </c>
      <c r="G156" s="195" t="s">
        <v>259</v>
      </c>
      <c r="H156" s="196">
        <v>2</v>
      </c>
      <c r="I156" s="197"/>
      <c r="J156" s="198">
        <f>ROUND(I156*H156,2)</f>
        <v>0</v>
      </c>
      <c r="K156" s="194" t="s">
        <v>1</v>
      </c>
      <c r="L156" s="40"/>
      <c r="M156" s="199" t="s">
        <v>1</v>
      </c>
      <c r="N156" s="200" t="s">
        <v>45</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228</v>
      </c>
      <c r="AT156" s="203" t="s">
        <v>223</v>
      </c>
      <c r="AU156" s="203" t="s">
        <v>87</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228</v>
      </c>
      <c r="BM156" s="203" t="s">
        <v>408</v>
      </c>
    </row>
    <row r="157" spans="1:65" s="2" customFormat="1" ht="11.25">
      <c r="A157" s="35"/>
      <c r="B157" s="36"/>
      <c r="C157" s="37"/>
      <c r="D157" s="205" t="s">
        <v>230</v>
      </c>
      <c r="E157" s="37"/>
      <c r="F157" s="206" t="s">
        <v>946</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230</v>
      </c>
      <c r="AU157" s="18" t="s">
        <v>87</v>
      </c>
    </row>
    <row r="158" spans="1:65" s="2" customFormat="1" ht="14.45" customHeight="1">
      <c r="A158" s="35"/>
      <c r="B158" s="36"/>
      <c r="C158" s="192" t="s">
        <v>293</v>
      </c>
      <c r="D158" s="192" t="s">
        <v>223</v>
      </c>
      <c r="E158" s="193" t="s">
        <v>947</v>
      </c>
      <c r="F158" s="194" t="s">
        <v>948</v>
      </c>
      <c r="G158" s="195" t="s">
        <v>259</v>
      </c>
      <c r="H158" s="196">
        <v>1</v>
      </c>
      <c r="I158" s="197"/>
      <c r="J158" s="198">
        <f>ROUND(I158*H158,2)</f>
        <v>0</v>
      </c>
      <c r="K158" s="194" t="s">
        <v>1</v>
      </c>
      <c r="L158" s="40"/>
      <c r="M158" s="199" t="s">
        <v>1</v>
      </c>
      <c r="N158" s="200" t="s">
        <v>45</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228</v>
      </c>
      <c r="AT158" s="203" t="s">
        <v>223</v>
      </c>
      <c r="AU158" s="203" t="s">
        <v>87</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228</v>
      </c>
      <c r="BM158" s="203" t="s">
        <v>362</v>
      </c>
    </row>
    <row r="159" spans="1:65" s="2" customFormat="1" ht="11.25">
      <c r="A159" s="35"/>
      <c r="B159" s="36"/>
      <c r="C159" s="37"/>
      <c r="D159" s="205" t="s">
        <v>230</v>
      </c>
      <c r="E159" s="37"/>
      <c r="F159" s="206" t="s">
        <v>948</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230</v>
      </c>
      <c r="AU159" s="18" t="s">
        <v>87</v>
      </c>
    </row>
    <row r="160" spans="1:65" s="2" customFormat="1" ht="14.45" customHeight="1">
      <c r="A160" s="35"/>
      <c r="B160" s="36"/>
      <c r="C160" s="192" t="s">
        <v>298</v>
      </c>
      <c r="D160" s="192" t="s">
        <v>223</v>
      </c>
      <c r="E160" s="193" t="s">
        <v>949</v>
      </c>
      <c r="F160" s="194" t="s">
        <v>950</v>
      </c>
      <c r="G160" s="195" t="s">
        <v>259</v>
      </c>
      <c r="H160" s="196">
        <v>8</v>
      </c>
      <c r="I160" s="197"/>
      <c r="J160" s="198">
        <f>ROUND(I160*H160,2)</f>
        <v>0</v>
      </c>
      <c r="K160" s="194" t="s">
        <v>1</v>
      </c>
      <c r="L160" s="40"/>
      <c r="M160" s="199" t="s">
        <v>1</v>
      </c>
      <c r="N160" s="200" t="s">
        <v>45</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228</v>
      </c>
      <c r="AT160" s="203" t="s">
        <v>223</v>
      </c>
      <c r="AU160" s="203" t="s">
        <v>87</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228</v>
      </c>
      <c r="BM160" s="203" t="s">
        <v>426</v>
      </c>
    </row>
    <row r="161" spans="1:65" s="2" customFormat="1" ht="11.25">
      <c r="A161" s="35"/>
      <c r="B161" s="36"/>
      <c r="C161" s="37"/>
      <c r="D161" s="205" t="s">
        <v>230</v>
      </c>
      <c r="E161" s="37"/>
      <c r="F161" s="206" t="s">
        <v>950</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230</v>
      </c>
      <c r="AU161" s="18" t="s">
        <v>87</v>
      </c>
    </row>
    <row r="162" spans="1:65" s="2" customFormat="1" ht="14.45" customHeight="1">
      <c r="A162" s="35"/>
      <c r="B162" s="36"/>
      <c r="C162" s="192" t="s">
        <v>304</v>
      </c>
      <c r="D162" s="192" t="s">
        <v>223</v>
      </c>
      <c r="E162" s="193" t="s">
        <v>951</v>
      </c>
      <c r="F162" s="194" t="s">
        <v>952</v>
      </c>
      <c r="G162" s="195" t="s">
        <v>259</v>
      </c>
      <c r="H162" s="196">
        <v>3</v>
      </c>
      <c r="I162" s="197"/>
      <c r="J162" s="198">
        <f>ROUND(I162*H162,2)</f>
        <v>0</v>
      </c>
      <c r="K162" s="194" t="s">
        <v>1</v>
      </c>
      <c r="L162" s="40"/>
      <c r="M162" s="199" t="s">
        <v>1</v>
      </c>
      <c r="N162" s="200" t="s">
        <v>45</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228</v>
      </c>
      <c r="AT162" s="203" t="s">
        <v>223</v>
      </c>
      <c r="AU162" s="203" t="s">
        <v>87</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228</v>
      </c>
      <c r="BM162" s="203" t="s">
        <v>435</v>
      </c>
    </row>
    <row r="163" spans="1:65" s="2" customFormat="1" ht="11.25">
      <c r="A163" s="35"/>
      <c r="B163" s="36"/>
      <c r="C163" s="37"/>
      <c r="D163" s="205" t="s">
        <v>230</v>
      </c>
      <c r="E163" s="37"/>
      <c r="F163" s="206" t="s">
        <v>952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230</v>
      </c>
      <c r="AU163" s="18" t="s">
        <v>87</v>
      </c>
    </row>
    <row r="164" spans="1:65" s="2" customFormat="1" ht="14.45" customHeight="1">
      <c r="A164" s="35"/>
      <c r="B164" s="36"/>
      <c r="C164" s="192" t="s">
        <v>308</v>
      </c>
      <c r="D164" s="192" t="s">
        <v>223</v>
      </c>
      <c r="E164" s="193" t="s">
        <v>953</v>
      </c>
      <c r="F164" s="194" t="s">
        <v>954</v>
      </c>
      <c r="G164" s="195" t="s">
        <v>259</v>
      </c>
      <c r="H164" s="196">
        <v>2</v>
      </c>
      <c r="I164" s="197"/>
      <c r="J164" s="198">
        <f>ROUND(I164*H164,2)</f>
        <v>0</v>
      </c>
      <c r="K164" s="194" t="s">
        <v>1</v>
      </c>
      <c r="L164" s="40"/>
      <c r="M164" s="199" t="s">
        <v>1</v>
      </c>
      <c r="N164" s="200" t="s">
        <v>45</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228</v>
      </c>
      <c r="AT164" s="203" t="s">
        <v>223</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228</v>
      </c>
      <c r="BM164" s="203" t="s">
        <v>449</v>
      </c>
    </row>
    <row r="165" spans="1:65" s="2" customFormat="1" ht="11.25">
      <c r="A165" s="35"/>
      <c r="B165" s="36"/>
      <c r="C165" s="37"/>
      <c r="D165" s="205" t="s">
        <v>230</v>
      </c>
      <c r="E165" s="37"/>
      <c r="F165" s="206" t="s">
        <v>954</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230</v>
      </c>
      <c r="AU165" s="18" t="s">
        <v>87</v>
      </c>
    </row>
    <row r="166" spans="1:65" s="2" customFormat="1" ht="14.45" customHeight="1">
      <c r="A166" s="35"/>
      <c r="B166" s="36"/>
      <c r="C166" s="192" t="s">
        <v>8</v>
      </c>
      <c r="D166" s="192" t="s">
        <v>223</v>
      </c>
      <c r="E166" s="193" t="s">
        <v>955</v>
      </c>
      <c r="F166" s="194" t="s">
        <v>956</v>
      </c>
      <c r="G166" s="195" t="s">
        <v>259</v>
      </c>
      <c r="H166" s="196">
        <v>2</v>
      </c>
      <c r="I166" s="197"/>
      <c r="J166" s="198">
        <f>ROUND(I166*H166,2)</f>
        <v>0</v>
      </c>
      <c r="K166" s="194" t="s">
        <v>1</v>
      </c>
      <c r="L166" s="40"/>
      <c r="M166" s="199" t="s">
        <v>1</v>
      </c>
      <c r="N166" s="200" t="s">
        <v>45</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228</v>
      </c>
      <c r="AT166" s="203" t="s">
        <v>223</v>
      </c>
      <c r="AU166" s="203" t="s">
        <v>87</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228</v>
      </c>
      <c r="BM166" s="203" t="s">
        <v>462</v>
      </c>
    </row>
    <row r="167" spans="1:65" s="2" customFormat="1" ht="11.25">
      <c r="A167" s="35"/>
      <c r="B167" s="36"/>
      <c r="C167" s="37"/>
      <c r="D167" s="205" t="s">
        <v>230</v>
      </c>
      <c r="E167" s="37"/>
      <c r="F167" s="206" t="s">
        <v>956</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230</v>
      </c>
      <c r="AU167" s="18" t="s">
        <v>87</v>
      </c>
    </row>
    <row r="168" spans="1:65" s="2" customFormat="1" ht="14.45" customHeight="1">
      <c r="A168" s="35"/>
      <c r="B168" s="36"/>
      <c r="C168" s="192" t="s">
        <v>317</v>
      </c>
      <c r="D168" s="192" t="s">
        <v>223</v>
      </c>
      <c r="E168" s="193" t="s">
        <v>957</v>
      </c>
      <c r="F168" s="194" t="s">
        <v>958</v>
      </c>
      <c r="G168" s="195" t="s">
        <v>259</v>
      </c>
      <c r="H168" s="196">
        <v>13</v>
      </c>
      <c r="I168" s="197"/>
      <c r="J168" s="198">
        <f>ROUND(I168*H168,2)</f>
        <v>0</v>
      </c>
      <c r="K168" s="194" t="s">
        <v>1</v>
      </c>
      <c r="L168" s="40"/>
      <c r="M168" s="199" t="s">
        <v>1</v>
      </c>
      <c r="N168" s="200" t="s">
        <v>45</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228</v>
      </c>
      <c r="AT168" s="203" t="s">
        <v>223</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228</v>
      </c>
      <c r="BM168" s="203" t="s">
        <v>478</v>
      </c>
    </row>
    <row r="169" spans="1:65" s="2" customFormat="1" ht="11.25">
      <c r="A169" s="35"/>
      <c r="B169" s="36"/>
      <c r="C169" s="37"/>
      <c r="D169" s="205" t="s">
        <v>230</v>
      </c>
      <c r="E169" s="37"/>
      <c r="F169" s="206" t="s">
        <v>958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230</v>
      </c>
      <c r="AU169" s="18" t="s">
        <v>87</v>
      </c>
    </row>
    <row r="170" spans="1:65" s="2" customFormat="1" ht="14.45" customHeight="1">
      <c r="A170" s="35"/>
      <c r="B170" s="36"/>
      <c r="C170" s="192" t="s">
        <v>323</v>
      </c>
      <c r="D170" s="192" t="s">
        <v>223</v>
      </c>
      <c r="E170" s="193" t="s">
        <v>959</v>
      </c>
      <c r="F170" s="194" t="s">
        <v>960</v>
      </c>
      <c r="G170" s="195" t="s">
        <v>259</v>
      </c>
      <c r="H170" s="196">
        <v>1</v>
      </c>
      <c r="I170" s="197"/>
      <c r="J170" s="198">
        <f>ROUND(I170*H170,2)</f>
        <v>0</v>
      </c>
      <c r="K170" s="194" t="s">
        <v>1</v>
      </c>
      <c r="L170" s="40"/>
      <c r="M170" s="199" t="s">
        <v>1</v>
      </c>
      <c r="N170" s="200" t="s">
        <v>45</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228</v>
      </c>
      <c r="AT170" s="203" t="s">
        <v>223</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228</v>
      </c>
      <c r="BM170" s="203" t="s">
        <v>490</v>
      </c>
    </row>
    <row r="171" spans="1:65" s="2" customFormat="1" ht="11.25">
      <c r="A171" s="35"/>
      <c r="B171" s="36"/>
      <c r="C171" s="37"/>
      <c r="D171" s="205" t="s">
        <v>230</v>
      </c>
      <c r="E171" s="37"/>
      <c r="F171" s="206" t="s">
        <v>960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230</v>
      </c>
      <c r="AU171" s="18" t="s">
        <v>87</v>
      </c>
    </row>
    <row r="172" spans="1:65" s="2" customFormat="1" ht="14.45" customHeight="1">
      <c r="A172" s="35"/>
      <c r="B172" s="36"/>
      <c r="C172" s="192" t="s">
        <v>327</v>
      </c>
      <c r="D172" s="192" t="s">
        <v>223</v>
      </c>
      <c r="E172" s="193" t="s">
        <v>961</v>
      </c>
      <c r="F172" s="194" t="s">
        <v>962</v>
      </c>
      <c r="G172" s="195" t="s">
        <v>386</v>
      </c>
      <c r="H172" s="253"/>
      <c r="I172" s="197"/>
      <c r="J172" s="198">
        <f>ROUND(I172*H172,2)</f>
        <v>0</v>
      </c>
      <c r="K172" s="194" t="s">
        <v>1</v>
      </c>
      <c r="L172" s="40"/>
      <c r="M172" s="199" t="s">
        <v>1</v>
      </c>
      <c r="N172" s="200" t="s">
        <v>45</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228</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228</v>
      </c>
      <c r="BM172" s="203" t="s">
        <v>501</v>
      </c>
    </row>
    <row r="173" spans="1:65" s="2" customFormat="1" ht="11.25">
      <c r="A173" s="35"/>
      <c r="B173" s="36"/>
      <c r="C173" s="37"/>
      <c r="D173" s="205" t="s">
        <v>230</v>
      </c>
      <c r="E173" s="37"/>
      <c r="F173" s="206" t="s">
        <v>962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14.45" customHeight="1">
      <c r="A174" s="35"/>
      <c r="B174" s="36"/>
      <c r="C174" s="192" t="s">
        <v>334</v>
      </c>
      <c r="D174" s="192" t="s">
        <v>223</v>
      </c>
      <c r="E174" s="193" t="s">
        <v>963</v>
      </c>
      <c r="F174" s="194" t="s">
        <v>964</v>
      </c>
      <c r="G174" s="195" t="s">
        <v>320</v>
      </c>
      <c r="H174" s="196">
        <v>0.2</v>
      </c>
      <c r="I174" s="197"/>
      <c r="J174" s="198">
        <f>ROUND(I174*H174,2)</f>
        <v>0</v>
      </c>
      <c r="K174" s="194" t="s">
        <v>1</v>
      </c>
      <c r="L174" s="40"/>
      <c r="M174" s="199" t="s">
        <v>1</v>
      </c>
      <c r="N174" s="200" t="s">
        <v>45</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228</v>
      </c>
      <c r="AT174" s="203" t="s">
        <v>223</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228</v>
      </c>
      <c r="BM174" s="203" t="s">
        <v>517</v>
      </c>
    </row>
    <row r="175" spans="1:65" s="2" customFormat="1" ht="11.25">
      <c r="A175" s="35"/>
      <c r="B175" s="36"/>
      <c r="C175" s="37"/>
      <c r="D175" s="205" t="s">
        <v>230</v>
      </c>
      <c r="E175" s="37"/>
      <c r="F175" s="206" t="s">
        <v>964</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87</v>
      </c>
    </row>
    <row r="176" spans="1:65" s="12" customFormat="1" ht="25.9" customHeight="1">
      <c r="B176" s="176"/>
      <c r="C176" s="177"/>
      <c r="D176" s="178" t="s">
        <v>79</v>
      </c>
      <c r="E176" s="179" t="s">
        <v>106</v>
      </c>
      <c r="F176" s="179" t="s">
        <v>965</v>
      </c>
      <c r="G176" s="177"/>
      <c r="H176" s="177"/>
      <c r="I176" s="180"/>
      <c r="J176" s="181">
        <f>BK176</f>
        <v>0</v>
      </c>
      <c r="K176" s="177"/>
      <c r="L176" s="182"/>
      <c r="M176" s="183"/>
      <c r="N176" s="184"/>
      <c r="O176" s="184"/>
      <c r="P176" s="185">
        <f>SUM(P177:P200)</f>
        <v>0</v>
      </c>
      <c r="Q176" s="184"/>
      <c r="R176" s="185">
        <f>SUM(R177:R200)</f>
        <v>0</v>
      </c>
      <c r="S176" s="184"/>
      <c r="T176" s="186">
        <f>SUM(T177:T200)</f>
        <v>0</v>
      </c>
      <c r="AR176" s="187" t="s">
        <v>87</v>
      </c>
      <c r="AT176" s="188" t="s">
        <v>79</v>
      </c>
      <c r="AU176" s="188" t="s">
        <v>80</v>
      </c>
      <c r="AY176" s="187" t="s">
        <v>220</v>
      </c>
      <c r="BK176" s="189">
        <f>SUM(BK177:BK200)</f>
        <v>0</v>
      </c>
    </row>
    <row r="177" spans="1:65" s="2" customFormat="1" ht="14.45" customHeight="1">
      <c r="A177" s="35"/>
      <c r="B177" s="36"/>
      <c r="C177" s="192" t="s">
        <v>87</v>
      </c>
      <c r="D177" s="192" t="s">
        <v>223</v>
      </c>
      <c r="E177" s="193" t="s">
        <v>966</v>
      </c>
      <c r="F177" s="194" t="s">
        <v>2122</v>
      </c>
      <c r="G177" s="195" t="s">
        <v>259</v>
      </c>
      <c r="H177" s="196">
        <v>1</v>
      </c>
      <c r="I177" s="197"/>
      <c r="J177" s="198">
        <f>ROUND(I177*H177,2)</f>
        <v>0</v>
      </c>
      <c r="K177" s="194" t="s">
        <v>1</v>
      </c>
      <c r="L177" s="40"/>
      <c r="M177" s="199" t="s">
        <v>1</v>
      </c>
      <c r="N177" s="200" t="s">
        <v>45</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228</v>
      </c>
      <c r="AT177" s="203" t="s">
        <v>223</v>
      </c>
      <c r="AU177" s="203" t="s">
        <v>87</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228</v>
      </c>
      <c r="BM177" s="203" t="s">
        <v>528</v>
      </c>
    </row>
    <row r="178" spans="1:65" s="2" customFormat="1" ht="11.25">
      <c r="A178" s="35"/>
      <c r="B178" s="36"/>
      <c r="C178" s="37"/>
      <c r="D178" s="205" t="s">
        <v>230</v>
      </c>
      <c r="E178" s="37"/>
      <c r="F178" s="206" t="s">
        <v>2122</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87</v>
      </c>
    </row>
    <row r="179" spans="1:65" s="2" customFormat="1" ht="14.45" customHeight="1">
      <c r="A179" s="35"/>
      <c r="B179" s="36"/>
      <c r="C179" s="192" t="s">
        <v>93</v>
      </c>
      <c r="D179" s="192" t="s">
        <v>223</v>
      </c>
      <c r="E179" s="193" t="s">
        <v>968</v>
      </c>
      <c r="F179" s="194" t="s">
        <v>969</v>
      </c>
      <c r="G179" s="195" t="s">
        <v>259</v>
      </c>
      <c r="H179" s="196">
        <v>2</v>
      </c>
      <c r="I179" s="197"/>
      <c r="J179" s="198">
        <f>ROUND(I179*H179,2)</f>
        <v>0</v>
      </c>
      <c r="K179" s="194" t="s">
        <v>1</v>
      </c>
      <c r="L179" s="40"/>
      <c r="M179" s="199" t="s">
        <v>1</v>
      </c>
      <c r="N179" s="200" t="s">
        <v>45</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228</v>
      </c>
      <c r="AT179" s="203" t="s">
        <v>223</v>
      </c>
      <c r="AU179" s="203" t="s">
        <v>87</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228</v>
      </c>
      <c r="BM179" s="203" t="s">
        <v>540</v>
      </c>
    </row>
    <row r="180" spans="1:65" s="2" customFormat="1" ht="11.25">
      <c r="A180" s="35"/>
      <c r="B180" s="36"/>
      <c r="C180" s="37"/>
      <c r="D180" s="205" t="s">
        <v>230</v>
      </c>
      <c r="E180" s="37"/>
      <c r="F180" s="206" t="s">
        <v>969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87</v>
      </c>
    </row>
    <row r="181" spans="1:65" s="2" customFormat="1" ht="14.45" customHeight="1">
      <c r="A181" s="35"/>
      <c r="B181" s="36"/>
      <c r="C181" s="192" t="s">
        <v>106</v>
      </c>
      <c r="D181" s="192" t="s">
        <v>223</v>
      </c>
      <c r="E181" s="193" t="s">
        <v>970</v>
      </c>
      <c r="F181" s="194" t="s">
        <v>971</v>
      </c>
      <c r="G181" s="195" t="s">
        <v>259</v>
      </c>
      <c r="H181" s="196">
        <v>1</v>
      </c>
      <c r="I181" s="197"/>
      <c r="J181" s="198">
        <f>ROUND(I181*H181,2)</f>
        <v>0</v>
      </c>
      <c r="K181" s="194" t="s">
        <v>1</v>
      </c>
      <c r="L181" s="40"/>
      <c r="M181" s="199" t="s">
        <v>1</v>
      </c>
      <c r="N181" s="200" t="s">
        <v>45</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228</v>
      </c>
      <c r="AT181" s="203" t="s">
        <v>223</v>
      </c>
      <c r="AU181" s="203" t="s">
        <v>87</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228</v>
      </c>
      <c r="BM181" s="203" t="s">
        <v>550</v>
      </c>
    </row>
    <row r="182" spans="1:65" s="2" customFormat="1" ht="11.25">
      <c r="A182" s="35"/>
      <c r="B182" s="36"/>
      <c r="C182" s="37"/>
      <c r="D182" s="205" t="s">
        <v>230</v>
      </c>
      <c r="E182" s="37"/>
      <c r="F182" s="206" t="s">
        <v>971</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87</v>
      </c>
    </row>
    <row r="183" spans="1:65" s="2" customFormat="1" ht="14.45" customHeight="1">
      <c r="A183" s="35"/>
      <c r="B183" s="36"/>
      <c r="C183" s="192" t="s">
        <v>228</v>
      </c>
      <c r="D183" s="192" t="s">
        <v>223</v>
      </c>
      <c r="E183" s="193" t="s">
        <v>972</v>
      </c>
      <c r="F183" s="194" t="s">
        <v>973</v>
      </c>
      <c r="G183" s="195" t="s">
        <v>259</v>
      </c>
      <c r="H183" s="196">
        <v>1</v>
      </c>
      <c r="I183" s="197"/>
      <c r="J183" s="198">
        <f>ROUND(I183*H183,2)</f>
        <v>0</v>
      </c>
      <c r="K183" s="194" t="s">
        <v>1</v>
      </c>
      <c r="L183" s="40"/>
      <c r="M183" s="199" t="s">
        <v>1</v>
      </c>
      <c r="N183" s="200" t="s">
        <v>45</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228</v>
      </c>
      <c r="AT183" s="203" t="s">
        <v>223</v>
      </c>
      <c r="AU183" s="203" t="s">
        <v>87</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228</v>
      </c>
      <c r="BM183" s="203" t="s">
        <v>559</v>
      </c>
    </row>
    <row r="184" spans="1:65" s="2" customFormat="1" ht="11.25">
      <c r="A184" s="35"/>
      <c r="B184" s="36"/>
      <c r="C184" s="37"/>
      <c r="D184" s="205" t="s">
        <v>230</v>
      </c>
      <c r="E184" s="37"/>
      <c r="F184" s="206" t="s">
        <v>973</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87</v>
      </c>
    </row>
    <row r="185" spans="1:65" s="2" customFormat="1" ht="14.45" customHeight="1">
      <c r="A185" s="35"/>
      <c r="B185" s="36"/>
      <c r="C185" s="192" t="s">
        <v>256</v>
      </c>
      <c r="D185" s="192" t="s">
        <v>223</v>
      </c>
      <c r="E185" s="193" t="s">
        <v>976</v>
      </c>
      <c r="F185" s="194" t="s">
        <v>2283</v>
      </c>
      <c r="G185" s="195" t="s">
        <v>259</v>
      </c>
      <c r="H185" s="196">
        <v>3</v>
      </c>
      <c r="I185" s="197"/>
      <c r="J185" s="198">
        <f>ROUND(I185*H185,2)</f>
        <v>0</v>
      </c>
      <c r="K185" s="194" t="s">
        <v>1</v>
      </c>
      <c r="L185" s="40"/>
      <c r="M185" s="199" t="s">
        <v>1</v>
      </c>
      <c r="N185" s="200" t="s">
        <v>45</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228</v>
      </c>
      <c r="AT185" s="203" t="s">
        <v>223</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228</v>
      </c>
      <c r="BM185" s="203" t="s">
        <v>567</v>
      </c>
    </row>
    <row r="186" spans="1:65" s="2" customFormat="1" ht="11.25">
      <c r="A186" s="35"/>
      <c r="B186" s="36"/>
      <c r="C186" s="37"/>
      <c r="D186" s="205" t="s">
        <v>230</v>
      </c>
      <c r="E186" s="37"/>
      <c r="F186" s="206" t="s">
        <v>2283</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87</v>
      </c>
    </row>
    <row r="187" spans="1:65" s="2" customFormat="1" ht="14.45" customHeight="1">
      <c r="A187" s="35"/>
      <c r="B187" s="36"/>
      <c r="C187" s="192" t="s">
        <v>256</v>
      </c>
      <c r="D187" s="192" t="s">
        <v>223</v>
      </c>
      <c r="E187" s="193" t="s">
        <v>2284</v>
      </c>
      <c r="F187" s="194" t="s">
        <v>977</v>
      </c>
      <c r="G187" s="195" t="s">
        <v>259</v>
      </c>
      <c r="H187" s="196">
        <v>1</v>
      </c>
      <c r="I187" s="197"/>
      <c r="J187" s="198">
        <f>ROUND(I187*H187,2)</f>
        <v>0</v>
      </c>
      <c r="K187" s="194" t="s">
        <v>1</v>
      </c>
      <c r="L187" s="40"/>
      <c r="M187" s="199" t="s">
        <v>1</v>
      </c>
      <c r="N187" s="200" t="s">
        <v>45</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228</v>
      </c>
      <c r="AT187" s="203" t="s">
        <v>223</v>
      </c>
      <c r="AU187" s="203" t="s">
        <v>87</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228</v>
      </c>
      <c r="BM187" s="203" t="s">
        <v>574</v>
      </c>
    </row>
    <row r="188" spans="1:65" s="2" customFormat="1" ht="11.25">
      <c r="A188" s="35"/>
      <c r="B188" s="36"/>
      <c r="C188" s="37"/>
      <c r="D188" s="205" t="s">
        <v>230</v>
      </c>
      <c r="E188" s="37"/>
      <c r="F188" s="206" t="s">
        <v>977</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87</v>
      </c>
    </row>
    <row r="189" spans="1:65" s="2" customFormat="1" ht="14.45" customHeight="1">
      <c r="A189" s="35"/>
      <c r="B189" s="36"/>
      <c r="C189" s="192" t="s">
        <v>266</v>
      </c>
      <c r="D189" s="192" t="s">
        <v>223</v>
      </c>
      <c r="E189" s="193" t="s">
        <v>978</v>
      </c>
      <c r="F189" s="194" t="s">
        <v>979</v>
      </c>
      <c r="G189" s="195" t="s">
        <v>259</v>
      </c>
      <c r="H189" s="196">
        <v>1</v>
      </c>
      <c r="I189" s="197"/>
      <c r="J189" s="198">
        <f>ROUND(I189*H189,2)</f>
        <v>0</v>
      </c>
      <c r="K189" s="194" t="s">
        <v>1</v>
      </c>
      <c r="L189" s="40"/>
      <c r="M189" s="199" t="s">
        <v>1</v>
      </c>
      <c r="N189" s="200" t="s">
        <v>45</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228</v>
      </c>
      <c r="AT189" s="203" t="s">
        <v>223</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228</v>
      </c>
      <c r="BM189" s="203" t="s">
        <v>583</v>
      </c>
    </row>
    <row r="190" spans="1:65" s="2" customFormat="1" ht="11.25">
      <c r="A190" s="35"/>
      <c r="B190" s="36"/>
      <c r="C190" s="37"/>
      <c r="D190" s="205" t="s">
        <v>230</v>
      </c>
      <c r="E190" s="37"/>
      <c r="F190" s="206" t="s">
        <v>979</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87</v>
      </c>
    </row>
    <row r="191" spans="1:65" s="2" customFormat="1" ht="14.45" customHeight="1">
      <c r="A191" s="35"/>
      <c r="B191" s="36"/>
      <c r="C191" s="192" t="s">
        <v>276</v>
      </c>
      <c r="D191" s="192" t="s">
        <v>223</v>
      </c>
      <c r="E191" s="193" t="s">
        <v>1924</v>
      </c>
      <c r="F191" s="194" t="s">
        <v>1925</v>
      </c>
      <c r="G191" s="195" t="s">
        <v>259</v>
      </c>
      <c r="H191" s="196">
        <v>1</v>
      </c>
      <c r="I191" s="197"/>
      <c r="J191" s="198">
        <f>ROUND(I191*H191,2)</f>
        <v>0</v>
      </c>
      <c r="K191" s="194" t="s">
        <v>1</v>
      </c>
      <c r="L191" s="40"/>
      <c r="M191" s="199" t="s">
        <v>1</v>
      </c>
      <c r="N191" s="200" t="s">
        <v>45</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228</v>
      </c>
      <c r="AT191" s="203" t="s">
        <v>223</v>
      </c>
      <c r="AU191" s="203" t="s">
        <v>87</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228</v>
      </c>
      <c r="BM191" s="203" t="s">
        <v>596</v>
      </c>
    </row>
    <row r="192" spans="1:65" s="2" customFormat="1" ht="11.25">
      <c r="A192" s="35"/>
      <c r="B192" s="36"/>
      <c r="C192" s="37"/>
      <c r="D192" s="205" t="s">
        <v>230</v>
      </c>
      <c r="E192" s="37"/>
      <c r="F192" s="206" t="s">
        <v>1925</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87</v>
      </c>
    </row>
    <row r="193" spans="1:65" s="2" customFormat="1" ht="24.2" customHeight="1">
      <c r="A193" s="35"/>
      <c r="B193" s="36"/>
      <c r="C193" s="192" t="s">
        <v>286</v>
      </c>
      <c r="D193" s="192" t="s">
        <v>223</v>
      </c>
      <c r="E193" s="193" t="s">
        <v>980</v>
      </c>
      <c r="F193" s="194" t="s">
        <v>981</v>
      </c>
      <c r="G193" s="195" t="s">
        <v>259</v>
      </c>
      <c r="H193" s="196">
        <v>2</v>
      </c>
      <c r="I193" s="197"/>
      <c r="J193" s="198">
        <f>ROUND(I193*H193,2)</f>
        <v>0</v>
      </c>
      <c r="K193" s="194" t="s">
        <v>1</v>
      </c>
      <c r="L193" s="40"/>
      <c r="M193" s="199" t="s">
        <v>1</v>
      </c>
      <c r="N193" s="200" t="s">
        <v>45</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228</v>
      </c>
      <c r="AT193" s="203" t="s">
        <v>223</v>
      </c>
      <c r="AU193" s="203" t="s">
        <v>87</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228</v>
      </c>
      <c r="BM193" s="203" t="s">
        <v>607</v>
      </c>
    </row>
    <row r="194" spans="1:65" s="2" customFormat="1" ht="11.25">
      <c r="A194" s="35"/>
      <c r="B194" s="36"/>
      <c r="C194" s="37"/>
      <c r="D194" s="205" t="s">
        <v>230</v>
      </c>
      <c r="E194" s="37"/>
      <c r="F194" s="206" t="s">
        <v>981</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87</v>
      </c>
    </row>
    <row r="195" spans="1:65" s="2" customFormat="1" ht="14.45" customHeight="1">
      <c r="A195" s="35"/>
      <c r="B195" s="36"/>
      <c r="C195" s="192" t="s">
        <v>293</v>
      </c>
      <c r="D195" s="192" t="s">
        <v>223</v>
      </c>
      <c r="E195" s="193" t="s">
        <v>982</v>
      </c>
      <c r="F195" s="194" t="s">
        <v>983</v>
      </c>
      <c r="G195" s="195" t="s">
        <v>259</v>
      </c>
      <c r="H195" s="196">
        <v>2</v>
      </c>
      <c r="I195" s="197"/>
      <c r="J195" s="198">
        <f>ROUND(I195*H195,2)</f>
        <v>0</v>
      </c>
      <c r="K195" s="194" t="s">
        <v>1</v>
      </c>
      <c r="L195" s="40"/>
      <c r="M195" s="199" t="s">
        <v>1</v>
      </c>
      <c r="N195" s="200" t="s">
        <v>45</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228</v>
      </c>
      <c r="AT195" s="203" t="s">
        <v>223</v>
      </c>
      <c r="AU195" s="203" t="s">
        <v>87</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228</v>
      </c>
      <c r="BM195" s="203" t="s">
        <v>616</v>
      </c>
    </row>
    <row r="196" spans="1:65" s="2" customFormat="1" ht="11.25">
      <c r="A196" s="35"/>
      <c r="B196" s="36"/>
      <c r="C196" s="37"/>
      <c r="D196" s="205" t="s">
        <v>230</v>
      </c>
      <c r="E196" s="37"/>
      <c r="F196" s="206" t="s">
        <v>983</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87</v>
      </c>
    </row>
    <row r="197" spans="1:65" s="2" customFormat="1" ht="14.45" customHeight="1">
      <c r="A197" s="35"/>
      <c r="B197" s="36"/>
      <c r="C197" s="192" t="s">
        <v>298</v>
      </c>
      <c r="D197" s="192" t="s">
        <v>223</v>
      </c>
      <c r="E197" s="193" t="s">
        <v>984</v>
      </c>
      <c r="F197" s="194" t="s">
        <v>985</v>
      </c>
      <c r="G197" s="195" t="s">
        <v>386</v>
      </c>
      <c r="H197" s="253"/>
      <c r="I197" s="197"/>
      <c r="J197" s="198">
        <f>ROUND(I197*H197,2)</f>
        <v>0</v>
      </c>
      <c r="K197" s="194" t="s">
        <v>1</v>
      </c>
      <c r="L197" s="40"/>
      <c r="M197" s="199" t="s">
        <v>1</v>
      </c>
      <c r="N197" s="200" t="s">
        <v>45</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228</v>
      </c>
      <c r="AT197" s="203" t="s">
        <v>223</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228</v>
      </c>
      <c r="BM197" s="203" t="s">
        <v>629</v>
      </c>
    </row>
    <row r="198" spans="1:65" s="2" customFormat="1" ht="11.25">
      <c r="A198" s="35"/>
      <c r="B198" s="36"/>
      <c r="C198" s="37"/>
      <c r="D198" s="205" t="s">
        <v>230</v>
      </c>
      <c r="E198" s="37"/>
      <c r="F198" s="206" t="s">
        <v>985</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87</v>
      </c>
    </row>
    <row r="199" spans="1:65" s="2" customFormat="1" ht="14.45" customHeight="1">
      <c r="A199" s="35"/>
      <c r="B199" s="36"/>
      <c r="C199" s="192" t="s">
        <v>304</v>
      </c>
      <c r="D199" s="192" t="s">
        <v>223</v>
      </c>
      <c r="E199" s="193" t="s">
        <v>986</v>
      </c>
      <c r="F199" s="194" t="s">
        <v>987</v>
      </c>
      <c r="G199" s="195" t="s">
        <v>320</v>
      </c>
      <c r="H199" s="196">
        <v>1</v>
      </c>
      <c r="I199" s="197"/>
      <c r="J199" s="198">
        <f>ROUND(I199*H199,2)</f>
        <v>0</v>
      </c>
      <c r="K199" s="194" t="s">
        <v>1</v>
      </c>
      <c r="L199" s="40"/>
      <c r="M199" s="199" t="s">
        <v>1</v>
      </c>
      <c r="N199" s="200" t="s">
        <v>45</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228</v>
      </c>
      <c r="AT199" s="203" t="s">
        <v>223</v>
      </c>
      <c r="AU199" s="203" t="s">
        <v>87</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228</v>
      </c>
      <c r="BM199" s="203" t="s">
        <v>637</v>
      </c>
    </row>
    <row r="200" spans="1:65" s="2" customFormat="1" ht="11.25">
      <c r="A200" s="35"/>
      <c r="B200" s="36"/>
      <c r="C200" s="37"/>
      <c r="D200" s="205" t="s">
        <v>230</v>
      </c>
      <c r="E200" s="37"/>
      <c r="F200" s="206" t="s">
        <v>987</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87</v>
      </c>
    </row>
    <row r="201" spans="1:65" s="12" customFormat="1" ht="25.9" customHeight="1">
      <c r="B201" s="176"/>
      <c r="C201" s="177"/>
      <c r="D201" s="178" t="s">
        <v>79</v>
      </c>
      <c r="E201" s="179" t="s">
        <v>228</v>
      </c>
      <c r="F201" s="179" t="s">
        <v>988</v>
      </c>
      <c r="G201" s="177"/>
      <c r="H201" s="177"/>
      <c r="I201" s="180"/>
      <c r="J201" s="181">
        <f>BK201</f>
        <v>0</v>
      </c>
      <c r="K201" s="177"/>
      <c r="L201" s="182"/>
      <c r="M201" s="183"/>
      <c r="N201" s="184"/>
      <c r="O201" s="184"/>
      <c r="P201" s="185">
        <f>SUM(P202:P211)</f>
        <v>0</v>
      </c>
      <c r="Q201" s="184"/>
      <c r="R201" s="185">
        <f>SUM(R202:R211)</f>
        <v>0</v>
      </c>
      <c r="S201" s="184"/>
      <c r="T201" s="186">
        <f>SUM(T202:T211)</f>
        <v>0</v>
      </c>
      <c r="AR201" s="187" t="s">
        <v>87</v>
      </c>
      <c r="AT201" s="188" t="s">
        <v>79</v>
      </c>
      <c r="AU201" s="188" t="s">
        <v>80</v>
      </c>
      <c r="AY201" s="187" t="s">
        <v>220</v>
      </c>
      <c r="BK201" s="189">
        <f>SUM(BK202:BK211)</f>
        <v>0</v>
      </c>
    </row>
    <row r="202" spans="1:65" s="2" customFormat="1" ht="14.45" customHeight="1">
      <c r="A202" s="35"/>
      <c r="B202" s="36"/>
      <c r="C202" s="192" t="s">
        <v>87</v>
      </c>
      <c r="D202" s="192" t="s">
        <v>223</v>
      </c>
      <c r="E202" s="193" t="s">
        <v>989</v>
      </c>
      <c r="F202" s="194" t="s">
        <v>990</v>
      </c>
      <c r="G202" s="195" t="s">
        <v>353</v>
      </c>
      <c r="H202" s="196">
        <v>145</v>
      </c>
      <c r="I202" s="197"/>
      <c r="J202" s="198">
        <f>ROUND(I202*H202,2)</f>
        <v>0</v>
      </c>
      <c r="K202" s="194" t="s">
        <v>1</v>
      </c>
      <c r="L202" s="40"/>
      <c r="M202" s="199" t="s">
        <v>1</v>
      </c>
      <c r="N202" s="200" t="s">
        <v>45</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228</v>
      </c>
      <c r="AT202" s="203" t="s">
        <v>223</v>
      </c>
      <c r="AU202" s="203" t="s">
        <v>87</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228</v>
      </c>
      <c r="BM202" s="203" t="s">
        <v>648</v>
      </c>
    </row>
    <row r="203" spans="1:65" s="2" customFormat="1" ht="11.25">
      <c r="A203" s="35"/>
      <c r="B203" s="36"/>
      <c r="C203" s="37"/>
      <c r="D203" s="205" t="s">
        <v>230</v>
      </c>
      <c r="E203" s="37"/>
      <c r="F203" s="206" t="s">
        <v>990</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87</v>
      </c>
    </row>
    <row r="204" spans="1:65" s="2" customFormat="1" ht="14.45" customHeight="1">
      <c r="A204" s="35"/>
      <c r="B204" s="36"/>
      <c r="C204" s="192" t="s">
        <v>93</v>
      </c>
      <c r="D204" s="192" t="s">
        <v>223</v>
      </c>
      <c r="E204" s="193" t="s">
        <v>991</v>
      </c>
      <c r="F204" s="194" t="s">
        <v>992</v>
      </c>
      <c r="G204" s="195" t="s">
        <v>353</v>
      </c>
      <c r="H204" s="196">
        <v>4</v>
      </c>
      <c r="I204" s="197"/>
      <c r="J204" s="198">
        <f>ROUND(I204*H204,2)</f>
        <v>0</v>
      </c>
      <c r="K204" s="194" t="s">
        <v>1</v>
      </c>
      <c r="L204" s="40"/>
      <c r="M204" s="199" t="s">
        <v>1</v>
      </c>
      <c r="N204" s="200" t="s">
        <v>45</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228</v>
      </c>
      <c r="AT204" s="203" t="s">
        <v>223</v>
      </c>
      <c r="AU204" s="203" t="s">
        <v>87</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228</v>
      </c>
      <c r="BM204" s="203" t="s">
        <v>658</v>
      </c>
    </row>
    <row r="205" spans="1:65" s="2" customFormat="1" ht="11.25">
      <c r="A205" s="35"/>
      <c r="B205" s="36"/>
      <c r="C205" s="37"/>
      <c r="D205" s="205" t="s">
        <v>230</v>
      </c>
      <c r="E205" s="37"/>
      <c r="F205" s="206" t="s">
        <v>992</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87</v>
      </c>
    </row>
    <row r="206" spans="1:65" s="2" customFormat="1" ht="14.45" customHeight="1">
      <c r="A206" s="35"/>
      <c r="B206" s="36"/>
      <c r="C206" s="192" t="s">
        <v>106</v>
      </c>
      <c r="D206" s="192" t="s">
        <v>223</v>
      </c>
      <c r="E206" s="193" t="s">
        <v>993</v>
      </c>
      <c r="F206" s="194" t="s">
        <v>994</v>
      </c>
      <c r="G206" s="195" t="s">
        <v>259</v>
      </c>
      <c r="H206" s="196">
        <v>2</v>
      </c>
      <c r="I206" s="197"/>
      <c r="J206" s="198">
        <f>ROUND(I206*H206,2)</f>
        <v>0</v>
      </c>
      <c r="K206" s="194" t="s">
        <v>1</v>
      </c>
      <c r="L206" s="40"/>
      <c r="M206" s="199" t="s">
        <v>1</v>
      </c>
      <c r="N206" s="200" t="s">
        <v>45</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228</v>
      </c>
      <c r="AT206" s="203" t="s">
        <v>223</v>
      </c>
      <c r="AU206" s="203" t="s">
        <v>87</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228</v>
      </c>
      <c r="BM206" s="203" t="s">
        <v>667</v>
      </c>
    </row>
    <row r="207" spans="1:65" s="2" customFormat="1" ht="11.25">
      <c r="A207" s="35"/>
      <c r="B207" s="36"/>
      <c r="C207" s="37"/>
      <c r="D207" s="205" t="s">
        <v>230</v>
      </c>
      <c r="E207" s="37"/>
      <c r="F207" s="206" t="s">
        <v>994</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230</v>
      </c>
      <c r="AU207" s="18" t="s">
        <v>87</v>
      </c>
    </row>
    <row r="208" spans="1:65" s="2" customFormat="1" ht="14.45" customHeight="1">
      <c r="A208" s="35"/>
      <c r="B208" s="36"/>
      <c r="C208" s="192" t="s">
        <v>228</v>
      </c>
      <c r="D208" s="192" t="s">
        <v>223</v>
      </c>
      <c r="E208" s="193" t="s">
        <v>995</v>
      </c>
      <c r="F208" s="194" t="s">
        <v>996</v>
      </c>
      <c r="G208" s="195" t="s">
        <v>386</v>
      </c>
      <c r="H208" s="253"/>
      <c r="I208" s="197"/>
      <c r="J208" s="198">
        <f>ROUND(I208*H208,2)</f>
        <v>0</v>
      </c>
      <c r="K208" s="194" t="s">
        <v>1</v>
      </c>
      <c r="L208" s="40"/>
      <c r="M208" s="199" t="s">
        <v>1</v>
      </c>
      <c r="N208" s="200" t="s">
        <v>45</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228</v>
      </c>
      <c r="AT208" s="203" t="s">
        <v>223</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228</v>
      </c>
      <c r="BM208" s="203" t="s">
        <v>680</v>
      </c>
    </row>
    <row r="209" spans="1:65" s="2" customFormat="1" ht="11.25">
      <c r="A209" s="35"/>
      <c r="B209" s="36"/>
      <c r="C209" s="37"/>
      <c r="D209" s="205" t="s">
        <v>230</v>
      </c>
      <c r="E209" s="37"/>
      <c r="F209" s="206" t="s">
        <v>996</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87</v>
      </c>
    </row>
    <row r="210" spans="1:65" s="2" customFormat="1" ht="14.45" customHeight="1">
      <c r="A210" s="35"/>
      <c r="B210" s="36"/>
      <c r="C210" s="192" t="s">
        <v>256</v>
      </c>
      <c r="D210" s="192" t="s">
        <v>223</v>
      </c>
      <c r="E210" s="193" t="s">
        <v>997</v>
      </c>
      <c r="F210" s="194" t="s">
        <v>998</v>
      </c>
      <c r="G210" s="195" t="s">
        <v>320</v>
      </c>
      <c r="H210" s="196">
        <v>0.5</v>
      </c>
      <c r="I210" s="197"/>
      <c r="J210" s="198">
        <f>ROUND(I210*H210,2)</f>
        <v>0</v>
      </c>
      <c r="K210" s="194" t="s">
        <v>1</v>
      </c>
      <c r="L210" s="40"/>
      <c r="M210" s="199" t="s">
        <v>1</v>
      </c>
      <c r="N210" s="200" t="s">
        <v>45</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228</v>
      </c>
      <c r="AT210" s="203" t="s">
        <v>223</v>
      </c>
      <c r="AU210" s="203" t="s">
        <v>87</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228</v>
      </c>
      <c r="BM210" s="203" t="s">
        <v>688</v>
      </c>
    </row>
    <row r="211" spans="1:65" s="2" customFormat="1" ht="11.25">
      <c r="A211" s="35"/>
      <c r="B211" s="36"/>
      <c r="C211" s="37"/>
      <c r="D211" s="205" t="s">
        <v>230</v>
      </c>
      <c r="E211" s="37"/>
      <c r="F211" s="206" t="s">
        <v>998</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230</v>
      </c>
      <c r="AU211" s="18" t="s">
        <v>87</v>
      </c>
    </row>
    <row r="212" spans="1:65" s="12" customFormat="1" ht="25.9" customHeight="1">
      <c r="B212" s="176"/>
      <c r="C212" s="177"/>
      <c r="D212" s="178" t="s">
        <v>79</v>
      </c>
      <c r="E212" s="179" t="s">
        <v>256</v>
      </c>
      <c r="F212" s="179" t="s">
        <v>999</v>
      </c>
      <c r="G212" s="177"/>
      <c r="H212" s="177"/>
      <c r="I212" s="180"/>
      <c r="J212" s="181">
        <f>BK212</f>
        <v>0</v>
      </c>
      <c r="K212" s="177"/>
      <c r="L212" s="182"/>
      <c r="M212" s="183"/>
      <c r="N212" s="184"/>
      <c r="O212" s="184"/>
      <c r="P212" s="185">
        <f>SUM(P213:P224)</f>
        <v>0</v>
      </c>
      <c r="Q212" s="184"/>
      <c r="R212" s="185">
        <f>SUM(R213:R224)</f>
        <v>0</v>
      </c>
      <c r="S212" s="184"/>
      <c r="T212" s="186">
        <f>SUM(T213:T224)</f>
        <v>0</v>
      </c>
      <c r="AR212" s="187" t="s">
        <v>87</v>
      </c>
      <c r="AT212" s="188" t="s">
        <v>79</v>
      </c>
      <c r="AU212" s="188" t="s">
        <v>80</v>
      </c>
      <c r="AY212" s="187" t="s">
        <v>220</v>
      </c>
      <c r="BK212" s="189">
        <f>SUM(BK213:BK224)</f>
        <v>0</v>
      </c>
    </row>
    <row r="213" spans="1:65" s="2" customFormat="1" ht="14.45" customHeight="1">
      <c r="A213" s="35"/>
      <c r="B213" s="36"/>
      <c r="C213" s="192" t="s">
        <v>87</v>
      </c>
      <c r="D213" s="192" t="s">
        <v>223</v>
      </c>
      <c r="E213" s="193" t="s">
        <v>1000</v>
      </c>
      <c r="F213" s="194" t="s">
        <v>1001</v>
      </c>
      <c r="G213" s="195" t="s">
        <v>1002</v>
      </c>
      <c r="H213" s="196">
        <v>10</v>
      </c>
      <c r="I213" s="197"/>
      <c r="J213" s="198">
        <f>ROUND(I213*H213,2)</f>
        <v>0</v>
      </c>
      <c r="K213" s="194" t="s">
        <v>1</v>
      </c>
      <c r="L213" s="40"/>
      <c r="M213" s="199" t="s">
        <v>1</v>
      </c>
      <c r="N213" s="200" t="s">
        <v>45</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228</v>
      </c>
      <c r="AT213" s="203" t="s">
        <v>223</v>
      </c>
      <c r="AU213" s="203" t="s">
        <v>87</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228</v>
      </c>
      <c r="BM213" s="203" t="s">
        <v>698</v>
      </c>
    </row>
    <row r="214" spans="1:65" s="2" customFormat="1" ht="11.25">
      <c r="A214" s="35"/>
      <c r="B214" s="36"/>
      <c r="C214" s="37"/>
      <c r="D214" s="205" t="s">
        <v>230</v>
      </c>
      <c r="E214" s="37"/>
      <c r="F214" s="206" t="s">
        <v>1001</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87</v>
      </c>
    </row>
    <row r="215" spans="1:65" s="2" customFormat="1" ht="14.45" customHeight="1">
      <c r="A215" s="35"/>
      <c r="B215" s="36"/>
      <c r="C215" s="192" t="s">
        <v>93</v>
      </c>
      <c r="D215" s="192" t="s">
        <v>223</v>
      </c>
      <c r="E215" s="193" t="s">
        <v>1003</v>
      </c>
      <c r="F215" s="194" t="s">
        <v>1004</v>
      </c>
      <c r="G215" s="195" t="s">
        <v>1005</v>
      </c>
      <c r="H215" s="196">
        <v>5</v>
      </c>
      <c r="I215" s="197"/>
      <c r="J215" s="198">
        <f>ROUND(I215*H215,2)</f>
        <v>0</v>
      </c>
      <c r="K215" s="194" t="s">
        <v>1</v>
      </c>
      <c r="L215" s="40"/>
      <c r="M215" s="199" t="s">
        <v>1</v>
      </c>
      <c r="N215" s="200" t="s">
        <v>45</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228</v>
      </c>
      <c r="AT215" s="203" t="s">
        <v>223</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228</v>
      </c>
      <c r="BM215" s="203" t="s">
        <v>706</v>
      </c>
    </row>
    <row r="216" spans="1:65" s="2" customFormat="1" ht="11.25">
      <c r="A216" s="35"/>
      <c r="B216" s="36"/>
      <c r="C216" s="37"/>
      <c r="D216" s="205" t="s">
        <v>230</v>
      </c>
      <c r="E216" s="37"/>
      <c r="F216" s="206" t="s">
        <v>1004</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87</v>
      </c>
    </row>
    <row r="217" spans="1:65" s="2" customFormat="1" ht="14.45" customHeight="1">
      <c r="A217" s="35"/>
      <c r="B217" s="36"/>
      <c r="C217" s="192" t="s">
        <v>106</v>
      </c>
      <c r="D217" s="192" t="s">
        <v>223</v>
      </c>
      <c r="E217" s="193" t="s">
        <v>1006</v>
      </c>
      <c r="F217" s="194" t="s">
        <v>1007</v>
      </c>
      <c r="G217" s="195" t="s">
        <v>1005</v>
      </c>
      <c r="H217" s="196">
        <v>5</v>
      </c>
      <c r="I217" s="197"/>
      <c r="J217" s="198">
        <f>ROUND(I217*H217,2)</f>
        <v>0</v>
      </c>
      <c r="K217" s="194" t="s">
        <v>1</v>
      </c>
      <c r="L217" s="40"/>
      <c r="M217" s="199" t="s">
        <v>1</v>
      </c>
      <c r="N217" s="200" t="s">
        <v>45</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228</v>
      </c>
      <c r="AT217" s="203" t="s">
        <v>223</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228</v>
      </c>
      <c r="BM217" s="203" t="s">
        <v>715</v>
      </c>
    </row>
    <row r="218" spans="1:65" s="2" customFormat="1" ht="11.25">
      <c r="A218" s="35"/>
      <c r="B218" s="36"/>
      <c r="C218" s="37"/>
      <c r="D218" s="205" t="s">
        <v>230</v>
      </c>
      <c r="E218" s="37"/>
      <c r="F218" s="206" t="s">
        <v>1007</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87</v>
      </c>
    </row>
    <row r="219" spans="1:65" s="2" customFormat="1" ht="14.45" customHeight="1">
      <c r="A219" s="35"/>
      <c r="B219" s="36"/>
      <c r="C219" s="192" t="s">
        <v>228</v>
      </c>
      <c r="D219" s="192" t="s">
        <v>223</v>
      </c>
      <c r="E219" s="193" t="s">
        <v>1008</v>
      </c>
      <c r="F219" s="194" t="s">
        <v>1009</v>
      </c>
      <c r="G219" s="195" t="s">
        <v>1005</v>
      </c>
      <c r="H219" s="196">
        <v>3</v>
      </c>
      <c r="I219" s="197"/>
      <c r="J219" s="198">
        <f>ROUND(I219*H219,2)</f>
        <v>0</v>
      </c>
      <c r="K219" s="194" t="s">
        <v>1</v>
      </c>
      <c r="L219" s="40"/>
      <c r="M219" s="199" t="s">
        <v>1</v>
      </c>
      <c r="N219" s="200" t="s">
        <v>45</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228</v>
      </c>
      <c r="AT219" s="203" t="s">
        <v>223</v>
      </c>
      <c r="AU219" s="203" t="s">
        <v>87</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228</v>
      </c>
      <c r="BM219" s="203" t="s">
        <v>725</v>
      </c>
    </row>
    <row r="220" spans="1:65" s="2" customFormat="1" ht="11.25">
      <c r="A220" s="35"/>
      <c r="B220" s="36"/>
      <c r="C220" s="37"/>
      <c r="D220" s="205" t="s">
        <v>230</v>
      </c>
      <c r="E220" s="37"/>
      <c r="F220" s="206" t="s">
        <v>1009</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87</v>
      </c>
    </row>
    <row r="221" spans="1:65" s="2" customFormat="1" ht="14.45" customHeight="1">
      <c r="A221" s="35"/>
      <c r="B221" s="36"/>
      <c r="C221" s="192" t="s">
        <v>256</v>
      </c>
      <c r="D221" s="192" t="s">
        <v>223</v>
      </c>
      <c r="E221" s="193" t="s">
        <v>1010</v>
      </c>
      <c r="F221" s="194" t="s">
        <v>1011</v>
      </c>
      <c r="G221" s="195" t="s">
        <v>1005</v>
      </c>
      <c r="H221" s="196">
        <v>10</v>
      </c>
      <c r="I221" s="197"/>
      <c r="J221" s="198">
        <f>ROUND(I221*H221,2)</f>
        <v>0</v>
      </c>
      <c r="K221" s="194" t="s">
        <v>1</v>
      </c>
      <c r="L221" s="40"/>
      <c r="M221" s="199" t="s">
        <v>1</v>
      </c>
      <c r="N221" s="200" t="s">
        <v>45</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228</v>
      </c>
      <c r="AT221" s="203" t="s">
        <v>223</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228</v>
      </c>
      <c r="BM221" s="203" t="s">
        <v>736</v>
      </c>
    </row>
    <row r="222" spans="1:65" s="2" customFormat="1" ht="11.25">
      <c r="A222" s="35"/>
      <c r="B222" s="36"/>
      <c r="C222" s="37"/>
      <c r="D222" s="205" t="s">
        <v>230</v>
      </c>
      <c r="E222" s="37"/>
      <c r="F222" s="206" t="s">
        <v>1011</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87</v>
      </c>
    </row>
    <row r="223" spans="1:65" s="2" customFormat="1" ht="14.45" customHeight="1">
      <c r="A223" s="35"/>
      <c r="B223" s="36"/>
      <c r="C223" s="192" t="s">
        <v>221</v>
      </c>
      <c r="D223" s="192" t="s">
        <v>223</v>
      </c>
      <c r="E223" s="193" t="s">
        <v>1012</v>
      </c>
      <c r="F223" s="194" t="s">
        <v>1013</v>
      </c>
      <c r="G223" s="195" t="s">
        <v>1005</v>
      </c>
      <c r="H223" s="196">
        <v>72</v>
      </c>
      <c r="I223" s="197"/>
      <c r="J223" s="198">
        <f>ROUND(I223*H223,2)</f>
        <v>0</v>
      </c>
      <c r="K223" s="194" t="s">
        <v>1</v>
      </c>
      <c r="L223" s="40"/>
      <c r="M223" s="199" t="s">
        <v>1</v>
      </c>
      <c r="N223" s="200" t="s">
        <v>45</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228</v>
      </c>
      <c r="AT223" s="203" t="s">
        <v>223</v>
      </c>
      <c r="AU223" s="203" t="s">
        <v>87</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228</v>
      </c>
      <c r="BM223" s="203" t="s">
        <v>748</v>
      </c>
    </row>
    <row r="224" spans="1:65" s="2" customFormat="1" ht="11.25">
      <c r="A224" s="35"/>
      <c r="B224" s="36"/>
      <c r="C224" s="37"/>
      <c r="D224" s="205" t="s">
        <v>230</v>
      </c>
      <c r="E224" s="37"/>
      <c r="F224" s="206" t="s">
        <v>1013</v>
      </c>
      <c r="G224" s="37"/>
      <c r="H224" s="37"/>
      <c r="I224" s="207"/>
      <c r="J224" s="37"/>
      <c r="K224" s="37"/>
      <c r="L224" s="40"/>
      <c r="M224" s="257"/>
      <c r="N224" s="258"/>
      <c r="O224" s="259"/>
      <c r="P224" s="259"/>
      <c r="Q224" s="259"/>
      <c r="R224" s="259"/>
      <c r="S224" s="259"/>
      <c r="T224" s="260"/>
      <c r="U224" s="35"/>
      <c r="V224" s="35"/>
      <c r="W224" s="35"/>
      <c r="X224" s="35"/>
      <c r="Y224" s="35"/>
      <c r="Z224" s="35"/>
      <c r="AA224" s="35"/>
      <c r="AB224" s="35"/>
      <c r="AC224" s="35"/>
      <c r="AD224" s="35"/>
      <c r="AE224" s="35"/>
      <c r="AT224" s="18" t="s">
        <v>230</v>
      </c>
      <c r="AU224" s="18" t="s">
        <v>87</v>
      </c>
    </row>
    <row r="225" spans="1:31" s="2" customFormat="1" ht="6.95" customHeight="1">
      <c r="A225" s="35"/>
      <c r="B225" s="55"/>
      <c r="C225" s="56"/>
      <c r="D225" s="56"/>
      <c r="E225" s="56"/>
      <c r="F225" s="56"/>
      <c r="G225" s="56"/>
      <c r="H225" s="56"/>
      <c r="I225" s="56"/>
      <c r="J225" s="56"/>
      <c r="K225" s="56"/>
      <c r="L225" s="40"/>
      <c r="M225" s="35"/>
      <c r="O225" s="35"/>
      <c r="P225" s="35"/>
      <c r="Q225" s="35"/>
      <c r="R225" s="35"/>
      <c r="S225" s="35"/>
      <c r="T225" s="35"/>
      <c r="U225" s="35"/>
      <c r="V225" s="35"/>
      <c r="W225" s="35"/>
      <c r="X225" s="35"/>
      <c r="Y225" s="35"/>
      <c r="Z225" s="35"/>
      <c r="AA225" s="35"/>
      <c r="AB225" s="35"/>
      <c r="AC225" s="35"/>
      <c r="AD225" s="35"/>
      <c r="AE225" s="35"/>
    </row>
  </sheetData>
  <sheetProtection algorithmName="SHA-512" hashValue="Mw0QPNg1sT06Oexg3g0eqwB6+zQVnoLioyYKho0XU1DEfb4BN/r0p09Yn/fTUQLJb/gwXoNmABgIJybf8BLnCA==" saltValue="zxYlooHD2APeCJA0593tOSp/o38c0chXKj/NK5w98GO+p5bjDYFa9CddjixCpFAzU6LN47JUTmWDvkifP+/raQ==" spinCount="100000" sheet="1" objects="1" scenarios="1" formatColumns="0" formatRows="0" autoFilter="0"/>
  <autoFilter ref="C124:K224" xr:uid="{00000000-0009-0000-0000-00001E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168</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2152</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1014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ROUND((SUM(BE123:BE179)),  2)</f>
        <v>0</v>
      </c>
      <c r="G35" s="35"/>
      <c r="H35" s="35"/>
      <c r="I35" s="131">
        <v>0.21</v>
      </c>
      <c r="J35" s="130">
        <f>ROUND(((SUM(BE123:BE179))*I35),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ROUND((SUM(BF123:BF179)),  2)</f>
        <v>0</v>
      </c>
      <c r="G36" s="35"/>
      <c r="H36" s="35"/>
      <c r="I36" s="131">
        <v>0.15</v>
      </c>
      <c r="J36" s="130">
        <f>ROUND(((SUM(BF123:BF179))*I36),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ROUND((SUM(BG123:BG179)),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ROUND((SUM(BH123:BH179)),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ROUND((SUM(BI123:BI179)),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2152</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D.1.4.c - Vzduchotechnika</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1015</v>
      </c>
      <c r="E99" s="157"/>
      <c r="F99" s="157"/>
      <c r="G99" s="157"/>
      <c r="H99" s="157"/>
      <c r="I99" s="157"/>
      <c r="J99" s="158">
        <f>J124</f>
        <v>0</v>
      </c>
      <c r="K99" s="155"/>
      <c r="L99" s="159"/>
    </row>
    <row r="100" spans="1:47" s="9" customFormat="1" ht="24.95" customHeight="1">
      <c r="B100" s="154"/>
      <c r="C100" s="155"/>
      <c r="D100" s="156" t="s">
        <v>1016</v>
      </c>
      <c r="E100" s="157"/>
      <c r="F100" s="157"/>
      <c r="G100" s="157"/>
      <c r="H100" s="157"/>
      <c r="I100" s="157"/>
      <c r="J100" s="158">
        <f>J171</f>
        <v>0</v>
      </c>
      <c r="K100" s="155"/>
      <c r="L100" s="159"/>
    </row>
    <row r="101" spans="1:47" s="9" customFormat="1" ht="24.95" customHeight="1">
      <c r="B101" s="154"/>
      <c r="C101" s="155"/>
      <c r="D101" s="156" t="s">
        <v>1017</v>
      </c>
      <c r="E101" s="157"/>
      <c r="F101" s="157"/>
      <c r="G101" s="157"/>
      <c r="H101" s="157"/>
      <c r="I101" s="157"/>
      <c r="J101" s="158">
        <f>J175</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205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7" t="str">
        <f>E7</f>
        <v>Podkrovní byty Táborská 378/44, 372/36, 375/38, 377/42, 376/40 Praha 4, k.ú. Nusle</v>
      </c>
      <c r="F111" s="328"/>
      <c r="G111" s="328"/>
      <c r="H111" s="328"/>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179</v>
      </c>
      <c r="D112" s="23"/>
      <c r="E112" s="23"/>
      <c r="F112" s="23"/>
      <c r="G112" s="23"/>
      <c r="H112" s="23"/>
      <c r="I112" s="23"/>
      <c r="J112" s="23"/>
      <c r="K112" s="23"/>
      <c r="L112" s="21"/>
    </row>
    <row r="113" spans="1:65" s="2" customFormat="1" ht="16.5" customHeight="1">
      <c r="A113" s="35"/>
      <c r="B113" s="36"/>
      <c r="C113" s="37"/>
      <c r="D113" s="37"/>
      <c r="E113" s="327" t="s">
        <v>2152</v>
      </c>
      <c r="F113" s="329"/>
      <c r="G113" s="329"/>
      <c r="H113" s="32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181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0" t="str">
        <f>E11</f>
        <v>D.1.4.c - Vzduchotechnika</v>
      </c>
      <c r="F115" s="329"/>
      <c r="G115" s="329"/>
      <c r="H115" s="329"/>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19. 5. 2020</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7" customHeight="1">
      <c r="A119" s="35"/>
      <c r="B119" s="36"/>
      <c r="C119" s="30" t="s">
        <v>24</v>
      </c>
      <c r="D119" s="37"/>
      <c r="E119" s="37"/>
      <c r="F119" s="28" t="str">
        <f>E17</f>
        <v>Městská část Praha 4, Anatala Staška 2059/80b</v>
      </c>
      <c r="G119" s="37"/>
      <c r="H119" s="37"/>
      <c r="I119" s="30" t="s">
        <v>31</v>
      </c>
      <c r="J119" s="33" t="str">
        <f>E23</f>
        <v>SUNCAD, s.r.o., Špotzova 6, Praha 6</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29</v>
      </c>
      <c r="D120" s="37"/>
      <c r="E120" s="37"/>
      <c r="F120" s="28" t="str">
        <f>IF(E20="","",E20)</f>
        <v>Vyplň údaj</v>
      </c>
      <c r="G120" s="37"/>
      <c r="H120" s="37"/>
      <c r="I120" s="30" t="s">
        <v>36</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206</v>
      </c>
      <c r="D122" s="168" t="s">
        <v>65</v>
      </c>
      <c r="E122" s="168" t="s">
        <v>61</v>
      </c>
      <c r="F122" s="168" t="s">
        <v>62</v>
      </c>
      <c r="G122" s="168" t="s">
        <v>207</v>
      </c>
      <c r="H122" s="168" t="s">
        <v>208</v>
      </c>
      <c r="I122" s="168" t="s">
        <v>209</v>
      </c>
      <c r="J122" s="168" t="s">
        <v>185</v>
      </c>
      <c r="K122" s="169" t="s">
        <v>210</v>
      </c>
      <c r="L122" s="170"/>
      <c r="M122" s="76" t="s">
        <v>1</v>
      </c>
      <c r="N122" s="77" t="s">
        <v>44</v>
      </c>
      <c r="O122" s="77" t="s">
        <v>211</v>
      </c>
      <c r="P122" s="77" t="s">
        <v>212</v>
      </c>
      <c r="Q122" s="77" t="s">
        <v>213</v>
      </c>
      <c r="R122" s="77" t="s">
        <v>214</v>
      </c>
      <c r="S122" s="77" t="s">
        <v>215</v>
      </c>
      <c r="T122" s="78" t="s">
        <v>216</v>
      </c>
      <c r="U122" s="165"/>
      <c r="V122" s="165"/>
      <c r="W122" s="165"/>
      <c r="X122" s="165"/>
      <c r="Y122" s="165"/>
      <c r="Z122" s="165"/>
      <c r="AA122" s="165"/>
      <c r="AB122" s="165"/>
      <c r="AC122" s="165"/>
      <c r="AD122" s="165"/>
      <c r="AE122" s="165"/>
    </row>
    <row r="123" spans="1:65" s="2" customFormat="1" ht="22.9" customHeight="1">
      <c r="A123" s="35"/>
      <c r="B123" s="36"/>
      <c r="C123" s="83" t="s">
        <v>217</v>
      </c>
      <c r="D123" s="37"/>
      <c r="E123" s="37"/>
      <c r="F123" s="37"/>
      <c r="G123" s="37"/>
      <c r="H123" s="37"/>
      <c r="I123" s="37"/>
      <c r="J123" s="171">
        <f>BK123</f>
        <v>0</v>
      </c>
      <c r="K123" s="37"/>
      <c r="L123" s="40"/>
      <c r="M123" s="79"/>
      <c r="N123" s="172"/>
      <c r="O123" s="80"/>
      <c r="P123" s="173">
        <f>P124+P171+P175</f>
        <v>0</v>
      </c>
      <c r="Q123" s="80"/>
      <c r="R123" s="173">
        <f>R124+R171+R175</f>
        <v>0</v>
      </c>
      <c r="S123" s="80"/>
      <c r="T123" s="174">
        <f>T124+T171+T175</f>
        <v>0</v>
      </c>
      <c r="U123" s="35"/>
      <c r="V123" s="35"/>
      <c r="W123" s="35"/>
      <c r="X123" s="35"/>
      <c r="Y123" s="35"/>
      <c r="Z123" s="35"/>
      <c r="AA123" s="35"/>
      <c r="AB123" s="35"/>
      <c r="AC123" s="35"/>
      <c r="AD123" s="35"/>
      <c r="AE123" s="35"/>
      <c r="AT123" s="18" t="s">
        <v>79</v>
      </c>
      <c r="AU123" s="18" t="s">
        <v>187</v>
      </c>
      <c r="BK123" s="175">
        <f>BK124+BK171+BK175</f>
        <v>0</v>
      </c>
    </row>
    <row r="124" spans="1:65" s="12" customFormat="1" ht="25.9" customHeight="1">
      <c r="B124" s="176"/>
      <c r="C124" s="177"/>
      <c r="D124" s="178" t="s">
        <v>79</v>
      </c>
      <c r="E124" s="179" t="s">
        <v>1018</v>
      </c>
      <c r="F124" s="179" t="s">
        <v>1019</v>
      </c>
      <c r="G124" s="177"/>
      <c r="H124" s="177"/>
      <c r="I124" s="180"/>
      <c r="J124" s="181">
        <f>BK124</f>
        <v>0</v>
      </c>
      <c r="K124" s="177"/>
      <c r="L124" s="182"/>
      <c r="M124" s="183"/>
      <c r="N124" s="184"/>
      <c r="O124" s="184"/>
      <c r="P124" s="185">
        <f>SUM(P125:P170)</f>
        <v>0</v>
      </c>
      <c r="Q124" s="184"/>
      <c r="R124" s="185">
        <f>SUM(R125:R170)</f>
        <v>0</v>
      </c>
      <c r="S124" s="184"/>
      <c r="T124" s="186">
        <f>SUM(T125:T170)</f>
        <v>0</v>
      </c>
      <c r="AR124" s="187" t="s">
        <v>87</v>
      </c>
      <c r="AT124" s="188" t="s">
        <v>79</v>
      </c>
      <c r="AU124" s="188" t="s">
        <v>80</v>
      </c>
      <c r="AY124" s="187" t="s">
        <v>220</v>
      </c>
      <c r="BK124" s="189">
        <f>SUM(BK125:BK170)</f>
        <v>0</v>
      </c>
    </row>
    <row r="125" spans="1:65" s="2" customFormat="1" ht="14.45" customHeight="1">
      <c r="A125" s="35"/>
      <c r="B125" s="36"/>
      <c r="C125" s="192" t="s">
        <v>87</v>
      </c>
      <c r="D125" s="192" t="s">
        <v>223</v>
      </c>
      <c r="E125" s="193" t="s">
        <v>1020</v>
      </c>
      <c r="F125" s="194" t="s">
        <v>1021</v>
      </c>
      <c r="G125" s="195" t="s">
        <v>301</v>
      </c>
      <c r="H125" s="196">
        <v>2</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87</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1021</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87</v>
      </c>
    </row>
    <row r="127" spans="1:65" s="2" customFormat="1" ht="29.25">
      <c r="A127" s="35"/>
      <c r="B127" s="36"/>
      <c r="C127" s="37"/>
      <c r="D127" s="205" t="s">
        <v>241</v>
      </c>
      <c r="E127" s="37"/>
      <c r="F127" s="242" t="s">
        <v>1022</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241</v>
      </c>
      <c r="AU127" s="18" t="s">
        <v>87</v>
      </c>
    </row>
    <row r="128" spans="1:65" s="2" customFormat="1" ht="14.45" customHeight="1">
      <c r="A128" s="35"/>
      <c r="B128" s="36"/>
      <c r="C128" s="192" t="s">
        <v>93</v>
      </c>
      <c r="D128" s="192" t="s">
        <v>223</v>
      </c>
      <c r="E128" s="193" t="s">
        <v>1023</v>
      </c>
      <c r="F128" s="194" t="s">
        <v>1024</v>
      </c>
      <c r="G128" s="195" t="s">
        <v>1025</v>
      </c>
      <c r="H128" s="196">
        <v>2</v>
      </c>
      <c r="I128" s="197"/>
      <c r="J128" s="198">
        <f>ROUND(I128*H128,2)</f>
        <v>0</v>
      </c>
      <c r="K128" s="194" t="s">
        <v>1</v>
      </c>
      <c r="L128" s="40"/>
      <c r="M128" s="199" t="s">
        <v>1</v>
      </c>
      <c r="N128" s="200" t="s">
        <v>46</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317</v>
      </c>
      <c r="AT128" s="203" t="s">
        <v>223</v>
      </c>
      <c r="AU128" s="203" t="s">
        <v>87</v>
      </c>
      <c r="AY128" s="18" t="s">
        <v>220</v>
      </c>
      <c r="BE128" s="204">
        <f>IF(N128="základní",J128,0)</f>
        <v>0</v>
      </c>
      <c r="BF128" s="204">
        <f>IF(N128="snížená",J128,0)</f>
        <v>0</v>
      </c>
      <c r="BG128" s="204">
        <f>IF(N128="zákl. přenesená",J128,0)</f>
        <v>0</v>
      </c>
      <c r="BH128" s="204">
        <f>IF(N128="sníž. přenesená",J128,0)</f>
        <v>0</v>
      </c>
      <c r="BI128" s="204">
        <f>IF(N128="nulová",J128,0)</f>
        <v>0</v>
      </c>
      <c r="BJ128" s="18" t="s">
        <v>93</v>
      </c>
      <c r="BK128" s="204">
        <f>ROUND(I128*H128,2)</f>
        <v>0</v>
      </c>
      <c r="BL128" s="18" t="s">
        <v>317</v>
      </c>
      <c r="BM128" s="203" t="s">
        <v>228</v>
      </c>
    </row>
    <row r="129" spans="1:65" s="2" customFormat="1" ht="11.25">
      <c r="A129" s="35"/>
      <c r="B129" s="36"/>
      <c r="C129" s="37"/>
      <c r="D129" s="205" t="s">
        <v>230</v>
      </c>
      <c r="E129" s="37"/>
      <c r="F129" s="206" t="s">
        <v>1024</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230</v>
      </c>
      <c r="AU129" s="18" t="s">
        <v>87</v>
      </c>
    </row>
    <row r="130" spans="1:65" s="2" customFormat="1" ht="19.5">
      <c r="A130" s="35"/>
      <c r="B130" s="36"/>
      <c r="C130" s="37"/>
      <c r="D130" s="205" t="s">
        <v>241</v>
      </c>
      <c r="E130" s="37"/>
      <c r="F130" s="242" t="s">
        <v>1026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241</v>
      </c>
      <c r="AU130" s="18" t="s">
        <v>87</v>
      </c>
    </row>
    <row r="131" spans="1:65" s="2" customFormat="1" ht="14.45" customHeight="1">
      <c r="A131" s="35"/>
      <c r="B131" s="36"/>
      <c r="C131" s="192" t="s">
        <v>106</v>
      </c>
      <c r="D131" s="192" t="s">
        <v>223</v>
      </c>
      <c r="E131" s="193" t="s">
        <v>1027</v>
      </c>
      <c r="F131" s="194" t="s">
        <v>1028</v>
      </c>
      <c r="G131" s="195" t="s">
        <v>1025</v>
      </c>
      <c r="H131" s="196">
        <v>2</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221</v>
      </c>
    </row>
    <row r="132" spans="1:65" s="2" customFormat="1" ht="11.25">
      <c r="A132" s="35"/>
      <c r="B132" s="36"/>
      <c r="C132" s="37"/>
      <c r="D132" s="205" t="s">
        <v>230</v>
      </c>
      <c r="E132" s="37"/>
      <c r="F132" s="206" t="s">
        <v>1028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87</v>
      </c>
    </row>
    <row r="133" spans="1:65" s="2" customFormat="1" ht="14.45" customHeight="1">
      <c r="A133" s="35"/>
      <c r="B133" s="36"/>
      <c r="C133" s="192" t="s">
        <v>228</v>
      </c>
      <c r="D133" s="192" t="s">
        <v>223</v>
      </c>
      <c r="E133" s="193" t="s">
        <v>1029</v>
      </c>
      <c r="F133" s="194" t="s">
        <v>1030</v>
      </c>
      <c r="G133" s="195" t="s">
        <v>1025</v>
      </c>
      <c r="H133" s="196">
        <v>2</v>
      </c>
      <c r="I133" s="197"/>
      <c r="J133" s="198">
        <f>ROUND(I133*H133,2)</f>
        <v>0</v>
      </c>
      <c r="K133" s="194" t="s">
        <v>1</v>
      </c>
      <c r="L133" s="40"/>
      <c r="M133" s="199" t="s">
        <v>1</v>
      </c>
      <c r="N133" s="200"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317</v>
      </c>
      <c r="AT133" s="203" t="s">
        <v>223</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276</v>
      </c>
    </row>
    <row r="134" spans="1:65" s="2" customFormat="1" ht="11.25">
      <c r="A134" s="35"/>
      <c r="B134" s="36"/>
      <c r="C134" s="37"/>
      <c r="D134" s="205" t="s">
        <v>230</v>
      </c>
      <c r="E134" s="37"/>
      <c r="F134" s="206" t="s">
        <v>1030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87</v>
      </c>
    </row>
    <row r="135" spans="1:65" s="2" customFormat="1" ht="14.45" customHeight="1">
      <c r="A135" s="35"/>
      <c r="B135" s="36"/>
      <c r="C135" s="192" t="s">
        <v>256</v>
      </c>
      <c r="D135" s="192" t="s">
        <v>223</v>
      </c>
      <c r="E135" s="193" t="s">
        <v>1031</v>
      </c>
      <c r="F135" s="194" t="s">
        <v>1032</v>
      </c>
      <c r="G135" s="195" t="s">
        <v>1025</v>
      </c>
      <c r="H135" s="196">
        <v>2</v>
      </c>
      <c r="I135" s="197"/>
      <c r="J135" s="198">
        <f>ROUND(I135*H135,2)</f>
        <v>0</v>
      </c>
      <c r="K135" s="194" t="s">
        <v>1</v>
      </c>
      <c r="L135" s="40"/>
      <c r="M135" s="199" t="s">
        <v>1</v>
      </c>
      <c r="N135" s="200"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317</v>
      </c>
      <c r="AT135" s="203" t="s">
        <v>223</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286</v>
      </c>
    </row>
    <row r="136" spans="1:65" s="2" customFormat="1" ht="11.25">
      <c r="A136" s="35"/>
      <c r="B136" s="36"/>
      <c r="C136" s="37"/>
      <c r="D136" s="205" t="s">
        <v>230</v>
      </c>
      <c r="E136" s="37"/>
      <c r="F136" s="206" t="s">
        <v>1032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87</v>
      </c>
    </row>
    <row r="137" spans="1:65" s="2" customFormat="1" ht="14.45" customHeight="1">
      <c r="A137" s="35"/>
      <c r="B137" s="36"/>
      <c r="C137" s="192" t="s">
        <v>221</v>
      </c>
      <c r="D137" s="192" t="s">
        <v>223</v>
      </c>
      <c r="E137" s="193" t="s">
        <v>1033</v>
      </c>
      <c r="F137" s="194" t="s">
        <v>1034</v>
      </c>
      <c r="G137" s="195" t="s">
        <v>1025</v>
      </c>
      <c r="H137" s="196">
        <v>2</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87</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298</v>
      </c>
    </row>
    <row r="138" spans="1:65" s="2" customFormat="1" ht="11.25">
      <c r="A138" s="35"/>
      <c r="B138" s="36"/>
      <c r="C138" s="37"/>
      <c r="D138" s="205" t="s">
        <v>230</v>
      </c>
      <c r="E138" s="37"/>
      <c r="F138" s="206" t="s">
        <v>1034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87</v>
      </c>
    </row>
    <row r="139" spans="1:65" s="2" customFormat="1" ht="14.45" customHeight="1">
      <c r="A139" s="35"/>
      <c r="B139" s="36"/>
      <c r="C139" s="192" t="s">
        <v>266</v>
      </c>
      <c r="D139" s="192" t="s">
        <v>223</v>
      </c>
      <c r="E139" s="193" t="s">
        <v>1035</v>
      </c>
      <c r="F139" s="194" t="s">
        <v>1036</v>
      </c>
      <c r="G139" s="195" t="s">
        <v>1025</v>
      </c>
      <c r="H139" s="196">
        <v>2</v>
      </c>
      <c r="I139" s="197"/>
      <c r="J139" s="198">
        <f>ROUND(I139*H139,2)</f>
        <v>0</v>
      </c>
      <c r="K139" s="194" t="s">
        <v>1</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308</v>
      </c>
    </row>
    <row r="140" spans="1:65" s="2" customFormat="1" ht="11.25">
      <c r="A140" s="35"/>
      <c r="B140" s="36"/>
      <c r="C140" s="37"/>
      <c r="D140" s="205" t="s">
        <v>230</v>
      </c>
      <c r="E140" s="37"/>
      <c r="F140" s="206" t="s">
        <v>1036</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87</v>
      </c>
    </row>
    <row r="141" spans="1:65" s="2" customFormat="1" ht="14.45" customHeight="1">
      <c r="A141" s="35"/>
      <c r="B141" s="36"/>
      <c r="C141" s="192" t="s">
        <v>276</v>
      </c>
      <c r="D141" s="192" t="s">
        <v>223</v>
      </c>
      <c r="E141" s="193" t="s">
        <v>1037</v>
      </c>
      <c r="F141" s="194" t="s">
        <v>1038</v>
      </c>
      <c r="G141" s="195" t="s">
        <v>1025</v>
      </c>
      <c r="H141" s="196">
        <v>2</v>
      </c>
      <c r="I141" s="197"/>
      <c r="J141" s="198">
        <f>ROUND(I141*H141,2)</f>
        <v>0</v>
      </c>
      <c r="K141" s="194" t="s">
        <v>1</v>
      </c>
      <c r="L141" s="40"/>
      <c r="M141" s="199" t="s">
        <v>1</v>
      </c>
      <c r="N141" s="200"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317</v>
      </c>
      <c r="AT141" s="203" t="s">
        <v>223</v>
      </c>
      <c r="AU141" s="203" t="s">
        <v>87</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317</v>
      </c>
    </row>
    <row r="142" spans="1:65" s="2" customFormat="1" ht="11.25">
      <c r="A142" s="35"/>
      <c r="B142" s="36"/>
      <c r="C142" s="37"/>
      <c r="D142" s="205" t="s">
        <v>230</v>
      </c>
      <c r="E142" s="37"/>
      <c r="F142" s="206" t="s">
        <v>1038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87</v>
      </c>
    </row>
    <row r="143" spans="1:65" s="2" customFormat="1" ht="14.45" customHeight="1">
      <c r="A143" s="35"/>
      <c r="B143" s="36"/>
      <c r="C143" s="192" t="s">
        <v>274</v>
      </c>
      <c r="D143" s="192" t="s">
        <v>223</v>
      </c>
      <c r="E143" s="193" t="s">
        <v>1039</v>
      </c>
      <c r="F143" s="194" t="s">
        <v>1040</v>
      </c>
      <c r="G143" s="195" t="s">
        <v>1025</v>
      </c>
      <c r="H143" s="196">
        <v>2</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87</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327</v>
      </c>
    </row>
    <row r="144" spans="1:65" s="2" customFormat="1" ht="11.25">
      <c r="A144" s="35"/>
      <c r="B144" s="36"/>
      <c r="C144" s="37"/>
      <c r="D144" s="205" t="s">
        <v>230</v>
      </c>
      <c r="E144" s="37"/>
      <c r="F144" s="206" t="s">
        <v>1040</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87</v>
      </c>
    </row>
    <row r="145" spans="1:65" s="2" customFormat="1" ht="14.45" customHeight="1">
      <c r="A145" s="35"/>
      <c r="B145" s="36"/>
      <c r="C145" s="192" t="s">
        <v>286</v>
      </c>
      <c r="D145" s="192" t="s">
        <v>223</v>
      </c>
      <c r="E145" s="193" t="s">
        <v>1041</v>
      </c>
      <c r="F145" s="194" t="s">
        <v>1042</v>
      </c>
      <c r="G145" s="195" t="s">
        <v>1043</v>
      </c>
      <c r="H145" s="196">
        <v>6</v>
      </c>
      <c r="I145" s="197"/>
      <c r="J145" s="198">
        <f>ROUND(I145*H145,2)</f>
        <v>0</v>
      </c>
      <c r="K145" s="194" t="s">
        <v>1</v>
      </c>
      <c r="L145" s="40"/>
      <c r="M145" s="199" t="s">
        <v>1</v>
      </c>
      <c r="N145" s="200"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317</v>
      </c>
      <c r="AT145" s="203" t="s">
        <v>223</v>
      </c>
      <c r="AU145" s="203" t="s">
        <v>87</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343</v>
      </c>
    </row>
    <row r="146" spans="1:65" s="2" customFormat="1" ht="11.25">
      <c r="A146" s="35"/>
      <c r="B146" s="36"/>
      <c r="C146" s="37"/>
      <c r="D146" s="205" t="s">
        <v>230</v>
      </c>
      <c r="E146" s="37"/>
      <c r="F146" s="206" t="s">
        <v>1042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87</v>
      </c>
    </row>
    <row r="147" spans="1:65" s="2" customFormat="1" ht="14.45" customHeight="1">
      <c r="A147" s="35"/>
      <c r="B147" s="36"/>
      <c r="C147" s="192" t="s">
        <v>293</v>
      </c>
      <c r="D147" s="192" t="s">
        <v>223</v>
      </c>
      <c r="E147" s="193" t="s">
        <v>1044</v>
      </c>
      <c r="F147" s="194" t="s">
        <v>1045</v>
      </c>
      <c r="G147" s="195" t="s">
        <v>1043</v>
      </c>
      <c r="H147" s="196">
        <v>18</v>
      </c>
      <c r="I147" s="197"/>
      <c r="J147" s="198">
        <f>ROUND(I147*H147,2)</f>
        <v>0</v>
      </c>
      <c r="K147" s="194" t="s">
        <v>1</v>
      </c>
      <c r="L147" s="40"/>
      <c r="M147" s="199" t="s">
        <v>1</v>
      </c>
      <c r="N147" s="200"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317</v>
      </c>
      <c r="AT147" s="203" t="s">
        <v>223</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358</v>
      </c>
    </row>
    <row r="148" spans="1:65" s="2" customFormat="1" ht="11.25">
      <c r="A148" s="35"/>
      <c r="B148" s="36"/>
      <c r="C148" s="37"/>
      <c r="D148" s="205" t="s">
        <v>230</v>
      </c>
      <c r="E148" s="37"/>
      <c r="F148" s="206" t="s">
        <v>1045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87</v>
      </c>
    </row>
    <row r="149" spans="1:65" s="2" customFormat="1" ht="14.45" customHeight="1">
      <c r="A149" s="35"/>
      <c r="B149" s="36"/>
      <c r="C149" s="192" t="s">
        <v>298</v>
      </c>
      <c r="D149" s="192" t="s">
        <v>223</v>
      </c>
      <c r="E149" s="193" t="s">
        <v>1046</v>
      </c>
      <c r="F149" s="194" t="s">
        <v>1047</v>
      </c>
      <c r="G149" s="195" t="s">
        <v>1043</v>
      </c>
      <c r="H149" s="196">
        <v>3</v>
      </c>
      <c r="I149" s="197"/>
      <c r="J149" s="198">
        <f>ROUND(I149*H149,2)</f>
        <v>0</v>
      </c>
      <c r="K149" s="194" t="s">
        <v>1</v>
      </c>
      <c r="L149" s="40"/>
      <c r="M149" s="199" t="s">
        <v>1</v>
      </c>
      <c r="N149" s="200"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317</v>
      </c>
      <c r="AT149" s="203" t="s">
        <v>223</v>
      </c>
      <c r="AU149" s="203" t="s">
        <v>87</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371</v>
      </c>
    </row>
    <row r="150" spans="1:65" s="2" customFormat="1" ht="11.25">
      <c r="A150" s="35"/>
      <c r="B150" s="36"/>
      <c r="C150" s="37"/>
      <c r="D150" s="205" t="s">
        <v>230</v>
      </c>
      <c r="E150" s="37"/>
      <c r="F150" s="206" t="s">
        <v>1047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87</v>
      </c>
    </row>
    <row r="151" spans="1:65" s="2" customFormat="1" ht="14.45" customHeight="1">
      <c r="A151" s="35"/>
      <c r="B151" s="36"/>
      <c r="C151" s="192" t="s">
        <v>304</v>
      </c>
      <c r="D151" s="192" t="s">
        <v>223</v>
      </c>
      <c r="E151" s="193" t="s">
        <v>1048</v>
      </c>
      <c r="F151" s="194" t="s">
        <v>1049</v>
      </c>
      <c r="G151" s="195" t="s">
        <v>1043</v>
      </c>
      <c r="H151" s="196">
        <v>1</v>
      </c>
      <c r="I151" s="197"/>
      <c r="J151" s="198">
        <f>ROUND(I151*H151,2)</f>
        <v>0</v>
      </c>
      <c r="K151" s="194" t="s">
        <v>1</v>
      </c>
      <c r="L151" s="40"/>
      <c r="M151" s="199" t="s">
        <v>1</v>
      </c>
      <c r="N151" s="200"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317</v>
      </c>
      <c r="AT151" s="203" t="s">
        <v>223</v>
      </c>
      <c r="AU151" s="203" t="s">
        <v>87</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383</v>
      </c>
    </row>
    <row r="152" spans="1:65" s="2" customFormat="1" ht="11.25">
      <c r="A152" s="35"/>
      <c r="B152" s="36"/>
      <c r="C152" s="37"/>
      <c r="D152" s="205" t="s">
        <v>230</v>
      </c>
      <c r="E152" s="37"/>
      <c r="F152" s="206" t="s">
        <v>1049</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87</v>
      </c>
    </row>
    <row r="153" spans="1:65" s="2" customFormat="1" ht="14.45" customHeight="1">
      <c r="A153" s="35"/>
      <c r="B153" s="36"/>
      <c r="C153" s="192" t="s">
        <v>308</v>
      </c>
      <c r="D153" s="192" t="s">
        <v>223</v>
      </c>
      <c r="E153" s="193" t="s">
        <v>1717</v>
      </c>
      <c r="F153" s="194" t="s">
        <v>1718</v>
      </c>
      <c r="G153" s="195" t="s">
        <v>226</v>
      </c>
      <c r="H153" s="196">
        <v>35</v>
      </c>
      <c r="I153" s="197"/>
      <c r="J153" s="198">
        <f>ROUND(I153*H153,2)</f>
        <v>0</v>
      </c>
      <c r="K153" s="194" t="s">
        <v>1</v>
      </c>
      <c r="L153" s="40"/>
      <c r="M153" s="199" t="s">
        <v>1</v>
      </c>
      <c r="N153" s="200"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317</v>
      </c>
      <c r="AT153" s="203" t="s">
        <v>223</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396</v>
      </c>
    </row>
    <row r="154" spans="1:65" s="2" customFormat="1" ht="11.25">
      <c r="A154" s="35"/>
      <c r="B154" s="36"/>
      <c r="C154" s="37"/>
      <c r="D154" s="205" t="s">
        <v>230</v>
      </c>
      <c r="E154" s="37"/>
      <c r="F154" s="206" t="s">
        <v>1718</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87</v>
      </c>
    </row>
    <row r="155" spans="1:65" s="2" customFormat="1" ht="14.45" customHeight="1">
      <c r="A155" s="35"/>
      <c r="B155" s="36"/>
      <c r="C155" s="192" t="s">
        <v>8</v>
      </c>
      <c r="D155" s="192" t="s">
        <v>223</v>
      </c>
      <c r="E155" s="193" t="s">
        <v>1719</v>
      </c>
      <c r="F155" s="194" t="s">
        <v>1720</v>
      </c>
      <c r="G155" s="195" t="s">
        <v>226</v>
      </c>
      <c r="H155" s="196">
        <v>6</v>
      </c>
      <c r="I155" s="197"/>
      <c r="J155" s="198">
        <f>ROUND(I155*H155,2)</f>
        <v>0</v>
      </c>
      <c r="K155" s="194" t="s">
        <v>1</v>
      </c>
      <c r="L155" s="40"/>
      <c r="M155" s="199" t="s">
        <v>1</v>
      </c>
      <c r="N155" s="200"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317</v>
      </c>
      <c r="AT155" s="203" t="s">
        <v>223</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408</v>
      </c>
    </row>
    <row r="156" spans="1:65" s="2" customFormat="1" ht="11.25">
      <c r="A156" s="35"/>
      <c r="B156" s="36"/>
      <c r="C156" s="37"/>
      <c r="D156" s="205" t="s">
        <v>230</v>
      </c>
      <c r="E156" s="37"/>
      <c r="F156" s="206" t="s">
        <v>1720</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87</v>
      </c>
    </row>
    <row r="157" spans="1:65" s="2" customFormat="1" ht="14.45" customHeight="1">
      <c r="A157" s="35"/>
      <c r="B157" s="36"/>
      <c r="C157" s="192" t="s">
        <v>317</v>
      </c>
      <c r="D157" s="192" t="s">
        <v>223</v>
      </c>
      <c r="E157" s="193" t="s">
        <v>1056</v>
      </c>
      <c r="F157" s="194" t="s">
        <v>1057</v>
      </c>
      <c r="G157" s="195" t="s">
        <v>1043</v>
      </c>
      <c r="H157" s="196">
        <v>1</v>
      </c>
      <c r="I157" s="197"/>
      <c r="J157" s="198">
        <f>ROUND(I157*H157,2)</f>
        <v>0</v>
      </c>
      <c r="K157" s="194" t="s">
        <v>1</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317</v>
      </c>
      <c r="AT157" s="203" t="s">
        <v>223</v>
      </c>
      <c r="AU157" s="203" t="s">
        <v>87</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362</v>
      </c>
    </row>
    <row r="158" spans="1:65" s="2" customFormat="1" ht="11.25">
      <c r="A158" s="35"/>
      <c r="B158" s="36"/>
      <c r="C158" s="37"/>
      <c r="D158" s="205" t="s">
        <v>230</v>
      </c>
      <c r="E158" s="37"/>
      <c r="F158" s="206" t="s">
        <v>1057</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87</v>
      </c>
    </row>
    <row r="159" spans="1:65" s="2" customFormat="1" ht="14.45" customHeight="1">
      <c r="A159" s="35"/>
      <c r="B159" s="36"/>
      <c r="C159" s="192" t="s">
        <v>323</v>
      </c>
      <c r="D159" s="192" t="s">
        <v>223</v>
      </c>
      <c r="E159" s="193" t="s">
        <v>1058</v>
      </c>
      <c r="F159" s="194" t="s">
        <v>1059</v>
      </c>
      <c r="G159" s="195" t="s">
        <v>1025</v>
      </c>
      <c r="H159" s="196">
        <v>2</v>
      </c>
      <c r="I159" s="197"/>
      <c r="J159" s="198">
        <f>ROUND(I159*H159,2)</f>
        <v>0</v>
      </c>
      <c r="K159" s="194" t="s">
        <v>1</v>
      </c>
      <c r="L159" s="40"/>
      <c r="M159" s="199" t="s">
        <v>1</v>
      </c>
      <c r="N159" s="200"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317</v>
      </c>
      <c r="AT159" s="203" t="s">
        <v>223</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426</v>
      </c>
    </row>
    <row r="160" spans="1:65" s="2" customFormat="1" ht="11.25">
      <c r="A160" s="35"/>
      <c r="B160" s="36"/>
      <c r="C160" s="37"/>
      <c r="D160" s="205" t="s">
        <v>230</v>
      </c>
      <c r="E160" s="37"/>
      <c r="F160" s="206" t="s">
        <v>1059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87</v>
      </c>
    </row>
    <row r="161" spans="1:65" s="2" customFormat="1" ht="14.45" customHeight="1">
      <c r="A161" s="35"/>
      <c r="B161" s="36"/>
      <c r="C161" s="192" t="s">
        <v>327</v>
      </c>
      <c r="D161" s="192" t="s">
        <v>223</v>
      </c>
      <c r="E161" s="193" t="s">
        <v>1060</v>
      </c>
      <c r="F161" s="194" t="s">
        <v>1061</v>
      </c>
      <c r="G161" s="195" t="s">
        <v>1025</v>
      </c>
      <c r="H161" s="196">
        <v>2</v>
      </c>
      <c r="I161" s="197"/>
      <c r="J161" s="198">
        <f>ROUND(I161*H161,2)</f>
        <v>0</v>
      </c>
      <c r="K161" s="194" t="s">
        <v>1</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87</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435</v>
      </c>
    </row>
    <row r="162" spans="1:65" s="2" customFormat="1" ht="11.25">
      <c r="A162" s="35"/>
      <c r="B162" s="36"/>
      <c r="C162" s="37"/>
      <c r="D162" s="205" t="s">
        <v>230</v>
      </c>
      <c r="E162" s="37"/>
      <c r="F162" s="206" t="s">
        <v>1061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87</v>
      </c>
    </row>
    <row r="163" spans="1:65" s="2" customFormat="1" ht="14.45" customHeight="1">
      <c r="A163" s="35"/>
      <c r="B163" s="36"/>
      <c r="C163" s="192" t="s">
        <v>334</v>
      </c>
      <c r="D163" s="192" t="s">
        <v>223</v>
      </c>
      <c r="E163" s="193" t="s">
        <v>1062</v>
      </c>
      <c r="F163" s="194" t="s">
        <v>1063</v>
      </c>
      <c r="G163" s="195" t="s">
        <v>1025</v>
      </c>
      <c r="H163" s="196">
        <v>2</v>
      </c>
      <c r="I163" s="197"/>
      <c r="J163" s="198">
        <f>ROUND(I163*H163,2)</f>
        <v>0</v>
      </c>
      <c r="K163" s="194" t="s">
        <v>1</v>
      </c>
      <c r="L163" s="40"/>
      <c r="M163" s="199" t="s">
        <v>1</v>
      </c>
      <c r="N163" s="200"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317</v>
      </c>
      <c r="AT163" s="203" t="s">
        <v>223</v>
      </c>
      <c r="AU163" s="203" t="s">
        <v>87</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449</v>
      </c>
    </row>
    <row r="164" spans="1:65" s="2" customFormat="1" ht="11.25">
      <c r="A164" s="35"/>
      <c r="B164" s="36"/>
      <c r="C164" s="37"/>
      <c r="D164" s="205" t="s">
        <v>230</v>
      </c>
      <c r="E164" s="37"/>
      <c r="F164" s="206" t="s">
        <v>1063</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87</v>
      </c>
    </row>
    <row r="165" spans="1:65" s="2" customFormat="1" ht="14.45" customHeight="1">
      <c r="A165" s="35"/>
      <c r="B165" s="36"/>
      <c r="C165" s="192" t="s">
        <v>343</v>
      </c>
      <c r="D165" s="192" t="s">
        <v>223</v>
      </c>
      <c r="E165" s="193" t="s">
        <v>1064</v>
      </c>
      <c r="F165" s="194" t="s">
        <v>1065</v>
      </c>
      <c r="G165" s="195" t="s">
        <v>1025</v>
      </c>
      <c r="H165" s="196">
        <v>1</v>
      </c>
      <c r="I165" s="197"/>
      <c r="J165" s="198">
        <f>ROUND(I165*H165,2)</f>
        <v>0</v>
      </c>
      <c r="K165" s="194" t="s">
        <v>1</v>
      </c>
      <c r="L165" s="40"/>
      <c r="M165" s="199" t="s">
        <v>1</v>
      </c>
      <c r="N165" s="200"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317</v>
      </c>
      <c r="AT165" s="203" t="s">
        <v>223</v>
      </c>
      <c r="AU165" s="203" t="s">
        <v>87</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462</v>
      </c>
    </row>
    <row r="166" spans="1:65" s="2" customFormat="1" ht="11.25">
      <c r="A166" s="35"/>
      <c r="B166" s="36"/>
      <c r="C166" s="37"/>
      <c r="D166" s="205" t="s">
        <v>230</v>
      </c>
      <c r="E166" s="37"/>
      <c r="F166" s="206" t="s">
        <v>1065</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87</v>
      </c>
    </row>
    <row r="167" spans="1:65" s="2" customFormat="1" ht="14.45" customHeight="1">
      <c r="A167" s="35"/>
      <c r="B167" s="36"/>
      <c r="C167" s="192" t="s">
        <v>7</v>
      </c>
      <c r="D167" s="192" t="s">
        <v>223</v>
      </c>
      <c r="E167" s="193" t="s">
        <v>1066</v>
      </c>
      <c r="F167" s="194" t="s">
        <v>1067</v>
      </c>
      <c r="G167" s="195" t="s">
        <v>1025</v>
      </c>
      <c r="H167" s="196">
        <v>4</v>
      </c>
      <c r="I167" s="197"/>
      <c r="J167" s="198">
        <f>ROUND(I167*H167,2)</f>
        <v>0</v>
      </c>
      <c r="K167" s="194" t="s">
        <v>1</v>
      </c>
      <c r="L167" s="40"/>
      <c r="M167" s="199" t="s">
        <v>1</v>
      </c>
      <c r="N167" s="200" t="s">
        <v>46</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317</v>
      </c>
      <c r="AT167" s="203" t="s">
        <v>223</v>
      </c>
      <c r="AU167" s="203" t="s">
        <v>87</v>
      </c>
      <c r="AY167" s="18" t="s">
        <v>220</v>
      </c>
      <c r="BE167" s="204">
        <f>IF(N167="základní",J167,0)</f>
        <v>0</v>
      </c>
      <c r="BF167" s="204">
        <f>IF(N167="snížená",J167,0)</f>
        <v>0</v>
      </c>
      <c r="BG167" s="204">
        <f>IF(N167="zákl. přenesená",J167,0)</f>
        <v>0</v>
      </c>
      <c r="BH167" s="204">
        <f>IF(N167="sníž. přenesená",J167,0)</f>
        <v>0</v>
      </c>
      <c r="BI167" s="204">
        <f>IF(N167="nulová",J167,0)</f>
        <v>0</v>
      </c>
      <c r="BJ167" s="18" t="s">
        <v>93</v>
      </c>
      <c r="BK167" s="204">
        <f>ROUND(I167*H167,2)</f>
        <v>0</v>
      </c>
      <c r="BL167" s="18" t="s">
        <v>317</v>
      </c>
      <c r="BM167" s="203" t="s">
        <v>478</v>
      </c>
    </row>
    <row r="168" spans="1:65" s="2" customFormat="1" ht="11.25">
      <c r="A168" s="35"/>
      <c r="B168" s="36"/>
      <c r="C168" s="37"/>
      <c r="D168" s="205" t="s">
        <v>230</v>
      </c>
      <c r="E168" s="37"/>
      <c r="F168" s="206" t="s">
        <v>1067</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87</v>
      </c>
    </row>
    <row r="169" spans="1:65" s="2" customFormat="1" ht="14.45" customHeight="1">
      <c r="A169" s="35"/>
      <c r="B169" s="36"/>
      <c r="C169" s="192" t="s">
        <v>358</v>
      </c>
      <c r="D169" s="192" t="s">
        <v>223</v>
      </c>
      <c r="E169" s="193" t="s">
        <v>2285</v>
      </c>
      <c r="F169" s="194" t="s">
        <v>2286</v>
      </c>
      <c r="G169" s="195" t="s">
        <v>1025</v>
      </c>
      <c r="H169" s="196">
        <v>1</v>
      </c>
      <c r="I169" s="197"/>
      <c r="J169" s="198">
        <f>ROUND(I169*H169,2)</f>
        <v>0</v>
      </c>
      <c r="K169" s="194" t="s">
        <v>1</v>
      </c>
      <c r="L169" s="40"/>
      <c r="M169" s="199" t="s">
        <v>1</v>
      </c>
      <c r="N169" s="200" t="s">
        <v>46</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317</v>
      </c>
      <c r="AT169" s="203" t="s">
        <v>223</v>
      </c>
      <c r="AU169" s="203" t="s">
        <v>87</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490</v>
      </c>
    </row>
    <row r="170" spans="1:65" s="2" customFormat="1" ht="11.25">
      <c r="A170" s="35"/>
      <c r="B170" s="36"/>
      <c r="C170" s="37"/>
      <c r="D170" s="205" t="s">
        <v>230</v>
      </c>
      <c r="E170" s="37"/>
      <c r="F170" s="206" t="s">
        <v>2286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87</v>
      </c>
    </row>
    <row r="171" spans="1:65" s="12" customFormat="1" ht="25.9" customHeight="1">
      <c r="B171" s="176"/>
      <c r="C171" s="177"/>
      <c r="D171" s="178" t="s">
        <v>79</v>
      </c>
      <c r="E171" s="179" t="s">
        <v>1068</v>
      </c>
      <c r="F171" s="179" t="s">
        <v>1069</v>
      </c>
      <c r="G171" s="177"/>
      <c r="H171" s="177"/>
      <c r="I171" s="180"/>
      <c r="J171" s="181">
        <f>BK171</f>
        <v>0</v>
      </c>
      <c r="K171" s="177"/>
      <c r="L171" s="182"/>
      <c r="M171" s="183"/>
      <c r="N171" s="184"/>
      <c r="O171" s="184"/>
      <c r="P171" s="185">
        <f>SUM(P172:P174)</f>
        <v>0</v>
      </c>
      <c r="Q171" s="184"/>
      <c r="R171" s="185">
        <f>SUM(R172:R174)</f>
        <v>0</v>
      </c>
      <c r="S171" s="184"/>
      <c r="T171" s="186">
        <f>SUM(T172:T174)</f>
        <v>0</v>
      </c>
      <c r="AR171" s="187" t="s">
        <v>87</v>
      </c>
      <c r="AT171" s="188" t="s">
        <v>79</v>
      </c>
      <c r="AU171" s="188" t="s">
        <v>80</v>
      </c>
      <c r="AY171" s="187" t="s">
        <v>220</v>
      </c>
      <c r="BK171" s="189">
        <f>SUM(BK172:BK174)</f>
        <v>0</v>
      </c>
    </row>
    <row r="172" spans="1:65" s="2" customFormat="1" ht="14.45" customHeight="1">
      <c r="A172" s="35"/>
      <c r="B172" s="36"/>
      <c r="C172" s="192" t="s">
        <v>364</v>
      </c>
      <c r="D172" s="192" t="s">
        <v>223</v>
      </c>
      <c r="E172" s="193" t="s">
        <v>1070</v>
      </c>
      <c r="F172" s="194" t="s">
        <v>1071</v>
      </c>
      <c r="G172" s="195" t="s">
        <v>1025</v>
      </c>
      <c r="H172" s="196">
        <v>2</v>
      </c>
      <c r="I172" s="197"/>
      <c r="J172" s="198">
        <f>ROUND(I172*H172,2)</f>
        <v>0</v>
      </c>
      <c r="K172" s="194" t="s">
        <v>1</v>
      </c>
      <c r="L172" s="40"/>
      <c r="M172" s="199" t="s">
        <v>1</v>
      </c>
      <c r="N172" s="200" t="s">
        <v>46</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317</v>
      </c>
      <c r="AT172" s="203" t="s">
        <v>223</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93</v>
      </c>
      <c r="BK172" s="204">
        <f>ROUND(I172*H172,2)</f>
        <v>0</v>
      </c>
      <c r="BL172" s="18" t="s">
        <v>317</v>
      </c>
      <c r="BM172" s="203" t="s">
        <v>501</v>
      </c>
    </row>
    <row r="173" spans="1:65" s="2" customFormat="1" ht="11.25">
      <c r="A173" s="35"/>
      <c r="B173" s="36"/>
      <c r="C173" s="37"/>
      <c r="D173" s="205" t="s">
        <v>230</v>
      </c>
      <c r="E173" s="37"/>
      <c r="F173" s="206" t="s">
        <v>1071</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230</v>
      </c>
      <c r="AU173" s="18" t="s">
        <v>87</v>
      </c>
    </row>
    <row r="174" spans="1:65" s="2" customFormat="1" ht="29.25">
      <c r="A174" s="35"/>
      <c r="B174" s="36"/>
      <c r="C174" s="37"/>
      <c r="D174" s="205" t="s">
        <v>241</v>
      </c>
      <c r="E174" s="37"/>
      <c r="F174" s="242" t="s">
        <v>1072</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241</v>
      </c>
      <c r="AU174" s="18" t="s">
        <v>87</v>
      </c>
    </row>
    <row r="175" spans="1:65" s="12" customFormat="1" ht="25.9" customHeight="1">
      <c r="B175" s="176"/>
      <c r="C175" s="177"/>
      <c r="D175" s="178" t="s">
        <v>79</v>
      </c>
      <c r="E175" s="179" t="s">
        <v>1073</v>
      </c>
      <c r="F175" s="179" t="s">
        <v>1074</v>
      </c>
      <c r="G175" s="177"/>
      <c r="H175" s="177"/>
      <c r="I175" s="180"/>
      <c r="J175" s="181">
        <f>BK175</f>
        <v>0</v>
      </c>
      <c r="K175" s="177"/>
      <c r="L175" s="182"/>
      <c r="M175" s="183"/>
      <c r="N175" s="184"/>
      <c r="O175" s="184"/>
      <c r="P175" s="185">
        <f>SUM(P176:P179)</f>
        <v>0</v>
      </c>
      <c r="Q175" s="184"/>
      <c r="R175" s="185">
        <f>SUM(R176:R179)</f>
        <v>0</v>
      </c>
      <c r="S175" s="184"/>
      <c r="T175" s="186">
        <f>SUM(T176:T179)</f>
        <v>0</v>
      </c>
      <c r="AR175" s="187" t="s">
        <v>93</v>
      </c>
      <c r="AT175" s="188" t="s">
        <v>79</v>
      </c>
      <c r="AU175" s="188" t="s">
        <v>80</v>
      </c>
      <c r="AY175" s="187" t="s">
        <v>220</v>
      </c>
      <c r="BK175" s="189">
        <f>SUM(BK176:BK179)</f>
        <v>0</v>
      </c>
    </row>
    <row r="176" spans="1:65" s="2" customFormat="1" ht="14.45" customHeight="1">
      <c r="A176" s="35"/>
      <c r="B176" s="36"/>
      <c r="C176" s="192" t="s">
        <v>371</v>
      </c>
      <c r="D176" s="192" t="s">
        <v>223</v>
      </c>
      <c r="E176" s="193" t="s">
        <v>1075</v>
      </c>
      <c r="F176" s="194" t="s">
        <v>1074</v>
      </c>
      <c r="G176" s="195" t="s">
        <v>301</v>
      </c>
      <c r="H176" s="196">
        <v>1</v>
      </c>
      <c r="I176" s="197"/>
      <c r="J176" s="198">
        <f>ROUND(I176*H176,2)</f>
        <v>0</v>
      </c>
      <c r="K176" s="194" t="s">
        <v>1</v>
      </c>
      <c r="L176" s="40"/>
      <c r="M176" s="199" t="s">
        <v>1</v>
      </c>
      <c r="N176" s="200" t="s">
        <v>46</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317</v>
      </c>
      <c r="AT176" s="203" t="s">
        <v>223</v>
      </c>
      <c r="AU176" s="203" t="s">
        <v>87</v>
      </c>
      <c r="AY176" s="18" t="s">
        <v>220</v>
      </c>
      <c r="BE176" s="204">
        <f>IF(N176="základní",J176,0)</f>
        <v>0</v>
      </c>
      <c r="BF176" s="204">
        <f>IF(N176="snížená",J176,0)</f>
        <v>0</v>
      </c>
      <c r="BG176" s="204">
        <f>IF(N176="zákl. přenesená",J176,0)</f>
        <v>0</v>
      </c>
      <c r="BH176" s="204">
        <f>IF(N176="sníž. přenesená",J176,0)</f>
        <v>0</v>
      </c>
      <c r="BI176" s="204">
        <f>IF(N176="nulová",J176,0)</f>
        <v>0</v>
      </c>
      <c r="BJ176" s="18" t="s">
        <v>93</v>
      </c>
      <c r="BK176" s="204">
        <f>ROUND(I176*H176,2)</f>
        <v>0</v>
      </c>
      <c r="BL176" s="18" t="s">
        <v>317</v>
      </c>
      <c r="BM176" s="203" t="s">
        <v>2287</v>
      </c>
    </row>
    <row r="177" spans="1:65" s="2" customFormat="1" ht="11.25">
      <c r="A177" s="35"/>
      <c r="B177" s="36"/>
      <c r="C177" s="37"/>
      <c r="D177" s="205" t="s">
        <v>230</v>
      </c>
      <c r="E177" s="37"/>
      <c r="F177" s="206" t="s">
        <v>1074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230</v>
      </c>
      <c r="AU177" s="18" t="s">
        <v>87</v>
      </c>
    </row>
    <row r="178" spans="1:65" s="2" customFormat="1" ht="14.45" customHeight="1">
      <c r="A178" s="35"/>
      <c r="B178" s="36"/>
      <c r="C178" s="192" t="s">
        <v>378</v>
      </c>
      <c r="D178" s="192" t="s">
        <v>223</v>
      </c>
      <c r="E178" s="193" t="s">
        <v>1077</v>
      </c>
      <c r="F178" s="194" t="s">
        <v>1078</v>
      </c>
      <c r="G178" s="195" t="s">
        <v>301</v>
      </c>
      <c r="H178" s="196">
        <v>2</v>
      </c>
      <c r="I178" s="197"/>
      <c r="J178" s="198">
        <f>ROUND(I178*H178,2)</f>
        <v>0</v>
      </c>
      <c r="K178" s="194" t="s">
        <v>1</v>
      </c>
      <c r="L178" s="40"/>
      <c r="M178" s="199" t="s">
        <v>1</v>
      </c>
      <c r="N178" s="200" t="s">
        <v>46</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317</v>
      </c>
      <c r="AT178" s="203" t="s">
        <v>223</v>
      </c>
      <c r="AU178" s="203" t="s">
        <v>87</v>
      </c>
      <c r="AY178" s="18" t="s">
        <v>220</v>
      </c>
      <c r="BE178" s="204">
        <f>IF(N178="základní",J178,0)</f>
        <v>0</v>
      </c>
      <c r="BF178" s="204">
        <f>IF(N178="snížená",J178,0)</f>
        <v>0</v>
      </c>
      <c r="BG178" s="204">
        <f>IF(N178="zákl. přenesená",J178,0)</f>
        <v>0</v>
      </c>
      <c r="BH178" s="204">
        <f>IF(N178="sníž. přenesená",J178,0)</f>
        <v>0</v>
      </c>
      <c r="BI178" s="204">
        <f>IF(N178="nulová",J178,0)</f>
        <v>0</v>
      </c>
      <c r="BJ178" s="18" t="s">
        <v>93</v>
      </c>
      <c r="BK178" s="204">
        <f>ROUND(I178*H178,2)</f>
        <v>0</v>
      </c>
      <c r="BL178" s="18" t="s">
        <v>317</v>
      </c>
      <c r="BM178" s="203" t="s">
        <v>2288</v>
      </c>
    </row>
    <row r="179" spans="1:65" s="2" customFormat="1" ht="11.25">
      <c r="A179" s="35"/>
      <c r="B179" s="36"/>
      <c r="C179" s="37"/>
      <c r="D179" s="205" t="s">
        <v>230</v>
      </c>
      <c r="E179" s="37"/>
      <c r="F179" s="206" t="s">
        <v>1078</v>
      </c>
      <c r="G179" s="37"/>
      <c r="H179" s="37"/>
      <c r="I179" s="207"/>
      <c r="J179" s="37"/>
      <c r="K179" s="37"/>
      <c r="L179" s="40"/>
      <c r="M179" s="257"/>
      <c r="N179" s="258"/>
      <c r="O179" s="259"/>
      <c r="P179" s="259"/>
      <c r="Q179" s="259"/>
      <c r="R179" s="259"/>
      <c r="S179" s="259"/>
      <c r="T179" s="260"/>
      <c r="U179" s="35"/>
      <c r="V179" s="35"/>
      <c r="W179" s="35"/>
      <c r="X179" s="35"/>
      <c r="Y179" s="35"/>
      <c r="Z179" s="35"/>
      <c r="AA179" s="35"/>
      <c r="AB179" s="35"/>
      <c r="AC179" s="35"/>
      <c r="AD179" s="35"/>
      <c r="AE179" s="35"/>
      <c r="AT179" s="18" t="s">
        <v>230</v>
      </c>
      <c r="AU179" s="18" t="s">
        <v>87</v>
      </c>
    </row>
    <row r="180" spans="1:65" s="2" customFormat="1" ht="6.95" customHeight="1">
      <c r="A180" s="35"/>
      <c r="B180" s="55"/>
      <c r="C180" s="56"/>
      <c r="D180" s="56"/>
      <c r="E180" s="56"/>
      <c r="F180" s="56"/>
      <c r="G180" s="56"/>
      <c r="H180" s="56"/>
      <c r="I180" s="56"/>
      <c r="J180" s="56"/>
      <c r="K180" s="56"/>
      <c r="L180" s="40"/>
      <c r="M180" s="35"/>
      <c r="O180" s="35"/>
      <c r="P180" s="35"/>
      <c r="Q180" s="35"/>
      <c r="R180" s="35"/>
      <c r="S180" s="35"/>
      <c r="T180" s="35"/>
      <c r="U180" s="35"/>
      <c r="V180" s="35"/>
      <c r="W180" s="35"/>
      <c r="X180" s="35"/>
      <c r="Y180" s="35"/>
      <c r="Z180" s="35"/>
      <c r="AA180" s="35"/>
      <c r="AB180" s="35"/>
      <c r="AC180" s="35"/>
      <c r="AD180" s="35"/>
      <c r="AE180" s="35"/>
    </row>
  </sheetData>
  <sheetProtection algorithmName="SHA-512" hashValue="YEOc5WbhpGbpGeXD9vmwKMCuRW9QyTzxznnrKrd2G/fP6QSZSANVjzmQionvh4nEV4hNzVZ19Q/A/NR3xK4SIw==" saltValue="kGCXjOnbj/4H8UAW6qnA2vkIapjNpIjtO/QpDwqyPVhpUDdHrXytIqE9+FRQ+6XwVtL3LOhIBu8uOfi6xeYlxQ==" spinCount="100000" sheet="1" objects="1" scenarios="1" formatColumns="0" formatRows="0" autoFilter="0"/>
  <autoFilter ref="C122:K179" xr:uid="{00000000-0009-0000-0000-00001F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1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172</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2152</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2289</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ROUND((SUM(BE127:BE214)),  2)</f>
        <v>0</v>
      </c>
      <c r="G37" s="35"/>
      <c r="H37" s="35"/>
      <c r="I37" s="131">
        <v>0.21</v>
      </c>
      <c r="J37" s="130">
        <f>ROUND(((SUM(BE127:BE214))*I37),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ROUND((SUM(BF127:BF214)),  2)</f>
        <v>0</v>
      </c>
      <c r="G38" s="35"/>
      <c r="H38" s="35"/>
      <c r="I38" s="131">
        <v>0.15</v>
      </c>
      <c r="J38" s="130">
        <f>ROUND(((SUM(BF127:BF214))*I38),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ROUND((SUM(BG127:BG214)),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ROUND((SUM(BH127:BH214)),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ROUND((SUM(BI127:BI214)),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2152</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18052020_5.4_K - Podkrovní byty 378/44 - Kanalizace</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J127</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J128</f>
        <v>0</v>
      </c>
      <c r="K100" s="155"/>
      <c r="L100" s="159"/>
    </row>
    <row r="101" spans="1:47" s="10" customFormat="1" ht="19.899999999999999" customHeight="1">
      <c r="B101" s="160"/>
      <c r="C101" s="105"/>
      <c r="D101" s="161" t="s">
        <v>1088</v>
      </c>
      <c r="E101" s="162"/>
      <c r="F101" s="162"/>
      <c r="G101" s="162"/>
      <c r="H101" s="162"/>
      <c r="I101" s="162"/>
      <c r="J101" s="163">
        <f>J129</f>
        <v>0</v>
      </c>
      <c r="K101" s="105"/>
      <c r="L101" s="164"/>
    </row>
    <row r="102" spans="1:47" s="10" customFormat="1" ht="19.899999999999999" customHeight="1">
      <c r="B102" s="160"/>
      <c r="C102" s="105"/>
      <c r="D102" s="161" t="s">
        <v>1089</v>
      </c>
      <c r="E102" s="162"/>
      <c r="F102" s="162"/>
      <c r="G102" s="162"/>
      <c r="H102" s="162"/>
      <c r="I102" s="162"/>
      <c r="J102" s="163">
        <f>J173</f>
        <v>0</v>
      </c>
      <c r="K102" s="105"/>
      <c r="L102" s="164"/>
    </row>
    <row r="103" spans="1:47" s="10" customFormat="1" ht="19.899999999999999" customHeight="1">
      <c r="B103" s="160"/>
      <c r="C103" s="105"/>
      <c r="D103" s="161" t="s">
        <v>1090</v>
      </c>
      <c r="E103" s="162"/>
      <c r="F103" s="162"/>
      <c r="G103" s="162"/>
      <c r="H103" s="162"/>
      <c r="I103" s="162"/>
      <c r="J103" s="163">
        <f>J206</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205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7" t="str">
        <f>E7</f>
        <v>Podkrovní byty Táborská 378/44, 372/36, 375/38, 377/42, 376/40 Praha 4, k.ú. Nusle</v>
      </c>
      <c r="F113" s="328"/>
      <c r="G113" s="328"/>
      <c r="H113" s="328"/>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179</v>
      </c>
      <c r="D114" s="23"/>
      <c r="E114" s="23"/>
      <c r="F114" s="23"/>
      <c r="G114" s="23"/>
      <c r="H114" s="23"/>
      <c r="I114" s="23"/>
      <c r="J114" s="23"/>
      <c r="K114" s="23"/>
      <c r="L114" s="21"/>
    </row>
    <row r="115" spans="1:63" s="1" customFormat="1" ht="16.5" customHeight="1">
      <c r="B115" s="22"/>
      <c r="C115" s="23"/>
      <c r="D115" s="23"/>
      <c r="E115" s="327" t="s">
        <v>2152</v>
      </c>
      <c r="F115" s="278"/>
      <c r="G115" s="278"/>
      <c r="H115" s="278"/>
      <c r="I115" s="23"/>
      <c r="J115" s="23"/>
      <c r="K115" s="23"/>
      <c r="L115" s="21"/>
    </row>
    <row r="116" spans="1:63" s="1" customFormat="1" ht="12" customHeight="1">
      <c r="B116" s="22"/>
      <c r="C116" s="30" t="s">
        <v>181</v>
      </c>
      <c r="D116" s="23"/>
      <c r="E116" s="23"/>
      <c r="F116" s="23"/>
      <c r="G116" s="23"/>
      <c r="H116" s="23"/>
      <c r="I116" s="23"/>
      <c r="J116" s="23"/>
      <c r="K116" s="23"/>
      <c r="L116" s="21"/>
    </row>
    <row r="117" spans="1:63" s="2" customFormat="1" ht="16.5" customHeight="1">
      <c r="A117" s="35"/>
      <c r="B117" s="36"/>
      <c r="C117" s="37"/>
      <c r="D117" s="37"/>
      <c r="E117" s="331" t="s">
        <v>1080</v>
      </c>
      <c r="F117" s="329"/>
      <c r="G117" s="329"/>
      <c r="H117" s="32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1081</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0" t="str">
        <f>E13</f>
        <v>18052020_5.4_K - Podkrovní byty 378/44 - Kanalizace</v>
      </c>
      <c r="F119" s="329"/>
      <c r="G119" s="329"/>
      <c r="H119" s="32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Táborská</v>
      </c>
      <c r="G121" s="37"/>
      <c r="H121" s="37"/>
      <c r="I121" s="30" t="s">
        <v>22</v>
      </c>
      <c r="J121" s="67" t="str">
        <f>IF(J16="","",J16)</f>
        <v>19. 5. 2020</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7" customHeight="1">
      <c r="A123" s="35"/>
      <c r="B123" s="36"/>
      <c r="C123" s="30" t="s">
        <v>24</v>
      </c>
      <c r="D123" s="37"/>
      <c r="E123" s="37"/>
      <c r="F123" s="28" t="str">
        <f>E19</f>
        <v>Městská část Praha 4, Anatala Staška 2059/80b</v>
      </c>
      <c r="G123" s="37"/>
      <c r="H123" s="37"/>
      <c r="I123" s="30" t="s">
        <v>31</v>
      </c>
      <c r="J123" s="33" t="str">
        <f>E25</f>
        <v>SUNCAD, s.r.o., Špotzova 6, Praha 6</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29</v>
      </c>
      <c r="D124" s="37"/>
      <c r="E124" s="37"/>
      <c r="F124" s="28" t="str">
        <f>IF(E22="","",E22)</f>
        <v>Vyplň údaj</v>
      </c>
      <c r="G124" s="37"/>
      <c r="H124" s="37"/>
      <c r="I124" s="30" t="s">
        <v>36</v>
      </c>
      <c r="J124" s="33" t="str">
        <f>E28</f>
        <v>SunCad, s.r.o.</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206</v>
      </c>
      <c r="D126" s="168" t="s">
        <v>65</v>
      </c>
      <c r="E126" s="168" t="s">
        <v>61</v>
      </c>
      <c r="F126" s="168" t="s">
        <v>62</v>
      </c>
      <c r="G126" s="168" t="s">
        <v>207</v>
      </c>
      <c r="H126" s="168" t="s">
        <v>208</v>
      </c>
      <c r="I126" s="168" t="s">
        <v>209</v>
      </c>
      <c r="J126" s="168" t="s">
        <v>185</v>
      </c>
      <c r="K126" s="169" t="s">
        <v>210</v>
      </c>
      <c r="L126" s="170"/>
      <c r="M126" s="76" t="s">
        <v>1</v>
      </c>
      <c r="N126" s="77" t="s">
        <v>44</v>
      </c>
      <c r="O126" s="77" t="s">
        <v>211</v>
      </c>
      <c r="P126" s="77" t="s">
        <v>212</v>
      </c>
      <c r="Q126" s="77" t="s">
        <v>213</v>
      </c>
      <c r="R126" s="77" t="s">
        <v>214</v>
      </c>
      <c r="S126" s="77" t="s">
        <v>215</v>
      </c>
      <c r="T126" s="78" t="s">
        <v>216</v>
      </c>
      <c r="U126" s="165"/>
      <c r="V126" s="165"/>
      <c r="W126" s="165"/>
      <c r="X126" s="165"/>
      <c r="Y126" s="165"/>
      <c r="Z126" s="165"/>
      <c r="AA126" s="165"/>
      <c r="AB126" s="165"/>
      <c r="AC126" s="165"/>
      <c r="AD126" s="165"/>
      <c r="AE126" s="165"/>
    </row>
    <row r="127" spans="1:63" s="2" customFormat="1" ht="22.9" customHeight="1">
      <c r="A127" s="35"/>
      <c r="B127" s="36"/>
      <c r="C127" s="83" t="s">
        <v>217</v>
      </c>
      <c r="D127" s="37"/>
      <c r="E127" s="37"/>
      <c r="F127" s="37"/>
      <c r="G127" s="37"/>
      <c r="H127" s="37"/>
      <c r="I127" s="37"/>
      <c r="J127" s="171">
        <f>BK127</f>
        <v>0</v>
      </c>
      <c r="K127" s="37"/>
      <c r="L127" s="40"/>
      <c r="M127" s="79"/>
      <c r="N127" s="172"/>
      <c r="O127" s="80"/>
      <c r="P127" s="173">
        <f>P128</f>
        <v>0</v>
      </c>
      <c r="Q127" s="80"/>
      <c r="R127" s="173">
        <f>R128</f>
        <v>0.23473000000000002</v>
      </c>
      <c r="S127" s="80"/>
      <c r="T127" s="174">
        <f>T128</f>
        <v>0</v>
      </c>
      <c r="U127" s="35"/>
      <c r="V127" s="35"/>
      <c r="W127" s="35"/>
      <c r="X127" s="35"/>
      <c r="Y127" s="35"/>
      <c r="Z127" s="35"/>
      <c r="AA127" s="35"/>
      <c r="AB127" s="35"/>
      <c r="AC127" s="35"/>
      <c r="AD127" s="35"/>
      <c r="AE127" s="35"/>
      <c r="AT127" s="18" t="s">
        <v>79</v>
      </c>
      <c r="AU127" s="18" t="s">
        <v>187</v>
      </c>
      <c r="BK127" s="175">
        <f>BK128</f>
        <v>0</v>
      </c>
    </row>
    <row r="128" spans="1:63" s="12" customFormat="1" ht="25.9" customHeight="1">
      <c r="B128" s="176"/>
      <c r="C128" s="177"/>
      <c r="D128" s="178" t="s">
        <v>79</v>
      </c>
      <c r="E128" s="179" t="s">
        <v>339</v>
      </c>
      <c r="F128" s="179" t="s">
        <v>340</v>
      </c>
      <c r="G128" s="177"/>
      <c r="H128" s="177"/>
      <c r="I128" s="180"/>
      <c r="J128" s="181">
        <f>BK128</f>
        <v>0</v>
      </c>
      <c r="K128" s="177"/>
      <c r="L128" s="182"/>
      <c r="M128" s="183"/>
      <c r="N128" s="184"/>
      <c r="O128" s="184"/>
      <c r="P128" s="185">
        <f>P129+P173+P206</f>
        <v>0</v>
      </c>
      <c r="Q128" s="184"/>
      <c r="R128" s="185">
        <f>R129+R173+R206</f>
        <v>0.23473000000000002</v>
      </c>
      <c r="S128" s="184"/>
      <c r="T128" s="186">
        <f>T129+T173+T206</f>
        <v>0</v>
      </c>
      <c r="AR128" s="187" t="s">
        <v>93</v>
      </c>
      <c r="AT128" s="188" t="s">
        <v>79</v>
      </c>
      <c r="AU128" s="188" t="s">
        <v>80</v>
      </c>
      <c r="AY128" s="187" t="s">
        <v>220</v>
      </c>
      <c r="BK128" s="189">
        <f>BK129+BK173+BK206</f>
        <v>0</v>
      </c>
    </row>
    <row r="129" spans="1:65" s="12" customFormat="1" ht="22.9" customHeight="1">
      <c r="B129" s="176"/>
      <c r="C129" s="177"/>
      <c r="D129" s="178" t="s">
        <v>79</v>
      </c>
      <c r="E129" s="190" t="s">
        <v>1091</v>
      </c>
      <c r="F129" s="190" t="s">
        <v>1092</v>
      </c>
      <c r="G129" s="177"/>
      <c r="H129" s="177"/>
      <c r="I129" s="180"/>
      <c r="J129" s="191">
        <f>BK129</f>
        <v>0</v>
      </c>
      <c r="K129" s="177"/>
      <c r="L129" s="182"/>
      <c r="M129" s="183"/>
      <c r="N129" s="184"/>
      <c r="O129" s="184"/>
      <c r="P129" s="185">
        <f>SUM(P130:P172)</f>
        <v>0</v>
      </c>
      <c r="Q129" s="184"/>
      <c r="R129" s="185">
        <f>SUM(R130:R172)</f>
        <v>9.1630000000000003E-2</v>
      </c>
      <c r="S129" s="184"/>
      <c r="T129" s="186">
        <f>SUM(T130:T172)</f>
        <v>0</v>
      </c>
      <c r="AR129" s="187" t="s">
        <v>93</v>
      </c>
      <c r="AT129" s="188" t="s">
        <v>79</v>
      </c>
      <c r="AU129" s="188" t="s">
        <v>87</v>
      </c>
      <c r="AY129" s="187" t="s">
        <v>220</v>
      </c>
      <c r="BK129" s="189">
        <f>SUM(BK130:BK172)</f>
        <v>0</v>
      </c>
    </row>
    <row r="130" spans="1:65" s="2" customFormat="1" ht="14.45" customHeight="1">
      <c r="A130" s="35"/>
      <c r="B130" s="36"/>
      <c r="C130" s="192" t="s">
        <v>87</v>
      </c>
      <c r="D130" s="192" t="s">
        <v>223</v>
      </c>
      <c r="E130" s="193" t="s">
        <v>2290</v>
      </c>
      <c r="F130" s="194" t="s">
        <v>2291</v>
      </c>
      <c r="G130" s="195" t="s">
        <v>259</v>
      </c>
      <c r="H130" s="196">
        <v>2</v>
      </c>
      <c r="I130" s="197"/>
      <c r="J130" s="198">
        <f>ROUND(I130*H130,2)</f>
        <v>0</v>
      </c>
      <c r="K130" s="194" t="s">
        <v>1</v>
      </c>
      <c r="L130" s="40"/>
      <c r="M130" s="199" t="s">
        <v>1</v>
      </c>
      <c r="N130" s="200" t="s">
        <v>46</v>
      </c>
      <c r="O130" s="72"/>
      <c r="P130" s="201">
        <f>O130*H130</f>
        <v>0</v>
      </c>
      <c r="Q130" s="201">
        <v>5.0000000000000001E-4</v>
      </c>
      <c r="R130" s="201">
        <f>Q130*H130</f>
        <v>1E-3</v>
      </c>
      <c r="S130" s="201">
        <v>0</v>
      </c>
      <c r="T130" s="202">
        <f>S130*H130</f>
        <v>0</v>
      </c>
      <c r="U130" s="35"/>
      <c r="V130" s="35"/>
      <c r="W130" s="35"/>
      <c r="X130" s="35"/>
      <c r="Y130" s="35"/>
      <c r="Z130" s="35"/>
      <c r="AA130" s="35"/>
      <c r="AB130" s="35"/>
      <c r="AC130" s="35"/>
      <c r="AD130" s="35"/>
      <c r="AE130" s="35"/>
      <c r="AR130" s="203" t="s">
        <v>317</v>
      </c>
      <c r="AT130" s="203" t="s">
        <v>223</v>
      </c>
      <c r="AU130" s="203" t="s">
        <v>93</v>
      </c>
      <c r="AY130" s="18" t="s">
        <v>220</v>
      </c>
      <c r="BE130" s="204">
        <f>IF(N130="základní",J130,0)</f>
        <v>0</v>
      </c>
      <c r="BF130" s="204">
        <f>IF(N130="snížená",J130,0)</f>
        <v>0</v>
      </c>
      <c r="BG130" s="204">
        <f>IF(N130="zákl. přenesená",J130,0)</f>
        <v>0</v>
      </c>
      <c r="BH130" s="204">
        <f>IF(N130="sníž. přenesená",J130,0)</f>
        <v>0</v>
      </c>
      <c r="BI130" s="204">
        <f>IF(N130="nulová",J130,0)</f>
        <v>0</v>
      </c>
      <c r="BJ130" s="18" t="s">
        <v>93</v>
      </c>
      <c r="BK130" s="204">
        <f>ROUND(I130*H130,2)</f>
        <v>0</v>
      </c>
      <c r="BL130" s="18" t="s">
        <v>317</v>
      </c>
      <c r="BM130" s="203" t="s">
        <v>2292</v>
      </c>
    </row>
    <row r="131" spans="1:65" s="2" customFormat="1" ht="11.25">
      <c r="A131" s="35"/>
      <c r="B131" s="36"/>
      <c r="C131" s="37"/>
      <c r="D131" s="205" t="s">
        <v>230</v>
      </c>
      <c r="E131" s="37"/>
      <c r="F131" s="206" t="s">
        <v>2291</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230</v>
      </c>
      <c r="AU131" s="18" t="s">
        <v>93</v>
      </c>
    </row>
    <row r="132" spans="1:65" s="2" customFormat="1" ht="14.45" customHeight="1">
      <c r="A132" s="35"/>
      <c r="B132" s="36"/>
      <c r="C132" s="192" t="s">
        <v>93</v>
      </c>
      <c r="D132" s="192" t="s">
        <v>223</v>
      </c>
      <c r="E132" s="193" t="s">
        <v>1093</v>
      </c>
      <c r="F132" s="194" t="s">
        <v>1094</v>
      </c>
      <c r="G132" s="195" t="s">
        <v>259</v>
      </c>
      <c r="H132" s="196">
        <v>8</v>
      </c>
      <c r="I132" s="197"/>
      <c r="J132" s="198">
        <f>ROUND(I132*H132,2)</f>
        <v>0</v>
      </c>
      <c r="K132" s="194" t="s">
        <v>1</v>
      </c>
      <c r="L132" s="40"/>
      <c r="M132" s="199" t="s">
        <v>1</v>
      </c>
      <c r="N132" s="200" t="s">
        <v>46</v>
      </c>
      <c r="O132" s="72"/>
      <c r="P132" s="201">
        <f>O132*H132</f>
        <v>0</v>
      </c>
      <c r="Q132" s="201">
        <v>1E-3</v>
      </c>
      <c r="R132" s="201">
        <f>Q132*H132</f>
        <v>8.0000000000000002E-3</v>
      </c>
      <c r="S132" s="201">
        <v>0</v>
      </c>
      <c r="T132" s="202">
        <f>S132*H132</f>
        <v>0</v>
      </c>
      <c r="U132" s="35"/>
      <c r="V132" s="35"/>
      <c r="W132" s="35"/>
      <c r="X132" s="35"/>
      <c r="Y132" s="35"/>
      <c r="Z132" s="35"/>
      <c r="AA132" s="35"/>
      <c r="AB132" s="35"/>
      <c r="AC132" s="35"/>
      <c r="AD132" s="35"/>
      <c r="AE132" s="35"/>
      <c r="AR132" s="203" t="s">
        <v>317</v>
      </c>
      <c r="AT132" s="203" t="s">
        <v>223</v>
      </c>
      <c r="AU132" s="203" t="s">
        <v>93</v>
      </c>
      <c r="AY132" s="18" t="s">
        <v>220</v>
      </c>
      <c r="BE132" s="204">
        <f>IF(N132="základní",J132,0)</f>
        <v>0</v>
      </c>
      <c r="BF132" s="204">
        <f>IF(N132="snížená",J132,0)</f>
        <v>0</v>
      </c>
      <c r="BG132" s="204">
        <f>IF(N132="zákl. přenesená",J132,0)</f>
        <v>0</v>
      </c>
      <c r="BH132" s="204">
        <f>IF(N132="sníž. přenesená",J132,0)</f>
        <v>0</v>
      </c>
      <c r="BI132" s="204">
        <f>IF(N132="nulová",J132,0)</f>
        <v>0</v>
      </c>
      <c r="BJ132" s="18" t="s">
        <v>93</v>
      </c>
      <c r="BK132" s="204">
        <f>ROUND(I132*H132,2)</f>
        <v>0</v>
      </c>
      <c r="BL132" s="18" t="s">
        <v>317</v>
      </c>
      <c r="BM132" s="203" t="s">
        <v>1095</v>
      </c>
    </row>
    <row r="133" spans="1:65" s="2" customFormat="1" ht="11.25">
      <c r="A133" s="35"/>
      <c r="B133" s="36"/>
      <c r="C133" s="37"/>
      <c r="D133" s="205" t="s">
        <v>230</v>
      </c>
      <c r="E133" s="37"/>
      <c r="F133" s="206" t="s">
        <v>1094</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230</v>
      </c>
      <c r="AU133" s="18" t="s">
        <v>93</v>
      </c>
    </row>
    <row r="134" spans="1:65" s="14" customFormat="1" ht="11.25">
      <c r="B134" s="220"/>
      <c r="C134" s="221"/>
      <c r="D134" s="205" t="s">
        <v>232</v>
      </c>
      <c r="E134" s="222" t="s">
        <v>1</v>
      </c>
      <c r="F134" s="223" t="s">
        <v>276</v>
      </c>
      <c r="G134" s="221"/>
      <c r="H134" s="224">
        <v>8</v>
      </c>
      <c r="I134" s="225"/>
      <c r="J134" s="221"/>
      <c r="K134" s="221"/>
      <c r="L134" s="226"/>
      <c r="M134" s="227"/>
      <c r="N134" s="228"/>
      <c r="O134" s="228"/>
      <c r="P134" s="228"/>
      <c r="Q134" s="228"/>
      <c r="R134" s="228"/>
      <c r="S134" s="228"/>
      <c r="T134" s="229"/>
      <c r="AT134" s="230" t="s">
        <v>232</v>
      </c>
      <c r="AU134" s="230" t="s">
        <v>93</v>
      </c>
      <c r="AV134" s="14" t="s">
        <v>93</v>
      </c>
      <c r="AW134" s="14" t="s">
        <v>35</v>
      </c>
      <c r="AX134" s="14" t="s">
        <v>80</v>
      </c>
      <c r="AY134" s="230" t="s">
        <v>220</v>
      </c>
    </row>
    <row r="135" spans="1:65" s="15" customFormat="1" ht="11.25">
      <c r="B135" s="231"/>
      <c r="C135" s="232"/>
      <c r="D135" s="205" t="s">
        <v>232</v>
      </c>
      <c r="E135" s="233" t="s">
        <v>1</v>
      </c>
      <c r="F135" s="234" t="s">
        <v>236</v>
      </c>
      <c r="G135" s="232"/>
      <c r="H135" s="235">
        <v>8</v>
      </c>
      <c r="I135" s="236"/>
      <c r="J135" s="232"/>
      <c r="K135" s="232"/>
      <c r="L135" s="237"/>
      <c r="M135" s="238"/>
      <c r="N135" s="239"/>
      <c r="O135" s="239"/>
      <c r="P135" s="239"/>
      <c r="Q135" s="239"/>
      <c r="R135" s="239"/>
      <c r="S135" s="239"/>
      <c r="T135" s="240"/>
      <c r="AT135" s="241" t="s">
        <v>232</v>
      </c>
      <c r="AU135" s="241" t="s">
        <v>93</v>
      </c>
      <c r="AV135" s="15" t="s">
        <v>228</v>
      </c>
      <c r="AW135" s="15" t="s">
        <v>35</v>
      </c>
      <c r="AX135" s="15" t="s">
        <v>87</v>
      </c>
      <c r="AY135" s="241" t="s">
        <v>220</v>
      </c>
    </row>
    <row r="136" spans="1:65" s="2" customFormat="1" ht="14.45" customHeight="1">
      <c r="A136" s="35"/>
      <c r="B136" s="36"/>
      <c r="C136" s="192" t="s">
        <v>106</v>
      </c>
      <c r="D136" s="192" t="s">
        <v>223</v>
      </c>
      <c r="E136" s="193" t="s">
        <v>1096</v>
      </c>
      <c r="F136" s="194" t="s">
        <v>1097</v>
      </c>
      <c r="G136" s="195" t="s">
        <v>353</v>
      </c>
      <c r="H136" s="196">
        <v>1.5</v>
      </c>
      <c r="I136" s="197"/>
      <c r="J136" s="198">
        <f>ROUND(I136*H136,2)</f>
        <v>0</v>
      </c>
      <c r="K136" s="194" t="s">
        <v>227</v>
      </c>
      <c r="L136" s="40"/>
      <c r="M136" s="199" t="s">
        <v>1</v>
      </c>
      <c r="N136" s="200" t="s">
        <v>46</v>
      </c>
      <c r="O136" s="72"/>
      <c r="P136" s="201">
        <f>O136*H136</f>
        <v>0</v>
      </c>
      <c r="Q136" s="201">
        <v>4.4000000000000002E-4</v>
      </c>
      <c r="R136" s="201">
        <f>Q136*H136</f>
        <v>6.6E-4</v>
      </c>
      <c r="S136" s="201">
        <v>0</v>
      </c>
      <c r="T136" s="202">
        <f>S136*H136</f>
        <v>0</v>
      </c>
      <c r="U136" s="35"/>
      <c r="V136" s="35"/>
      <c r="W136" s="35"/>
      <c r="X136" s="35"/>
      <c r="Y136" s="35"/>
      <c r="Z136" s="35"/>
      <c r="AA136" s="35"/>
      <c r="AB136" s="35"/>
      <c r="AC136" s="35"/>
      <c r="AD136" s="35"/>
      <c r="AE136" s="35"/>
      <c r="AR136" s="203" t="s">
        <v>317</v>
      </c>
      <c r="AT136" s="203" t="s">
        <v>223</v>
      </c>
      <c r="AU136" s="203" t="s">
        <v>93</v>
      </c>
      <c r="AY136" s="18" t="s">
        <v>220</v>
      </c>
      <c r="BE136" s="204">
        <f>IF(N136="základní",J136,0)</f>
        <v>0</v>
      </c>
      <c r="BF136" s="204">
        <f>IF(N136="snížená",J136,0)</f>
        <v>0</v>
      </c>
      <c r="BG136" s="204">
        <f>IF(N136="zákl. přenesená",J136,0)</f>
        <v>0</v>
      </c>
      <c r="BH136" s="204">
        <f>IF(N136="sníž. přenesená",J136,0)</f>
        <v>0</v>
      </c>
      <c r="BI136" s="204">
        <f>IF(N136="nulová",J136,0)</f>
        <v>0</v>
      </c>
      <c r="BJ136" s="18" t="s">
        <v>93</v>
      </c>
      <c r="BK136" s="204">
        <f>ROUND(I136*H136,2)</f>
        <v>0</v>
      </c>
      <c r="BL136" s="18" t="s">
        <v>317</v>
      </c>
      <c r="BM136" s="203" t="s">
        <v>1098</v>
      </c>
    </row>
    <row r="137" spans="1:65" s="2" customFormat="1" ht="11.25">
      <c r="A137" s="35"/>
      <c r="B137" s="36"/>
      <c r="C137" s="37"/>
      <c r="D137" s="205" t="s">
        <v>230</v>
      </c>
      <c r="E137" s="37"/>
      <c r="F137" s="206" t="s">
        <v>1099</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230</v>
      </c>
      <c r="AU137" s="18" t="s">
        <v>93</v>
      </c>
    </row>
    <row r="138" spans="1:65" s="14" customFormat="1" ht="11.25">
      <c r="B138" s="220"/>
      <c r="C138" s="221"/>
      <c r="D138" s="205" t="s">
        <v>232</v>
      </c>
      <c r="E138" s="222" t="s">
        <v>1</v>
      </c>
      <c r="F138" s="223" t="s">
        <v>1729</v>
      </c>
      <c r="G138" s="221"/>
      <c r="H138" s="224">
        <v>1.5</v>
      </c>
      <c r="I138" s="225"/>
      <c r="J138" s="221"/>
      <c r="K138" s="221"/>
      <c r="L138" s="226"/>
      <c r="M138" s="227"/>
      <c r="N138" s="228"/>
      <c r="O138" s="228"/>
      <c r="P138" s="228"/>
      <c r="Q138" s="228"/>
      <c r="R138" s="228"/>
      <c r="S138" s="228"/>
      <c r="T138" s="229"/>
      <c r="AT138" s="230" t="s">
        <v>232</v>
      </c>
      <c r="AU138" s="230" t="s">
        <v>93</v>
      </c>
      <c r="AV138" s="14" t="s">
        <v>93</v>
      </c>
      <c r="AW138" s="14" t="s">
        <v>35</v>
      </c>
      <c r="AX138" s="14" t="s">
        <v>80</v>
      </c>
      <c r="AY138" s="230" t="s">
        <v>220</v>
      </c>
    </row>
    <row r="139" spans="1:65" s="15" customFormat="1" ht="11.25">
      <c r="B139" s="231"/>
      <c r="C139" s="232"/>
      <c r="D139" s="205" t="s">
        <v>232</v>
      </c>
      <c r="E139" s="233" t="s">
        <v>1</v>
      </c>
      <c r="F139" s="234" t="s">
        <v>236</v>
      </c>
      <c r="G139" s="232"/>
      <c r="H139" s="235">
        <v>1.5</v>
      </c>
      <c r="I139" s="236"/>
      <c r="J139" s="232"/>
      <c r="K139" s="232"/>
      <c r="L139" s="237"/>
      <c r="M139" s="238"/>
      <c r="N139" s="239"/>
      <c r="O139" s="239"/>
      <c r="P139" s="239"/>
      <c r="Q139" s="239"/>
      <c r="R139" s="239"/>
      <c r="S139" s="239"/>
      <c r="T139" s="240"/>
      <c r="AT139" s="241" t="s">
        <v>232</v>
      </c>
      <c r="AU139" s="241" t="s">
        <v>93</v>
      </c>
      <c r="AV139" s="15" t="s">
        <v>228</v>
      </c>
      <c r="AW139" s="15" t="s">
        <v>35</v>
      </c>
      <c r="AX139" s="15" t="s">
        <v>87</v>
      </c>
      <c r="AY139" s="241" t="s">
        <v>220</v>
      </c>
    </row>
    <row r="140" spans="1:65" s="2" customFormat="1" ht="14.45" customHeight="1">
      <c r="A140" s="35"/>
      <c r="B140" s="36"/>
      <c r="C140" s="192" t="s">
        <v>228</v>
      </c>
      <c r="D140" s="192" t="s">
        <v>223</v>
      </c>
      <c r="E140" s="193" t="s">
        <v>1101</v>
      </c>
      <c r="F140" s="194" t="s">
        <v>1102</v>
      </c>
      <c r="G140" s="195" t="s">
        <v>353</v>
      </c>
      <c r="H140" s="196">
        <v>23</v>
      </c>
      <c r="I140" s="197"/>
      <c r="J140" s="198">
        <f>ROUND(I140*H140,2)</f>
        <v>0</v>
      </c>
      <c r="K140" s="194" t="s">
        <v>227</v>
      </c>
      <c r="L140" s="40"/>
      <c r="M140" s="199" t="s">
        <v>1</v>
      </c>
      <c r="N140" s="200" t="s">
        <v>46</v>
      </c>
      <c r="O140" s="72"/>
      <c r="P140" s="201">
        <f>O140*H140</f>
        <v>0</v>
      </c>
      <c r="Q140" s="201">
        <v>5.5000000000000003E-4</v>
      </c>
      <c r="R140" s="201">
        <f>Q140*H140</f>
        <v>1.2650000000000002E-2</v>
      </c>
      <c r="S140" s="201">
        <v>0</v>
      </c>
      <c r="T140" s="202">
        <f>S140*H140</f>
        <v>0</v>
      </c>
      <c r="U140" s="35"/>
      <c r="V140" s="35"/>
      <c r="W140" s="35"/>
      <c r="X140" s="35"/>
      <c r="Y140" s="35"/>
      <c r="Z140" s="35"/>
      <c r="AA140" s="35"/>
      <c r="AB140" s="35"/>
      <c r="AC140" s="35"/>
      <c r="AD140" s="35"/>
      <c r="AE140" s="35"/>
      <c r="AR140" s="203" t="s">
        <v>317</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93</v>
      </c>
      <c r="BK140" s="204">
        <f>ROUND(I140*H140,2)</f>
        <v>0</v>
      </c>
      <c r="BL140" s="18" t="s">
        <v>317</v>
      </c>
      <c r="BM140" s="203" t="s">
        <v>1103</v>
      </c>
    </row>
    <row r="141" spans="1:65" s="2" customFormat="1" ht="11.25">
      <c r="A141" s="35"/>
      <c r="B141" s="36"/>
      <c r="C141" s="37"/>
      <c r="D141" s="205" t="s">
        <v>230</v>
      </c>
      <c r="E141" s="37"/>
      <c r="F141" s="206" t="s">
        <v>1104</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4" customFormat="1" ht="11.25">
      <c r="B142" s="220"/>
      <c r="C142" s="221"/>
      <c r="D142" s="205" t="s">
        <v>232</v>
      </c>
      <c r="E142" s="222" t="s">
        <v>1</v>
      </c>
      <c r="F142" s="223" t="s">
        <v>364</v>
      </c>
      <c r="G142" s="221"/>
      <c r="H142" s="224">
        <v>23</v>
      </c>
      <c r="I142" s="225"/>
      <c r="J142" s="221"/>
      <c r="K142" s="221"/>
      <c r="L142" s="226"/>
      <c r="M142" s="227"/>
      <c r="N142" s="228"/>
      <c r="O142" s="228"/>
      <c r="P142" s="228"/>
      <c r="Q142" s="228"/>
      <c r="R142" s="228"/>
      <c r="S142" s="228"/>
      <c r="T142" s="229"/>
      <c r="AT142" s="230" t="s">
        <v>232</v>
      </c>
      <c r="AU142" s="230" t="s">
        <v>93</v>
      </c>
      <c r="AV142" s="14" t="s">
        <v>93</v>
      </c>
      <c r="AW142" s="14" t="s">
        <v>35</v>
      </c>
      <c r="AX142" s="14" t="s">
        <v>80</v>
      </c>
      <c r="AY142" s="230" t="s">
        <v>220</v>
      </c>
    </row>
    <row r="143" spans="1:65" s="15" customFormat="1" ht="11.25">
      <c r="B143" s="231"/>
      <c r="C143" s="232"/>
      <c r="D143" s="205" t="s">
        <v>232</v>
      </c>
      <c r="E143" s="233" t="s">
        <v>1</v>
      </c>
      <c r="F143" s="234" t="s">
        <v>236</v>
      </c>
      <c r="G143" s="232"/>
      <c r="H143" s="235">
        <v>23</v>
      </c>
      <c r="I143" s="236"/>
      <c r="J143" s="232"/>
      <c r="K143" s="232"/>
      <c r="L143" s="237"/>
      <c r="M143" s="238"/>
      <c r="N143" s="239"/>
      <c r="O143" s="239"/>
      <c r="P143" s="239"/>
      <c r="Q143" s="239"/>
      <c r="R143" s="239"/>
      <c r="S143" s="239"/>
      <c r="T143" s="240"/>
      <c r="AT143" s="241" t="s">
        <v>232</v>
      </c>
      <c r="AU143" s="241" t="s">
        <v>93</v>
      </c>
      <c r="AV143" s="15" t="s">
        <v>228</v>
      </c>
      <c r="AW143" s="15" t="s">
        <v>35</v>
      </c>
      <c r="AX143" s="15" t="s">
        <v>87</v>
      </c>
      <c r="AY143" s="241" t="s">
        <v>220</v>
      </c>
    </row>
    <row r="144" spans="1:65" s="2" customFormat="1" ht="14.45" customHeight="1">
      <c r="A144" s="35"/>
      <c r="B144" s="36"/>
      <c r="C144" s="192" t="s">
        <v>256</v>
      </c>
      <c r="D144" s="192" t="s">
        <v>223</v>
      </c>
      <c r="E144" s="193" t="s">
        <v>1105</v>
      </c>
      <c r="F144" s="194" t="s">
        <v>1106</v>
      </c>
      <c r="G144" s="195" t="s">
        <v>353</v>
      </c>
      <c r="H144" s="196">
        <v>2</v>
      </c>
      <c r="I144" s="197"/>
      <c r="J144" s="198">
        <f>ROUND(I144*H144,2)</f>
        <v>0</v>
      </c>
      <c r="K144" s="194" t="s">
        <v>227</v>
      </c>
      <c r="L144" s="40"/>
      <c r="M144" s="199" t="s">
        <v>1</v>
      </c>
      <c r="N144" s="200" t="s">
        <v>46</v>
      </c>
      <c r="O144" s="72"/>
      <c r="P144" s="201">
        <f>O144*H144</f>
        <v>0</v>
      </c>
      <c r="Q144" s="201">
        <v>1.0399999999999999E-3</v>
      </c>
      <c r="R144" s="201">
        <f>Q144*H144</f>
        <v>2.0799999999999998E-3</v>
      </c>
      <c r="S144" s="201">
        <v>0</v>
      </c>
      <c r="T144" s="202">
        <f>S144*H144</f>
        <v>0</v>
      </c>
      <c r="U144" s="35"/>
      <c r="V144" s="35"/>
      <c r="W144" s="35"/>
      <c r="X144" s="35"/>
      <c r="Y144" s="35"/>
      <c r="Z144" s="35"/>
      <c r="AA144" s="35"/>
      <c r="AB144" s="35"/>
      <c r="AC144" s="35"/>
      <c r="AD144" s="35"/>
      <c r="AE144" s="35"/>
      <c r="AR144" s="203" t="s">
        <v>317</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93</v>
      </c>
      <c r="BK144" s="204">
        <f>ROUND(I144*H144,2)</f>
        <v>0</v>
      </c>
      <c r="BL144" s="18" t="s">
        <v>317</v>
      </c>
      <c r="BM144" s="203" t="s">
        <v>1107</v>
      </c>
    </row>
    <row r="145" spans="1:65" s="2" customFormat="1" ht="11.25">
      <c r="A145" s="35"/>
      <c r="B145" s="36"/>
      <c r="C145" s="37"/>
      <c r="D145" s="205" t="s">
        <v>230</v>
      </c>
      <c r="E145" s="37"/>
      <c r="F145" s="206" t="s">
        <v>1108</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230</v>
      </c>
      <c r="AU145" s="18" t="s">
        <v>93</v>
      </c>
    </row>
    <row r="146" spans="1:65" s="14" customFormat="1" ht="11.25">
      <c r="B146" s="220"/>
      <c r="C146" s="221"/>
      <c r="D146" s="205" t="s">
        <v>232</v>
      </c>
      <c r="E146" s="222" t="s">
        <v>1</v>
      </c>
      <c r="F146" s="223" t="s">
        <v>2293</v>
      </c>
      <c r="G146" s="221"/>
      <c r="H146" s="224">
        <v>2</v>
      </c>
      <c r="I146" s="225"/>
      <c r="J146" s="221"/>
      <c r="K146" s="221"/>
      <c r="L146" s="226"/>
      <c r="M146" s="227"/>
      <c r="N146" s="228"/>
      <c r="O146" s="228"/>
      <c r="P146" s="228"/>
      <c r="Q146" s="228"/>
      <c r="R146" s="228"/>
      <c r="S146" s="228"/>
      <c r="T146" s="229"/>
      <c r="AT146" s="230" t="s">
        <v>232</v>
      </c>
      <c r="AU146" s="230" t="s">
        <v>93</v>
      </c>
      <c r="AV146" s="14" t="s">
        <v>93</v>
      </c>
      <c r="AW146" s="14" t="s">
        <v>35</v>
      </c>
      <c r="AX146" s="14" t="s">
        <v>80</v>
      </c>
      <c r="AY146" s="230" t="s">
        <v>220</v>
      </c>
    </row>
    <row r="147" spans="1:65" s="15" customFormat="1" ht="11.25">
      <c r="B147" s="231"/>
      <c r="C147" s="232"/>
      <c r="D147" s="205" t="s">
        <v>232</v>
      </c>
      <c r="E147" s="233" t="s">
        <v>1</v>
      </c>
      <c r="F147" s="234" t="s">
        <v>236</v>
      </c>
      <c r="G147" s="232"/>
      <c r="H147" s="235">
        <v>2</v>
      </c>
      <c r="I147" s="236"/>
      <c r="J147" s="232"/>
      <c r="K147" s="232"/>
      <c r="L147" s="237"/>
      <c r="M147" s="238"/>
      <c r="N147" s="239"/>
      <c r="O147" s="239"/>
      <c r="P147" s="239"/>
      <c r="Q147" s="239"/>
      <c r="R147" s="239"/>
      <c r="S147" s="239"/>
      <c r="T147" s="240"/>
      <c r="AT147" s="241" t="s">
        <v>232</v>
      </c>
      <c r="AU147" s="241" t="s">
        <v>93</v>
      </c>
      <c r="AV147" s="15" t="s">
        <v>228</v>
      </c>
      <c r="AW147" s="15" t="s">
        <v>35</v>
      </c>
      <c r="AX147" s="15" t="s">
        <v>87</v>
      </c>
      <c r="AY147" s="241" t="s">
        <v>220</v>
      </c>
    </row>
    <row r="148" spans="1:65" s="2" customFormat="1" ht="14.45" customHeight="1">
      <c r="A148" s="35"/>
      <c r="B148" s="36"/>
      <c r="C148" s="192" t="s">
        <v>221</v>
      </c>
      <c r="D148" s="192" t="s">
        <v>223</v>
      </c>
      <c r="E148" s="193" t="s">
        <v>1109</v>
      </c>
      <c r="F148" s="194" t="s">
        <v>1110</v>
      </c>
      <c r="G148" s="195" t="s">
        <v>353</v>
      </c>
      <c r="H148" s="196">
        <v>4</v>
      </c>
      <c r="I148" s="197"/>
      <c r="J148" s="198">
        <f>ROUND(I148*H148,2)</f>
        <v>0</v>
      </c>
      <c r="K148" s="194" t="s">
        <v>227</v>
      </c>
      <c r="L148" s="40"/>
      <c r="M148" s="199" t="s">
        <v>1</v>
      </c>
      <c r="N148" s="200" t="s">
        <v>46</v>
      </c>
      <c r="O148" s="72"/>
      <c r="P148" s="201">
        <f>O148*H148</f>
        <v>0</v>
      </c>
      <c r="Q148" s="201">
        <v>1.7700000000000001E-3</v>
      </c>
      <c r="R148" s="201">
        <f>Q148*H148</f>
        <v>7.0800000000000004E-3</v>
      </c>
      <c r="S148" s="201">
        <v>0</v>
      </c>
      <c r="T148" s="202">
        <f>S148*H148</f>
        <v>0</v>
      </c>
      <c r="U148" s="35"/>
      <c r="V148" s="35"/>
      <c r="W148" s="35"/>
      <c r="X148" s="35"/>
      <c r="Y148" s="35"/>
      <c r="Z148" s="35"/>
      <c r="AA148" s="35"/>
      <c r="AB148" s="35"/>
      <c r="AC148" s="35"/>
      <c r="AD148" s="35"/>
      <c r="AE148" s="35"/>
      <c r="AR148" s="203" t="s">
        <v>317</v>
      </c>
      <c r="AT148" s="203" t="s">
        <v>223</v>
      </c>
      <c r="AU148" s="203" t="s">
        <v>93</v>
      </c>
      <c r="AY148" s="18" t="s">
        <v>220</v>
      </c>
      <c r="BE148" s="204">
        <f>IF(N148="základní",J148,0)</f>
        <v>0</v>
      </c>
      <c r="BF148" s="204">
        <f>IF(N148="snížená",J148,0)</f>
        <v>0</v>
      </c>
      <c r="BG148" s="204">
        <f>IF(N148="zákl. přenesená",J148,0)</f>
        <v>0</v>
      </c>
      <c r="BH148" s="204">
        <f>IF(N148="sníž. přenesená",J148,0)</f>
        <v>0</v>
      </c>
      <c r="BI148" s="204">
        <f>IF(N148="nulová",J148,0)</f>
        <v>0</v>
      </c>
      <c r="BJ148" s="18" t="s">
        <v>93</v>
      </c>
      <c r="BK148" s="204">
        <f>ROUND(I148*H148,2)</f>
        <v>0</v>
      </c>
      <c r="BL148" s="18" t="s">
        <v>317</v>
      </c>
      <c r="BM148" s="203" t="s">
        <v>1111</v>
      </c>
    </row>
    <row r="149" spans="1:65" s="2" customFormat="1" ht="11.25">
      <c r="A149" s="35"/>
      <c r="B149" s="36"/>
      <c r="C149" s="37"/>
      <c r="D149" s="205" t="s">
        <v>230</v>
      </c>
      <c r="E149" s="37"/>
      <c r="F149" s="206" t="s">
        <v>1112</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230</v>
      </c>
      <c r="AU149" s="18" t="s">
        <v>93</v>
      </c>
    </row>
    <row r="150" spans="1:65" s="14" customFormat="1" ht="11.25">
      <c r="B150" s="220"/>
      <c r="C150" s="221"/>
      <c r="D150" s="205" t="s">
        <v>232</v>
      </c>
      <c r="E150" s="222" t="s">
        <v>1</v>
      </c>
      <c r="F150" s="223" t="s">
        <v>2294</v>
      </c>
      <c r="G150" s="221"/>
      <c r="H150" s="224">
        <v>4</v>
      </c>
      <c r="I150" s="225"/>
      <c r="J150" s="221"/>
      <c r="K150" s="221"/>
      <c r="L150" s="226"/>
      <c r="M150" s="227"/>
      <c r="N150" s="228"/>
      <c r="O150" s="228"/>
      <c r="P150" s="228"/>
      <c r="Q150" s="228"/>
      <c r="R150" s="228"/>
      <c r="S150" s="228"/>
      <c r="T150" s="229"/>
      <c r="AT150" s="230" t="s">
        <v>232</v>
      </c>
      <c r="AU150" s="230" t="s">
        <v>93</v>
      </c>
      <c r="AV150" s="14" t="s">
        <v>93</v>
      </c>
      <c r="AW150" s="14" t="s">
        <v>35</v>
      </c>
      <c r="AX150" s="14" t="s">
        <v>80</v>
      </c>
      <c r="AY150" s="230" t="s">
        <v>220</v>
      </c>
    </row>
    <row r="151" spans="1:65" s="15" customFormat="1" ht="11.25">
      <c r="B151" s="231"/>
      <c r="C151" s="232"/>
      <c r="D151" s="205" t="s">
        <v>232</v>
      </c>
      <c r="E151" s="233" t="s">
        <v>1</v>
      </c>
      <c r="F151" s="234" t="s">
        <v>236</v>
      </c>
      <c r="G151" s="232"/>
      <c r="H151" s="235">
        <v>4</v>
      </c>
      <c r="I151" s="236"/>
      <c r="J151" s="232"/>
      <c r="K151" s="232"/>
      <c r="L151" s="237"/>
      <c r="M151" s="238"/>
      <c r="N151" s="239"/>
      <c r="O151" s="239"/>
      <c r="P151" s="239"/>
      <c r="Q151" s="239"/>
      <c r="R151" s="239"/>
      <c r="S151" s="239"/>
      <c r="T151" s="240"/>
      <c r="AT151" s="241" t="s">
        <v>232</v>
      </c>
      <c r="AU151" s="241" t="s">
        <v>93</v>
      </c>
      <c r="AV151" s="15" t="s">
        <v>228</v>
      </c>
      <c r="AW151" s="15" t="s">
        <v>35</v>
      </c>
      <c r="AX151" s="15" t="s">
        <v>87</v>
      </c>
      <c r="AY151" s="241" t="s">
        <v>220</v>
      </c>
    </row>
    <row r="152" spans="1:65" s="2" customFormat="1" ht="14.45" customHeight="1">
      <c r="A152" s="35"/>
      <c r="B152" s="36"/>
      <c r="C152" s="192" t="s">
        <v>266</v>
      </c>
      <c r="D152" s="192" t="s">
        <v>223</v>
      </c>
      <c r="E152" s="193" t="s">
        <v>1113</v>
      </c>
      <c r="F152" s="194" t="s">
        <v>1114</v>
      </c>
      <c r="G152" s="195" t="s">
        <v>1115</v>
      </c>
      <c r="H152" s="196">
        <v>1</v>
      </c>
      <c r="I152" s="197"/>
      <c r="J152" s="198">
        <f>ROUND(I152*H152,2)</f>
        <v>0</v>
      </c>
      <c r="K152" s="194" t="s">
        <v>1</v>
      </c>
      <c r="L152" s="40"/>
      <c r="M152" s="199" t="s">
        <v>1</v>
      </c>
      <c r="N152" s="200" t="s">
        <v>46</v>
      </c>
      <c r="O152" s="72"/>
      <c r="P152" s="201">
        <f>O152*H152</f>
        <v>0</v>
      </c>
      <c r="Q152" s="201">
        <v>0.01</v>
      </c>
      <c r="R152" s="201">
        <f>Q152*H152</f>
        <v>0.01</v>
      </c>
      <c r="S152" s="201">
        <v>0</v>
      </c>
      <c r="T152" s="202">
        <f>S152*H152</f>
        <v>0</v>
      </c>
      <c r="U152" s="35"/>
      <c r="V152" s="35"/>
      <c r="W152" s="35"/>
      <c r="X152" s="35"/>
      <c r="Y152" s="35"/>
      <c r="Z152" s="35"/>
      <c r="AA152" s="35"/>
      <c r="AB152" s="35"/>
      <c r="AC152" s="35"/>
      <c r="AD152" s="35"/>
      <c r="AE152" s="35"/>
      <c r="AR152" s="203" t="s">
        <v>317</v>
      </c>
      <c r="AT152" s="203" t="s">
        <v>223</v>
      </c>
      <c r="AU152" s="203" t="s">
        <v>93</v>
      </c>
      <c r="AY152" s="18" t="s">
        <v>220</v>
      </c>
      <c r="BE152" s="204">
        <f>IF(N152="základní",J152,0)</f>
        <v>0</v>
      </c>
      <c r="BF152" s="204">
        <f>IF(N152="snížená",J152,0)</f>
        <v>0</v>
      </c>
      <c r="BG152" s="204">
        <f>IF(N152="zákl. přenesená",J152,0)</f>
        <v>0</v>
      </c>
      <c r="BH152" s="204">
        <f>IF(N152="sníž. přenesená",J152,0)</f>
        <v>0</v>
      </c>
      <c r="BI152" s="204">
        <f>IF(N152="nulová",J152,0)</f>
        <v>0</v>
      </c>
      <c r="BJ152" s="18" t="s">
        <v>93</v>
      </c>
      <c r="BK152" s="204">
        <f>ROUND(I152*H152,2)</f>
        <v>0</v>
      </c>
      <c r="BL152" s="18" t="s">
        <v>317</v>
      </c>
      <c r="BM152" s="203" t="s">
        <v>1116</v>
      </c>
    </row>
    <row r="153" spans="1:65" s="2" customFormat="1" ht="11.25">
      <c r="A153" s="35"/>
      <c r="B153" s="36"/>
      <c r="C153" s="37"/>
      <c r="D153" s="205" t="s">
        <v>230</v>
      </c>
      <c r="E153" s="37"/>
      <c r="F153" s="206" t="s">
        <v>1114</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230</v>
      </c>
      <c r="AU153" s="18" t="s">
        <v>93</v>
      </c>
    </row>
    <row r="154" spans="1:65" s="13" customFormat="1" ht="11.25">
      <c r="B154" s="210"/>
      <c r="C154" s="211"/>
      <c r="D154" s="205" t="s">
        <v>232</v>
      </c>
      <c r="E154" s="212" t="s">
        <v>1</v>
      </c>
      <c r="F154" s="213" t="s">
        <v>1117</v>
      </c>
      <c r="G154" s="211"/>
      <c r="H154" s="212" t="s">
        <v>1</v>
      </c>
      <c r="I154" s="214"/>
      <c r="J154" s="211"/>
      <c r="K154" s="211"/>
      <c r="L154" s="215"/>
      <c r="M154" s="216"/>
      <c r="N154" s="217"/>
      <c r="O154" s="217"/>
      <c r="P154" s="217"/>
      <c r="Q154" s="217"/>
      <c r="R154" s="217"/>
      <c r="S154" s="217"/>
      <c r="T154" s="218"/>
      <c r="AT154" s="219" t="s">
        <v>232</v>
      </c>
      <c r="AU154" s="219" t="s">
        <v>93</v>
      </c>
      <c r="AV154" s="13" t="s">
        <v>87</v>
      </c>
      <c r="AW154" s="13" t="s">
        <v>35</v>
      </c>
      <c r="AX154" s="13" t="s">
        <v>80</v>
      </c>
      <c r="AY154" s="219" t="s">
        <v>220</v>
      </c>
    </row>
    <row r="155" spans="1:65" s="14" customFormat="1" ht="11.25">
      <c r="B155" s="220"/>
      <c r="C155" s="221"/>
      <c r="D155" s="205" t="s">
        <v>232</v>
      </c>
      <c r="E155" s="222" t="s">
        <v>1</v>
      </c>
      <c r="F155" s="223" t="s">
        <v>87</v>
      </c>
      <c r="G155" s="221"/>
      <c r="H155" s="224">
        <v>1</v>
      </c>
      <c r="I155" s="225"/>
      <c r="J155" s="221"/>
      <c r="K155" s="221"/>
      <c r="L155" s="226"/>
      <c r="M155" s="227"/>
      <c r="N155" s="228"/>
      <c r="O155" s="228"/>
      <c r="P155" s="228"/>
      <c r="Q155" s="228"/>
      <c r="R155" s="228"/>
      <c r="S155" s="228"/>
      <c r="T155" s="229"/>
      <c r="AT155" s="230" t="s">
        <v>232</v>
      </c>
      <c r="AU155" s="230" t="s">
        <v>93</v>
      </c>
      <c r="AV155" s="14" t="s">
        <v>93</v>
      </c>
      <c r="AW155" s="14" t="s">
        <v>35</v>
      </c>
      <c r="AX155" s="14" t="s">
        <v>80</v>
      </c>
      <c r="AY155" s="230" t="s">
        <v>220</v>
      </c>
    </row>
    <row r="156" spans="1:65" s="15" customFormat="1" ht="11.25">
      <c r="B156" s="231"/>
      <c r="C156" s="232"/>
      <c r="D156" s="205" t="s">
        <v>232</v>
      </c>
      <c r="E156" s="233" t="s">
        <v>1</v>
      </c>
      <c r="F156" s="234" t="s">
        <v>236</v>
      </c>
      <c r="G156" s="232"/>
      <c r="H156" s="235">
        <v>1</v>
      </c>
      <c r="I156" s="236"/>
      <c r="J156" s="232"/>
      <c r="K156" s="232"/>
      <c r="L156" s="237"/>
      <c r="M156" s="238"/>
      <c r="N156" s="239"/>
      <c r="O156" s="239"/>
      <c r="P156" s="239"/>
      <c r="Q156" s="239"/>
      <c r="R156" s="239"/>
      <c r="S156" s="239"/>
      <c r="T156" s="240"/>
      <c r="AT156" s="241" t="s">
        <v>232</v>
      </c>
      <c r="AU156" s="241" t="s">
        <v>93</v>
      </c>
      <c r="AV156" s="15" t="s">
        <v>228</v>
      </c>
      <c r="AW156" s="15" t="s">
        <v>35</v>
      </c>
      <c r="AX156" s="15" t="s">
        <v>87</v>
      </c>
      <c r="AY156" s="241" t="s">
        <v>220</v>
      </c>
    </row>
    <row r="157" spans="1:65" s="2" customFormat="1" ht="14.45" customHeight="1">
      <c r="A157" s="35"/>
      <c r="B157" s="36"/>
      <c r="C157" s="192" t="s">
        <v>276</v>
      </c>
      <c r="D157" s="192" t="s">
        <v>223</v>
      </c>
      <c r="E157" s="193" t="s">
        <v>1118</v>
      </c>
      <c r="F157" s="194" t="s">
        <v>1119</v>
      </c>
      <c r="G157" s="195" t="s">
        <v>353</v>
      </c>
      <c r="H157" s="196">
        <v>5</v>
      </c>
      <c r="I157" s="197"/>
      <c r="J157" s="198">
        <f>ROUND(I157*H157,2)</f>
        <v>0</v>
      </c>
      <c r="K157" s="194" t="s">
        <v>1</v>
      </c>
      <c r="L157" s="40"/>
      <c r="M157" s="199" t="s">
        <v>1</v>
      </c>
      <c r="N157" s="200" t="s">
        <v>46</v>
      </c>
      <c r="O157" s="72"/>
      <c r="P157" s="201">
        <f>O157*H157</f>
        <v>0</v>
      </c>
      <c r="Q157" s="201">
        <v>0.01</v>
      </c>
      <c r="R157" s="201">
        <f>Q157*H157</f>
        <v>0.05</v>
      </c>
      <c r="S157" s="201">
        <v>0</v>
      </c>
      <c r="T157" s="202">
        <f>S157*H157</f>
        <v>0</v>
      </c>
      <c r="U157" s="35"/>
      <c r="V157" s="35"/>
      <c r="W157" s="35"/>
      <c r="X157" s="35"/>
      <c r="Y157" s="35"/>
      <c r="Z157" s="35"/>
      <c r="AA157" s="35"/>
      <c r="AB157" s="35"/>
      <c r="AC157" s="35"/>
      <c r="AD157" s="35"/>
      <c r="AE157" s="35"/>
      <c r="AR157" s="203" t="s">
        <v>317</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2295</v>
      </c>
    </row>
    <row r="158" spans="1:65" s="2" customFormat="1" ht="11.25">
      <c r="A158" s="35"/>
      <c r="B158" s="36"/>
      <c r="C158" s="37"/>
      <c r="D158" s="205" t="s">
        <v>230</v>
      </c>
      <c r="E158" s="37"/>
      <c r="F158" s="206" t="s">
        <v>1119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13" customFormat="1" ht="11.25">
      <c r="B159" s="210"/>
      <c r="C159" s="211"/>
      <c r="D159" s="205" t="s">
        <v>232</v>
      </c>
      <c r="E159" s="212" t="s">
        <v>1</v>
      </c>
      <c r="F159" s="213" t="s">
        <v>1121</v>
      </c>
      <c r="G159" s="211"/>
      <c r="H159" s="212" t="s">
        <v>1</v>
      </c>
      <c r="I159" s="214"/>
      <c r="J159" s="211"/>
      <c r="K159" s="211"/>
      <c r="L159" s="215"/>
      <c r="M159" s="216"/>
      <c r="N159" s="217"/>
      <c r="O159" s="217"/>
      <c r="P159" s="217"/>
      <c r="Q159" s="217"/>
      <c r="R159" s="217"/>
      <c r="S159" s="217"/>
      <c r="T159" s="218"/>
      <c r="AT159" s="219" t="s">
        <v>232</v>
      </c>
      <c r="AU159" s="219" t="s">
        <v>93</v>
      </c>
      <c r="AV159" s="13" t="s">
        <v>87</v>
      </c>
      <c r="AW159" s="13" t="s">
        <v>35</v>
      </c>
      <c r="AX159" s="13" t="s">
        <v>80</v>
      </c>
      <c r="AY159" s="219" t="s">
        <v>220</v>
      </c>
    </row>
    <row r="160" spans="1:65" s="14" customFormat="1" ht="11.25">
      <c r="B160" s="220"/>
      <c r="C160" s="221"/>
      <c r="D160" s="205" t="s">
        <v>232</v>
      </c>
      <c r="E160" s="222" t="s">
        <v>1</v>
      </c>
      <c r="F160" s="223" t="s">
        <v>1122</v>
      </c>
      <c r="G160" s="221"/>
      <c r="H160" s="224">
        <v>5</v>
      </c>
      <c r="I160" s="225"/>
      <c r="J160" s="221"/>
      <c r="K160" s="221"/>
      <c r="L160" s="226"/>
      <c r="M160" s="227"/>
      <c r="N160" s="228"/>
      <c r="O160" s="228"/>
      <c r="P160" s="228"/>
      <c r="Q160" s="228"/>
      <c r="R160" s="228"/>
      <c r="S160" s="228"/>
      <c r="T160" s="229"/>
      <c r="AT160" s="230" t="s">
        <v>232</v>
      </c>
      <c r="AU160" s="230" t="s">
        <v>93</v>
      </c>
      <c r="AV160" s="14" t="s">
        <v>93</v>
      </c>
      <c r="AW160" s="14" t="s">
        <v>35</v>
      </c>
      <c r="AX160" s="14" t="s">
        <v>87</v>
      </c>
      <c r="AY160" s="230" t="s">
        <v>220</v>
      </c>
    </row>
    <row r="161" spans="1:65" s="2" customFormat="1" ht="14.45" customHeight="1">
      <c r="A161" s="35"/>
      <c r="B161" s="36"/>
      <c r="C161" s="192" t="s">
        <v>274</v>
      </c>
      <c r="D161" s="192" t="s">
        <v>223</v>
      </c>
      <c r="E161" s="193" t="s">
        <v>2296</v>
      </c>
      <c r="F161" s="194" t="s">
        <v>2297</v>
      </c>
      <c r="G161" s="195" t="s">
        <v>259</v>
      </c>
      <c r="H161" s="196">
        <v>2</v>
      </c>
      <c r="I161" s="197"/>
      <c r="J161" s="198">
        <f>ROUND(I161*H161,2)</f>
        <v>0</v>
      </c>
      <c r="K161" s="194" t="s">
        <v>1</v>
      </c>
      <c r="L161" s="40"/>
      <c r="M161" s="199" t="s">
        <v>1</v>
      </c>
      <c r="N161" s="200" t="s">
        <v>46</v>
      </c>
      <c r="O161" s="72"/>
      <c r="P161" s="201">
        <f>O161*H161</f>
        <v>0</v>
      </c>
      <c r="Q161" s="201">
        <v>8.0000000000000007E-5</v>
      </c>
      <c r="R161" s="201">
        <f>Q161*H161</f>
        <v>1.6000000000000001E-4</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2298</v>
      </c>
    </row>
    <row r="162" spans="1:65" s="2" customFormat="1" ht="11.25">
      <c r="A162" s="35"/>
      <c r="B162" s="36"/>
      <c r="C162" s="37"/>
      <c r="D162" s="205" t="s">
        <v>230</v>
      </c>
      <c r="E162" s="37"/>
      <c r="F162" s="206" t="s">
        <v>2297</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14" customFormat="1" ht="11.25">
      <c r="B163" s="220"/>
      <c r="C163" s="221"/>
      <c r="D163" s="205" t="s">
        <v>232</v>
      </c>
      <c r="E163" s="222" t="s">
        <v>1</v>
      </c>
      <c r="F163" s="223" t="s">
        <v>93</v>
      </c>
      <c r="G163" s="221"/>
      <c r="H163" s="224">
        <v>2</v>
      </c>
      <c r="I163" s="225"/>
      <c r="J163" s="221"/>
      <c r="K163" s="221"/>
      <c r="L163" s="226"/>
      <c r="M163" s="227"/>
      <c r="N163" s="228"/>
      <c r="O163" s="228"/>
      <c r="P163" s="228"/>
      <c r="Q163" s="228"/>
      <c r="R163" s="228"/>
      <c r="S163" s="228"/>
      <c r="T163" s="229"/>
      <c r="AT163" s="230" t="s">
        <v>232</v>
      </c>
      <c r="AU163" s="230" t="s">
        <v>93</v>
      </c>
      <c r="AV163" s="14" t="s">
        <v>93</v>
      </c>
      <c r="AW163" s="14" t="s">
        <v>35</v>
      </c>
      <c r="AX163" s="14" t="s">
        <v>80</v>
      </c>
      <c r="AY163" s="230" t="s">
        <v>220</v>
      </c>
    </row>
    <row r="164" spans="1:65" s="15" customFormat="1" ht="11.25">
      <c r="B164" s="231"/>
      <c r="C164" s="232"/>
      <c r="D164" s="205" t="s">
        <v>232</v>
      </c>
      <c r="E164" s="233" t="s">
        <v>1</v>
      </c>
      <c r="F164" s="234" t="s">
        <v>236</v>
      </c>
      <c r="G164" s="232"/>
      <c r="H164" s="235">
        <v>2</v>
      </c>
      <c r="I164" s="236"/>
      <c r="J164" s="232"/>
      <c r="K164" s="232"/>
      <c r="L164" s="237"/>
      <c r="M164" s="238"/>
      <c r="N164" s="239"/>
      <c r="O164" s="239"/>
      <c r="P164" s="239"/>
      <c r="Q164" s="239"/>
      <c r="R164" s="239"/>
      <c r="S164" s="239"/>
      <c r="T164" s="240"/>
      <c r="AT164" s="241" t="s">
        <v>232</v>
      </c>
      <c r="AU164" s="241" t="s">
        <v>93</v>
      </c>
      <c r="AV164" s="15" t="s">
        <v>228</v>
      </c>
      <c r="AW164" s="15" t="s">
        <v>35</v>
      </c>
      <c r="AX164" s="15" t="s">
        <v>87</v>
      </c>
      <c r="AY164" s="241" t="s">
        <v>220</v>
      </c>
    </row>
    <row r="165" spans="1:65" s="2" customFormat="1" ht="14.45" customHeight="1">
      <c r="A165" s="35"/>
      <c r="B165" s="36"/>
      <c r="C165" s="192" t="s">
        <v>286</v>
      </c>
      <c r="D165" s="192" t="s">
        <v>223</v>
      </c>
      <c r="E165" s="193" t="s">
        <v>1123</v>
      </c>
      <c r="F165" s="194" t="s">
        <v>1124</v>
      </c>
      <c r="G165" s="195" t="s">
        <v>353</v>
      </c>
      <c r="H165" s="196">
        <v>31</v>
      </c>
      <c r="I165" s="197"/>
      <c r="J165" s="198">
        <f>ROUND(I165*H165,2)</f>
        <v>0</v>
      </c>
      <c r="K165" s="194" t="s">
        <v>227</v>
      </c>
      <c r="L165" s="40"/>
      <c r="M165" s="199" t="s">
        <v>1</v>
      </c>
      <c r="N165" s="200"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317</v>
      </c>
      <c r="AT165" s="203" t="s">
        <v>223</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1125</v>
      </c>
    </row>
    <row r="166" spans="1:65" s="2" customFormat="1" ht="11.25">
      <c r="A166" s="35"/>
      <c r="B166" s="36"/>
      <c r="C166" s="37"/>
      <c r="D166" s="205" t="s">
        <v>230</v>
      </c>
      <c r="E166" s="37"/>
      <c r="F166" s="206" t="s">
        <v>1126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14" customFormat="1" ht="11.25">
      <c r="B167" s="220"/>
      <c r="C167" s="221"/>
      <c r="D167" s="205" t="s">
        <v>232</v>
      </c>
      <c r="E167" s="222" t="s">
        <v>1</v>
      </c>
      <c r="F167" s="223" t="s">
        <v>413</v>
      </c>
      <c r="G167" s="221"/>
      <c r="H167" s="224">
        <v>31</v>
      </c>
      <c r="I167" s="225"/>
      <c r="J167" s="221"/>
      <c r="K167" s="221"/>
      <c r="L167" s="226"/>
      <c r="M167" s="227"/>
      <c r="N167" s="228"/>
      <c r="O167" s="228"/>
      <c r="P167" s="228"/>
      <c r="Q167" s="228"/>
      <c r="R167" s="228"/>
      <c r="S167" s="228"/>
      <c r="T167" s="229"/>
      <c r="AT167" s="230" t="s">
        <v>232</v>
      </c>
      <c r="AU167" s="230" t="s">
        <v>93</v>
      </c>
      <c r="AV167" s="14" t="s">
        <v>93</v>
      </c>
      <c r="AW167" s="14" t="s">
        <v>35</v>
      </c>
      <c r="AX167" s="14" t="s">
        <v>80</v>
      </c>
      <c r="AY167" s="230" t="s">
        <v>220</v>
      </c>
    </row>
    <row r="168" spans="1:65" s="15" customFormat="1" ht="11.25">
      <c r="B168" s="231"/>
      <c r="C168" s="232"/>
      <c r="D168" s="205" t="s">
        <v>232</v>
      </c>
      <c r="E168" s="233" t="s">
        <v>1</v>
      </c>
      <c r="F168" s="234" t="s">
        <v>236</v>
      </c>
      <c r="G168" s="232"/>
      <c r="H168" s="235">
        <v>31</v>
      </c>
      <c r="I168" s="236"/>
      <c r="J168" s="232"/>
      <c r="K168" s="232"/>
      <c r="L168" s="237"/>
      <c r="M168" s="238"/>
      <c r="N168" s="239"/>
      <c r="O168" s="239"/>
      <c r="P168" s="239"/>
      <c r="Q168" s="239"/>
      <c r="R168" s="239"/>
      <c r="S168" s="239"/>
      <c r="T168" s="240"/>
      <c r="AT168" s="241" t="s">
        <v>232</v>
      </c>
      <c r="AU168" s="241" t="s">
        <v>93</v>
      </c>
      <c r="AV168" s="15" t="s">
        <v>228</v>
      </c>
      <c r="AW168" s="15" t="s">
        <v>35</v>
      </c>
      <c r="AX168" s="15" t="s">
        <v>87</v>
      </c>
      <c r="AY168" s="241" t="s">
        <v>220</v>
      </c>
    </row>
    <row r="169" spans="1:65" s="2" customFormat="1" ht="14.45" customHeight="1">
      <c r="A169" s="35"/>
      <c r="B169" s="36"/>
      <c r="C169" s="192" t="s">
        <v>293</v>
      </c>
      <c r="D169" s="192" t="s">
        <v>223</v>
      </c>
      <c r="E169" s="193" t="s">
        <v>1127</v>
      </c>
      <c r="F169" s="194" t="s">
        <v>1128</v>
      </c>
      <c r="G169" s="195" t="s">
        <v>320</v>
      </c>
      <c r="H169" s="196">
        <v>9.1999999999999998E-2</v>
      </c>
      <c r="I169" s="197"/>
      <c r="J169" s="198">
        <f>ROUND(I169*H169,2)</f>
        <v>0</v>
      </c>
      <c r="K169" s="194" t="s">
        <v>227</v>
      </c>
      <c r="L169" s="40"/>
      <c r="M169" s="199" t="s">
        <v>1</v>
      </c>
      <c r="N169" s="200" t="s">
        <v>46</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317</v>
      </c>
      <c r="AT169" s="203" t="s">
        <v>223</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1129</v>
      </c>
    </row>
    <row r="170" spans="1:65" s="2" customFormat="1" ht="19.5">
      <c r="A170" s="35"/>
      <c r="B170" s="36"/>
      <c r="C170" s="37"/>
      <c r="D170" s="205" t="s">
        <v>230</v>
      </c>
      <c r="E170" s="37"/>
      <c r="F170" s="206" t="s">
        <v>1130</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2" customFormat="1" ht="14.45" customHeight="1">
      <c r="A171" s="35"/>
      <c r="B171" s="36"/>
      <c r="C171" s="192" t="s">
        <v>298</v>
      </c>
      <c r="D171" s="192" t="s">
        <v>223</v>
      </c>
      <c r="E171" s="193" t="s">
        <v>1131</v>
      </c>
      <c r="F171" s="194" t="s">
        <v>1132</v>
      </c>
      <c r="G171" s="195" t="s">
        <v>320</v>
      </c>
      <c r="H171" s="196">
        <v>9.1999999999999998E-2</v>
      </c>
      <c r="I171" s="197"/>
      <c r="J171" s="198">
        <f>ROUND(I171*H171,2)</f>
        <v>0</v>
      </c>
      <c r="K171" s="194" t="s">
        <v>227</v>
      </c>
      <c r="L171" s="40"/>
      <c r="M171" s="199" t="s">
        <v>1</v>
      </c>
      <c r="N171" s="200" t="s">
        <v>46</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317</v>
      </c>
      <c r="AT171" s="203" t="s">
        <v>223</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317</v>
      </c>
      <c r="BM171" s="203" t="s">
        <v>1133</v>
      </c>
    </row>
    <row r="172" spans="1:65" s="2" customFormat="1" ht="19.5">
      <c r="A172" s="35"/>
      <c r="B172" s="36"/>
      <c r="C172" s="37"/>
      <c r="D172" s="205" t="s">
        <v>230</v>
      </c>
      <c r="E172" s="37"/>
      <c r="F172" s="206" t="s">
        <v>1134</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12" customFormat="1" ht="22.9" customHeight="1">
      <c r="B173" s="176"/>
      <c r="C173" s="177"/>
      <c r="D173" s="178" t="s">
        <v>79</v>
      </c>
      <c r="E173" s="190" t="s">
        <v>1135</v>
      </c>
      <c r="F173" s="190" t="s">
        <v>1136</v>
      </c>
      <c r="G173" s="177"/>
      <c r="H173" s="177"/>
      <c r="I173" s="180"/>
      <c r="J173" s="191">
        <f>BK173</f>
        <v>0</v>
      </c>
      <c r="K173" s="177"/>
      <c r="L173" s="182"/>
      <c r="M173" s="183"/>
      <c r="N173" s="184"/>
      <c r="O173" s="184"/>
      <c r="P173" s="185">
        <f>SUM(P174:P205)</f>
        <v>0</v>
      </c>
      <c r="Q173" s="184"/>
      <c r="R173" s="185">
        <f>SUM(R174:R205)</f>
        <v>0.14002000000000003</v>
      </c>
      <c r="S173" s="184"/>
      <c r="T173" s="186">
        <f>SUM(T174:T205)</f>
        <v>0</v>
      </c>
      <c r="AR173" s="187" t="s">
        <v>93</v>
      </c>
      <c r="AT173" s="188" t="s">
        <v>79</v>
      </c>
      <c r="AU173" s="188" t="s">
        <v>87</v>
      </c>
      <c r="AY173" s="187" t="s">
        <v>220</v>
      </c>
      <c r="BK173" s="189">
        <f>SUM(BK174:BK205)</f>
        <v>0</v>
      </c>
    </row>
    <row r="174" spans="1:65" s="2" customFormat="1" ht="14.45" customHeight="1">
      <c r="A174" s="35"/>
      <c r="B174" s="36"/>
      <c r="C174" s="192" t="s">
        <v>304</v>
      </c>
      <c r="D174" s="192" t="s">
        <v>223</v>
      </c>
      <c r="E174" s="193" t="s">
        <v>1137</v>
      </c>
      <c r="F174" s="194" t="s">
        <v>1138</v>
      </c>
      <c r="G174" s="195" t="s">
        <v>259</v>
      </c>
      <c r="H174" s="196">
        <v>2</v>
      </c>
      <c r="I174" s="197"/>
      <c r="J174" s="198">
        <f>ROUND(I174*H174,2)</f>
        <v>0</v>
      </c>
      <c r="K174" s="194" t="s">
        <v>1</v>
      </c>
      <c r="L174" s="40"/>
      <c r="M174" s="199" t="s">
        <v>1</v>
      </c>
      <c r="N174" s="200" t="s">
        <v>46</v>
      </c>
      <c r="O174" s="72"/>
      <c r="P174" s="201">
        <f>O174*H174</f>
        <v>0</v>
      </c>
      <c r="Q174" s="201">
        <v>0.02</v>
      </c>
      <c r="R174" s="201">
        <f>Q174*H174</f>
        <v>0.04</v>
      </c>
      <c r="S174" s="201">
        <v>0</v>
      </c>
      <c r="T174" s="202">
        <f>S174*H174</f>
        <v>0</v>
      </c>
      <c r="U174" s="35"/>
      <c r="V174" s="35"/>
      <c r="W174" s="35"/>
      <c r="X174" s="35"/>
      <c r="Y174" s="35"/>
      <c r="Z174" s="35"/>
      <c r="AA174" s="35"/>
      <c r="AB174" s="35"/>
      <c r="AC174" s="35"/>
      <c r="AD174" s="35"/>
      <c r="AE174" s="35"/>
      <c r="AR174" s="203" t="s">
        <v>317</v>
      </c>
      <c r="AT174" s="203" t="s">
        <v>223</v>
      </c>
      <c r="AU174" s="203" t="s">
        <v>93</v>
      </c>
      <c r="AY174" s="18" t="s">
        <v>220</v>
      </c>
      <c r="BE174" s="204">
        <f>IF(N174="základní",J174,0)</f>
        <v>0</v>
      </c>
      <c r="BF174" s="204">
        <f>IF(N174="snížená",J174,0)</f>
        <v>0</v>
      </c>
      <c r="BG174" s="204">
        <f>IF(N174="zákl. přenesená",J174,0)</f>
        <v>0</v>
      </c>
      <c r="BH174" s="204">
        <f>IF(N174="sníž. přenesená",J174,0)</f>
        <v>0</v>
      </c>
      <c r="BI174" s="204">
        <f>IF(N174="nulová",J174,0)</f>
        <v>0</v>
      </c>
      <c r="BJ174" s="18" t="s">
        <v>93</v>
      </c>
      <c r="BK174" s="204">
        <f>ROUND(I174*H174,2)</f>
        <v>0</v>
      </c>
      <c r="BL174" s="18" t="s">
        <v>317</v>
      </c>
      <c r="BM174" s="203" t="s">
        <v>1139</v>
      </c>
    </row>
    <row r="175" spans="1:65" s="2" customFormat="1" ht="11.25">
      <c r="A175" s="35"/>
      <c r="B175" s="36"/>
      <c r="C175" s="37"/>
      <c r="D175" s="205" t="s">
        <v>230</v>
      </c>
      <c r="E175" s="37"/>
      <c r="F175" s="206" t="s">
        <v>1138</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230</v>
      </c>
      <c r="AU175" s="18" t="s">
        <v>93</v>
      </c>
    </row>
    <row r="176" spans="1:65" s="14" customFormat="1" ht="11.25">
      <c r="B176" s="220"/>
      <c r="C176" s="221"/>
      <c r="D176" s="205" t="s">
        <v>232</v>
      </c>
      <c r="E176" s="222" t="s">
        <v>1</v>
      </c>
      <c r="F176" s="223" t="s">
        <v>93</v>
      </c>
      <c r="G176" s="221"/>
      <c r="H176" s="224">
        <v>2</v>
      </c>
      <c r="I176" s="225"/>
      <c r="J176" s="221"/>
      <c r="K176" s="221"/>
      <c r="L176" s="226"/>
      <c r="M176" s="227"/>
      <c r="N176" s="228"/>
      <c r="O176" s="228"/>
      <c r="P176" s="228"/>
      <c r="Q176" s="228"/>
      <c r="R176" s="228"/>
      <c r="S176" s="228"/>
      <c r="T176" s="229"/>
      <c r="AT176" s="230" t="s">
        <v>232</v>
      </c>
      <c r="AU176" s="230" t="s">
        <v>93</v>
      </c>
      <c r="AV176" s="14" t="s">
        <v>93</v>
      </c>
      <c r="AW176" s="14" t="s">
        <v>35</v>
      </c>
      <c r="AX176" s="14" t="s">
        <v>80</v>
      </c>
      <c r="AY176" s="230" t="s">
        <v>220</v>
      </c>
    </row>
    <row r="177" spans="1:65" s="15" customFormat="1" ht="11.25">
      <c r="B177" s="231"/>
      <c r="C177" s="232"/>
      <c r="D177" s="205" t="s">
        <v>232</v>
      </c>
      <c r="E177" s="233" t="s">
        <v>1</v>
      </c>
      <c r="F177" s="234" t="s">
        <v>236</v>
      </c>
      <c r="G177" s="232"/>
      <c r="H177" s="235">
        <v>2</v>
      </c>
      <c r="I177" s="236"/>
      <c r="J177" s="232"/>
      <c r="K177" s="232"/>
      <c r="L177" s="237"/>
      <c r="M177" s="238"/>
      <c r="N177" s="239"/>
      <c r="O177" s="239"/>
      <c r="P177" s="239"/>
      <c r="Q177" s="239"/>
      <c r="R177" s="239"/>
      <c r="S177" s="239"/>
      <c r="T177" s="240"/>
      <c r="AT177" s="241" t="s">
        <v>232</v>
      </c>
      <c r="AU177" s="241" t="s">
        <v>93</v>
      </c>
      <c r="AV177" s="15" t="s">
        <v>228</v>
      </c>
      <c r="AW177" s="15" t="s">
        <v>35</v>
      </c>
      <c r="AX177" s="15" t="s">
        <v>87</v>
      </c>
      <c r="AY177" s="241" t="s">
        <v>220</v>
      </c>
    </row>
    <row r="178" spans="1:65" s="2" customFormat="1" ht="14.45" customHeight="1">
      <c r="A178" s="35"/>
      <c r="B178" s="36"/>
      <c r="C178" s="192" t="s">
        <v>308</v>
      </c>
      <c r="D178" s="192" t="s">
        <v>223</v>
      </c>
      <c r="E178" s="193" t="s">
        <v>1140</v>
      </c>
      <c r="F178" s="194" t="s">
        <v>1141</v>
      </c>
      <c r="G178" s="195" t="s">
        <v>1142</v>
      </c>
      <c r="H178" s="196">
        <v>2</v>
      </c>
      <c r="I178" s="197"/>
      <c r="J178" s="198">
        <f>ROUND(I178*H178,2)</f>
        <v>0</v>
      </c>
      <c r="K178" s="194" t="s">
        <v>227</v>
      </c>
      <c r="L178" s="40"/>
      <c r="M178" s="199" t="s">
        <v>1</v>
      </c>
      <c r="N178" s="200" t="s">
        <v>46</v>
      </c>
      <c r="O178" s="72"/>
      <c r="P178" s="201">
        <f>O178*H178</f>
        <v>0</v>
      </c>
      <c r="Q178" s="201">
        <v>1.6469999999999999E-2</v>
      </c>
      <c r="R178" s="201">
        <f>Q178*H178</f>
        <v>3.2939999999999997E-2</v>
      </c>
      <c r="S178" s="201">
        <v>0</v>
      </c>
      <c r="T178" s="202">
        <f>S178*H178</f>
        <v>0</v>
      </c>
      <c r="U178" s="35"/>
      <c r="V178" s="35"/>
      <c r="W178" s="35"/>
      <c r="X178" s="35"/>
      <c r="Y178" s="35"/>
      <c r="Z178" s="35"/>
      <c r="AA178" s="35"/>
      <c r="AB178" s="35"/>
      <c r="AC178" s="35"/>
      <c r="AD178" s="35"/>
      <c r="AE178" s="35"/>
      <c r="AR178" s="203" t="s">
        <v>317</v>
      </c>
      <c r="AT178" s="203" t="s">
        <v>223</v>
      </c>
      <c r="AU178" s="203" t="s">
        <v>93</v>
      </c>
      <c r="AY178" s="18" t="s">
        <v>220</v>
      </c>
      <c r="BE178" s="204">
        <f>IF(N178="základní",J178,0)</f>
        <v>0</v>
      </c>
      <c r="BF178" s="204">
        <f>IF(N178="snížená",J178,0)</f>
        <v>0</v>
      </c>
      <c r="BG178" s="204">
        <f>IF(N178="zákl. přenesená",J178,0)</f>
        <v>0</v>
      </c>
      <c r="BH178" s="204">
        <f>IF(N178="sníž. přenesená",J178,0)</f>
        <v>0</v>
      </c>
      <c r="BI178" s="204">
        <f>IF(N178="nulová",J178,0)</f>
        <v>0</v>
      </c>
      <c r="BJ178" s="18" t="s">
        <v>93</v>
      </c>
      <c r="BK178" s="204">
        <f>ROUND(I178*H178,2)</f>
        <v>0</v>
      </c>
      <c r="BL178" s="18" t="s">
        <v>317</v>
      </c>
      <c r="BM178" s="203" t="s">
        <v>1143</v>
      </c>
    </row>
    <row r="179" spans="1:65" s="2" customFormat="1" ht="11.25">
      <c r="A179" s="35"/>
      <c r="B179" s="36"/>
      <c r="C179" s="37"/>
      <c r="D179" s="205" t="s">
        <v>230</v>
      </c>
      <c r="E179" s="37"/>
      <c r="F179" s="206" t="s">
        <v>1144</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230</v>
      </c>
      <c r="AU179" s="18" t="s">
        <v>93</v>
      </c>
    </row>
    <row r="180" spans="1:65" s="14" customFormat="1" ht="11.25">
      <c r="B180" s="220"/>
      <c r="C180" s="221"/>
      <c r="D180" s="205" t="s">
        <v>232</v>
      </c>
      <c r="E180" s="222" t="s">
        <v>1</v>
      </c>
      <c r="F180" s="223" t="s">
        <v>93</v>
      </c>
      <c r="G180" s="221"/>
      <c r="H180" s="224">
        <v>2</v>
      </c>
      <c r="I180" s="225"/>
      <c r="J180" s="221"/>
      <c r="K180" s="221"/>
      <c r="L180" s="226"/>
      <c r="M180" s="227"/>
      <c r="N180" s="228"/>
      <c r="O180" s="228"/>
      <c r="P180" s="228"/>
      <c r="Q180" s="228"/>
      <c r="R180" s="228"/>
      <c r="S180" s="228"/>
      <c r="T180" s="229"/>
      <c r="AT180" s="230" t="s">
        <v>232</v>
      </c>
      <c r="AU180" s="230" t="s">
        <v>93</v>
      </c>
      <c r="AV180" s="14" t="s">
        <v>93</v>
      </c>
      <c r="AW180" s="14" t="s">
        <v>35</v>
      </c>
      <c r="AX180" s="14" t="s">
        <v>80</v>
      </c>
      <c r="AY180" s="230" t="s">
        <v>220</v>
      </c>
    </row>
    <row r="181" spans="1:65" s="15" customFormat="1" ht="11.25">
      <c r="B181" s="231"/>
      <c r="C181" s="232"/>
      <c r="D181" s="205" t="s">
        <v>232</v>
      </c>
      <c r="E181" s="233" t="s">
        <v>1</v>
      </c>
      <c r="F181" s="234" t="s">
        <v>236</v>
      </c>
      <c r="G181" s="232"/>
      <c r="H181" s="235">
        <v>2</v>
      </c>
      <c r="I181" s="236"/>
      <c r="J181" s="232"/>
      <c r="K181" s="232"/>
      <c r="L181" s="237"/>
      <c r="M181" s="238"/>
      <c r="N181" s="239"/>
      <c r="O181" s="239"/>
      <c r="P181" s="239"/>
      <c r="Q181" s="239"/>
      <c r="R181" s="239"/>
      <c r="S181" s="239"/>
      <c r="T181" s="240"/>
      <c r="AT181" s="241" t="s">
        <v>232</v>
      </c>
      <c r="AU181" s="241" t="s">
        <v>93</v>
      </c>
      <c r="AV181" s="15" t="s">
        <v>228</v>
      </c>
      <c r="AW181" s="15" t="s">
        <v>35</v>
      </c>
      <c r="AX181" s="15" t="s">
        <v>87</v>
      </c>
      <c r="AY181" s="241" t="s">
        <v>220</v>
      </c>
    </row>
    <row r="182" spans="1:65" s="2" customFormat="1" ht="14.45" customHeight="1">
      <c r="A182" s="35"/>
      <c r="B182" s="36"/>
      <c r="C182" s="192" t="s">
        <v>8</v>
      </c>
      <c r="D182" s="192" t="s">
        <v>223</v>
      </c>
      <c r="E182" s="193" t="s">
        <v>1145</v>
      </c>
      <c r="F182" s="194" t="s">
        <v>1146</v>
      </c>
      <c r="G182" s="195" t="s">
        <v>1142</v>
      </c>
      <c r="H182" s="196">
        <v>2</v>
      </c>
      <c r="I182" s="197"/>
      <c r="J182" s="198">
        <f>ROUND(I182*H182,2)</f>
        <v>0</v>
      </c>
      <c r="K182" s="194" t="s">
        <v>227</v>
      </c>
      <c r="L182" s="40"/>
      <c r="M182" s="199" t="s">
        <v>1</v>
      </c>
      <c r="N182" s="200" t="s">
        <v>46</v>
      </c>
      <c r="O182" s="72"/>
      <c r="P182" s="201">
        <f>O182*H182</f>
        <v>0</v>
      </c>
      <c r="Q182" s="201">
        <v>2.5999999999999999E-2</v>
      </c>
      <c r="R182" s="201">
        <f>Q182*H182</f>
        <v>5.1999999999999998E-2</v>
      </c>
      <c r="S182" s="201">
        <v>0</v>
      </c>
      <c r="T182" s="202">
        <f>S182*H182</f>
        <v>0</v>
      </c>
      <c r="U182" s="35"/>
      <c r="V182" s="35"/>
      <c r="W182" s="35"/>
      <c r="X182" s="35"/>
      <c r="Y182" s="35"/>
      <c r="Z182" s="35"/>
      <c r="AA182" s="35"/>
      <c r="AB182" s="35"/>
      <c r="AC182" s="35"/>
      <c r="AD182" s="35"/>
      <c r="AE182" s="35"/>
      <c r="AR182" s="203" t="s">
        <v>317</v>
      </c>
      <c r="AT182" s="203" t="s">
        <v>223</v>
      </c>
      <c r="AU182" s="203" t="s">
        <v>93</v>
      </c>
      <c r="AY182" s="18" t="s">
        <v>220</v>
      </c>
      <c r="BE182" s="204">
        <f>IF(N182="základní",J182,0)</f>
        <v>0</v>
      </c>
      <c r="BF182" s="204">
        <f>IF(N182="snížená",J182,0)</f>
        <v>0</v>
      </c>
      <c r="BG182" s="204">
        <f>IF(N182="zákl. přenesená",J182,0)</f>
        <v>0</v>
      </c>
      <c r="BH182" s="204">
        <f>IF(N182="sníž. přenesená",J182,0)</f>
        <v>0</v>
      </c>
      <c r="BI182" s="204">
        <f>IF(N182="nulová",J182,0)</f>
        <v>0</v>
      </c>
      <c r="BJ182" s="18" t="s">
        <v>93</v>
      </c>
      <c r="BK182" s="204">
        <f>ROUND(I182*H182,2)</f>
        <v>0</v>
      </c>
      <c r="BL182" s="18" t="s">
        <v>317</v>
      </c>
      <c r="BM182" s="203" t="s">
        <v>1147</v>
      </c>
    </row>
    <row r="183" spans="1:65" s="2" customFormat="1" ht="11.25">
      <c r="A183" s="35"/>
      <c r="B183" s="36"/>
      <c r="C183" s="37"/>
      <c r="D183" s="205" t="s">
        <v>230</v>
      </c>
      <c r="E183" s="37"/>
      <c r="F183" s="206" t="s">
        <v>1148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230</v>
      </c>
      <c r="AU183" s="18" t="s">
        <v>93</v>
      </c>
    </row>
    <row r="184" spans="1:65" s="2" customFormat="1" ht="14.45" customHeight="1">
      <c r="A184" s="35"/>
      <c r="B184" s="36"/>
      <c r="C184" s="192" t="s">
        <v>317</v>
      </c>
      <c r="D184" s="192" t="s">
        <v>223</v>
      </c>
      <c r="E184" s="193" t="s">
        <v>1149</v>
      </c>
      <c r="F184" s="194" t="s">
        <v>1150</v>
      </c>
      <c r="G184" s="195" t="s">
        <v>1142</v>
      </c>
      <c r="H184" s="196">
        <v>2</v>
      </c>
      <c r="I184" s="197"/>
      <c r="J184" s="198">
        <f>ROUND(I184*H184,2)</f>
        <v>0</v>
      </c>
      <c r="K184" s="194" t="s">
        <v>227</v>
      </c>
      <c r="L184" s="40"/>
      <c r="M184" s="199" t="s">
        <v>1</v>
      </c>
      <c r="N184" s="200" t="s">
        <v>46</v>
      </c>
      <c r="O184" s="72"/>
      <c r="P184" s="201">
        <f>O184*H184</f>
        <v>0</v>
      </c>
      <c r="Q184" s="201">
        <v>4.9300000000000004E-3</v>
      </c>
      <c r="R184" s="201">
        <f>Q184*H184</f>
        <v>9.8600000000000007E-3</v>
      </c>
      <c r="S184" s="201">
        <v>0</v>
      </c>
      <c r="T184" s="202">
        <f>S184*H184</f>
        <v>0</v>
      </c>
      <c r="U184" s="35"/>
      <c r="V184" s="35"/>
      <c r="W184" s="35"/>
      <c r="X184" s="35"/>
      <c r="Y184" s="35"/>
      <c r="Z184" s="35"/>
      <c r="AA184" s="35"/>
      <c r="AB184" s="35"/>
      <c r="AC184" s="35"/>
      <c r="AD184" s="35"/>
      <c r="AE184" s="35"/>
      <c r="AR184" s="203" t="s">
        <v>317</v>
      </c>
      <c r="AT184" s="203" t="s">
        <v>223</v>
      </c>
      <c r="AU184" s="203" t="s">
        <v>93</v>
      </c>
      <c r="AY184" s="18" t="s">
        <v>220</v>
      </c>
      <c r="BE184" s="204">
        <f>IF(N184="základní",J184,0)</f>
        <v>0</v>
      </c>
      <c r="BF184" s="204">
        <f>IF(N184="snížená",J184,0)</f>
        <v>0</v>
      </c>
      <c r="BG184" s="204">
        <f>IF(N184="zákl. přenesená",J184,0)</f>
        <v>0</v>
      </c>
      <c r="BH184" s="204">
        <f>IF(N184="sníž. přenesená",J184,0)</f>
        <v>0</v>
      </c>
      <c r="BI184" s="204">
        <f>IF(N184="nulová",J184,0)</f>
        <v>0</v>
      </c>
      <c r="BJ184" s="18" t="s">
        <v>93</v>
      </c>
      <c r="BK184" s="204">
        <f>ROUND(I184*H184,2)</f>
        <v>0</v>
      </c>
      <c r="BL184" s="18" t="s">
        <v>317</v>
      </c>
      <c r="BM184" s="203" t="s">
        <v>1151</v>
      </c>
    </row>
    <row r="185" spans="1:65" s="2" customFormat="1" ht="11.25">
      <c r="A185" s="35"/>
      <c r="B185" s="36"/>
      <c r="C185" s="37"/>
      <c r="D185" s="205" t="s">
        <v>230</v>
      </c>
      <c r="E185" s="37"/>
      <c r="F185" s="206" t="s">
        <v>1152</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230</v>
      </c>
      <c r="AU185" s="18" t="s">
        <v>93</v>
      </c>
    </row>
    <row r="186" spans="1:65" s="2" customFormat="1" ht="14.45" customHeight="1">
      <c r="A186" s="35"/>
      <c r="B186" s="36"/>
      <c r="C186" s="192" t="s">
        <v>323</v>
      </c>
      <c r="D186" s="192" t="s">
        <v>223</v>
      </c>
      <c r="E186" s="193" t="s">
        <v>1153</v>
      </c>
      <c r="F186" s="194" t="s">
        <v>1154</v>
      </c>
      <c r="G186" s="195" t="s">
        <v>259</v>
      </c>
      <c r="H186" s="196">
        <v>2</v>
      </c>
      <c r="I186" s="197"/>
      <c r="J186" s="198">
        <f>ROUND(I186*H186,2)</f>
        <v>0</v>
      </c>
      <c r="K186" s="194" t="s">
        <v>227</v>
      </c>
      <c r="L186" s="40"/>
      <c r="M186" s="199" t="s">
        <v>1</v>
      </c>
      <c r="N186" s="200" t="s">
        <v>46</v>
      </c>
      <c r="O186" s="72"/>
      <c r="P186" s="201">
        <f>O186*H186</f>
        <v>0</v>
      </c>
      <c r="Q186" s="201">
        <v>2.4000000000000001E-4</v>
      </c>
      <c r="R186" s="201">
        <f>Q186*H186</f>
        <v>4.8000000000000001E-4</v>
      </c>
      <c r="S186" s="201">
        <v>0</v>
      </c>
      <c r="T186" s="202">
        <f>S186*H186</f>
        <v>0</v>
      </c>
      <c r="U186" s="35"/>
      <c r="V186" s="35"/>
      <c r="W186" s="35"/>
      <c r="X186" s="35"/>
      <c r="Y186" s="35"/>
      <c r="Z186" s="35"/>
      <c r="AA186" s="35"/>
      <c r="AB186" s="35"/>
      <c r="AC186" s="35"/>
      <c r="AD186" s="35"/>
      <c r="AE186" s="35"/>
      <c r="AR186" s="203" t="s">
        <v>317</v>
      </c>
      <c r="AT186" s="203" t="s">
        <v>223</v>
      </c>
      <c r="AU186" s="203" t="s">
        <v>93</v>
      </c>
      <c r="AY186" s="18" t="s">
        <v>220</v>
      </c>
      <c r="BE186" s="204">
        <f>IF(N186="základní",J186,0)</f>
        <v>0</v>
      </c>
      <c r="BF186" s="204">
        <f>IF(N186="snížená",J186,0)</f>
        <v>0</v>
      </c>
      <c r="BG186" s="204">
        <f>IF(N186="zákl. přenesená",J186,0)</f>
        <v>0</v>
      </c>
      <c r="BH186" s="204">
        <f>IF(N186="sníž. přenesená",J186,0)</f>
        <v>0</v>
      </c>
      <c r="BI186" s="204">
        <f>IF(N186="nulová",J186,0)</f>
        <v>0</v>
      </c>
      <c r="BJ186" s="18" t="s">
        <v>93</v>
      </c>
      <c r="BK186" s="204">
        <f>ROUND(I186*H186,2)</f>
        <v>0</v>
      </c>
      <c r="BL186" s="18" t="s">
        <v>317</v>
      </c>
      <c r="BM186" s="203" t="s">
        <v>1155</v>
      </c>
    </row>
    <row r="187" spans="1:65" s="2" customFormat="1" ht="11.25">
      <c r="A187" s="35"/>
      <c r="B187" s="36"/>
      <c r="C187" s="37"/>
      <c r="D187" s="205" t="s">
        <v>230</v>
      </c>
      <c r="E187" s="37"/>
      <c r="F187" s="206" t="s">
        <v>1156</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230</v>
      </c>
      <c r="AU187" s="18" t="s">
        <v>93</v>
      </c>
    </row>
    <row r="188" spans="1:65" s="14" customFormat="1" ht="11.25">
      <c r="B188" s="220"/>
      <c r="C188" s="221"/>
      <c r="D188" s="205" t="s">
        <v>232</v>
      </c>
      <c r="E188" s="222" t="s">
        <v>1</v>
      </c>
      <c r="F188" s="223" t="s">
        <v>93</v>
      </c>
      <c r="G188" s="221"/>
      <c r="H188" s="224">
        <v>2</v>
      </c>
      <c r="I188" s="225"/>
      <c r="J188" s="221"/>
      <c r="K188" s="221"/>
      <c r="L188" s="226"/>
      <c r="M188" s="227"/>
      <c r="N188" s="228"/>
      <c r="O188" s="228"/>
      <c r="P188" s="228"/>
      <c r="Q188" s="228"/>
      <c r="R188" s="228"/>
      <c r="S188" s="228"/>
      <c r="T188" s="229"/>
      <c r="AT188" s="230" t="s">
        <v>232</v>
      </c>
      <c r="AU188" s="230" t="s">
        <v>93</v>
      </c>
      <c r="AV188" s="14" t="s">
        <v>93</v>
      </c>
      <c r="AW188" s="14" t="s">
        <v>35</v>
      </c>
      <c r="AX188" s="14" t="s">
        <v>80</v>
      </c>
      <c r="AY188" s="230" t="s">
        <v>220</v>
      </c>
    </row>
    <row r="189" spans="1:65" s="15" customFormat="1" ht="11.25">
      <c r="B189" s="231"/>
      <c r="C189" s="232"/>
      <c r="D189" s="205" t="s">
        <v>232</v>
      </c>
      <c r="E189" s="233" t="s">
        <v>1</v>
      </c>
      <c r="F189" s="234" t="s">
        <v>236</v>
      </c>
      <c r="G189" s="232"/>
      <c r="H189" s="235">
        <v>2</v>
      </c>
      <c r="I189" s="236"/>
      <c r="J189" s="232"/>
      <c r="K189" s="232"/>
      <c r="L189" s="237"/>
      <c r="M189" s="238"/>
      <c r="N189" s="239"/>
      <c r="O189" s="239"/>
      <c r="P189" s="239"/>
      <c r="Q189" s="239"/>
      <c r="R189" s="239"/>
      <c r="S189" s="239"/>
      <c r="T189" s="240"/>
      <c r="AT189" s="241" t="s">
        <v>232</v>
      </c>
      <c r="AU189" s="241" t="s">
        <v>93</v>
      </c>
      <c r="AV189" s="15" t="s">
        <v>228</v>
      </c>
      <c r="AW189" s="15" t="s">
        <v>35</v>
      </c>
      <c r="AX189" s="15" t="s">
        <v>87</v>
      </c>
      <c r="AY189" s="241" t="s">
        <v>220</v>
      </c>
    </row>
    <row r="190" spans="1:65" s="2" customFormat="1" ht="14.45" customHeight="1">
      <c r="A190" s="35"/>
      <c r="B190" s="36"/>
      <c r="C190" s="192" t="s">
        <v>327</v>
      </c>
      <c r="D190" s="192" t="s">
        <v>223</v>
      </c>
      <c r="E190" s="193" t="s">
        <v>1157</v>
      </c>
      <c r="F190" s="194" t="s">
        <v>1158</v>
      </c>
      <c r="G190" s="195" t="s">
        <v>259</v>
      </c>
      <c r="H190" s="196">
        <v>4</v>
      </c>
      <c r="I190" s="197"/>
      <c r="J190" s="198">
        <f>ROUND(I190*H190,2)</f>
        <v>0</v>
      </c>
      <c r="K190" s="194" t="s">
        <v>227</v>
      </c>
      <c r="L190" s="40"/>
      <c r="M190" s="199" t="s">
        <v>1</v>
      </c>
      <c r="N190" s="200" t="s">
        <v>46</v>
      </c>
      <c r="O190" s="72"/>
      <c r="P190" s="201">
        <f>O190*H190</f>
        <v>0</v>
      </c>
      <c r="Q190" s="201">
        <v>5.4000000000000001E-4</v>
      </c>
      <c r="R190" s="201">
        <f>Q190*H190</f>
        <v>2.16E-3</v>
      </c>
      <c r="S190" s="201">
        <v>0</v>
      </c>
      <c r="T190" s="202">
        <f>S190*H190</f>
        <v>0</v>
      </c>
      <c r="U190" s="35"/>
      <c r="V190" s="35"/>
      <c r="W190" s="35"/>
      <c r="X190" s="35"/>
      <c r="Y190" s="35"/>
      <c r="Z190" s="35"/>
      <c r="AA190" s="35"/>
      <c r="AB190" s="35"/>
      <c r="AC190" s="35"/>
      <c r="AD190" s="35"/>
      <c r="AE190" s="35"/>
      <c r="AR190" s="203" t="s">
        <v>317</v>
      </c>
      <c r="AT190" s="203" t="s">
        <v>223</v>
      </c>
      <c r="AU190" s="203" t="s">
        <v>93</v>
      </c>
      <c r="AY190" s="18" t="s">
        <v>220</v>
      </c>
      <c r="BE190" s="204">
        <f>IF(N190="základní",J190,0)</f>
        <v>0</v>
      </c>
      <c r="BF190" s="204">
        <f>IF(N190="snížená",J190,0)</f>
        <v>0</v>
      </c>
      <c r="BG190" s="204">
        <f>IF(N190="zákl. přenesená",J190,0)</f>
        <v>0</v>
      </c>
      <c r="BH190" s="204">
        <f>IF(N190="sníž. přenesená",J190,0)</f>
        <v>0</v>
      </c>
      <c r="BI190" s="204">
        <f>IF(N190="nulová",J190,0)</f>
        <v>0</v>
      </c>
      <c r="BJ190" s="18" t="s">
        <v>93</v>
      </c>
      <c r="BK190" s="204">
        <f>ROUND(I190*H190,2)</f>
        <v>0</v>
      </c>
      <c r="BL190" s="18" t="s">
        <v>317</v>
      </c>
      <c r="BM190" s="203" t="s">
        <v>2299</v>
      </c>
    </row>
    <row r="191" spans="1:65" s="2" customFormat="1" ht="11.25">
      <c r="A191" s="35"/>
      <c r="B191" s="36"/>
      <c r="C191" s="37"/>
      <c r="D191" s="205" t="s">
        <v>230</v>
      </c>
      <c r="E191" s="37"/>
      <c r="F191" s="206" t="s">
        <v>1160</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230</v>
      </c>
      <c r="AU191" s="18" t="s">
        <v>93</v>
      </c>
    </row>
    <row r="192" spans="1:65" s="14" customFormat="1" ht="11.25">
      <c r="B192" s="220"/>
      <c r="C192" s="221"/>
      <c r="D192" s="205" t="s">
        <v>232</v>
      </c>
      <c r="E192" s="222" t="s">
        <v>1</v>
      </c>
      <c r="F192" s="223" t="s">
        <v>228</v>
      </c>
      <c r="G192" s="221"/>
      <c r="H192" s="224">
        <v>4</v>
      </c>
      <c r="I192" s="225"/>
      <c r="J192" s="221"/>
      <c r="K192" s="221"/>
      <c r="L192" s="226"/>
      <c r="M192" s="227"/>
      <c r="N192" s="228"/>
      <c r="O192" s="228"/>
      <c r="P192" s="228"/>
      <c r="Q192" s="228"/>
      <c r="R192" s="228"/>
      <c r="S192" s="228"/>
      <c r="T192" s="229"/>
      <c r="AT192" s="230" t="s">
        <v>232</v>
      </c>
      <c r="AU192" s="230" t="s">
        <v>93</v>
      </c>
      <c r="AV192" s="14" t="s">
        <v>93</v>
      </c>
      <c r="AW192" s="14" t="s">
        <v>35</v>
      </c>
      <c r="AX192" s="14" t="s">
        <v>80</v>
      </c>
      <c r="AY192" s="230" t="s">
        <v>220</v>
      </c>
    </row>
    <row r="193" spans="1:65" s="15" customFormat="1" ht="11.25">
      <c r="B193" s="231"/>
      <c r="C193" s="232"/>
      <c r="D193" s="205" t="s">
        <v>232</v>
      </c>
      <c r="E193" s="233" t="s">
        <v>1</v>
      </c>
      <c r="F193" s="234" t="s">
        <v>236</v>
      </c>
      <c r="G193" s="232"/>
      <c r="H193" s="235">
        <v>4</v>
      </c>
      <c r="I193" s="236"/>
      <c r="J193" s="232"/>
      <c r="K193" s="232"/>
      <c r="L193" s="237"/>
      <c r="M193" s="238"/>
      <c r="N193" s="239"/>
      <c r="O193" s="239"/>
      <c r="P193" s="239"/>
      <c r="Q193" s="239"/>
      <c r="R193" s="239"/>
      <c r="S193" s="239"/>
      <c r="T193" s="240"/>
      <c r="AT193" s="241" t="s">
        <v>232</v>
      </c>
      <c r="AU193" s="241" t="s">
        <v>93</v>
      </c>
      <c r="AV193" s="15" t="s">
        <v>228</v>
      </c>
      <c r="AW193" s="15" t="s">
        <v>35</v>
      </c>
      <c r="AX193" s="15" t="s">
        <v>87</v>
      </c>
      <c r="AY193" s="241" t="s">
        <v>220</v>
      </c>
    </row>
    <row r="194" spans="1:65" s="2" customFormat="1" ht="14.45" customHeight="1">
      <c r="A194" s="35"/>
      <c r="B194" s="36"/>
      <c r="C194" s="192" t="s">
        <v>334</v>
      </c>
      <c r="D194" s="192" t="s">
        <v>223</v>
      </c>
      <c r="E194" s="193" t="s">
        <v>1161</v>
      </c>
      <c r="F194" s="194" t="s">
        <v>1162</v>
      </c>
      <c r="G194" s="195" t="s">
        <v>259</v>
      </c>
      <c r="H194" s="196">
        <v>2</v>
      </c>
      <c r="I194" s="197"/>
      <c r="J194" s="198">
        <f>ROUND(I194*H194,2)</f>
        <v>0</v>
      </c>
      <c r="K194" s="194" t="s">
        <v>227</v>
      </c>
      <c r="L194" s="40"/>
      <c r="M194" s="199" t="s">
        <v>1</v>
      </c>
      <c r="N194" s="200" t="s">
        <v>46</v>
      </c>
      <c r="O194" s="72"/>
      <c r="P194" s="201">
        <f>O194*H194</f>
        <v>0</v>
      </c>
      <c r="Q194" s="201">
        <v>2.7999999999999998E-4</v>
      </c>
      <c r="R194" s="201">
        <f>Q194*H194</f>
        <v>5.5999999999999995E-4</v>
      </c>
      <c r="S194" s="201">
        <v>0</v>
      </c>
      <c r="T194" s="202">
        <f>S194*H194</f>
        <v>0</v>
      </c>
      <c r="U194" s="35"/>
      <c r="V194" s="35"/>
      <c r="W194" s="35"/>
      <c r="X194" s="35"/>
      <c r="Y194" s="35"/>
      <c r="Z194" s="35"/>
      <c r="AA194" s="35"/>
      <c r="AB194" s="35"/>
      <c r="AC194" s="35"/>
      <c r="AD194" s="35"/>
      <c r="AE194" s="35"/>
      <c r="AR194" s="203" t="s">
        <v>317</v>
      </c>
      <c r="AT194" s="203" t="s">
        <v>223</v>
      </c>
      <c r="AU194" s="203" t="s">
        <v>93</v>
      </c>
      <c r="AY194" s="18" t="s">
        <v>220</v>
      </c>
      <c r="BE194" s="204">
        <f>IF(N194="základní",J194,0)</f>
        <v>0</v>
      </c>
      <c r="BF194" s="204">
        <f>IF(N194="snížená",J194,0)</f>
        <v>0</v>
      </c>
      <c r="BG194" s="204">
        <f>IF(N194="zákl. přenesená",J194,0)</f>
        <v>0</v>
      </c>
      <c r="BH194" s="204">
        <f>IF(N194="sníž. přenesená",J194,0)</f>
        <v>0</v>
      </c>
      <c r="BI194" s="204">
        <f>IF(N194="nulová",J194,0)</f>
        <v>0</v>
      </c>
      <c r="BJ194" s="18" t="s">
        <v>93</v>
      </c>
      <c r="BK194" s="204">
        <f>ROUND(I194*H194,2)</f>
        <v>0</v>
      </c>
      <c r="BL194" s="18" t="s">
        <v>317</v>
      </c>
      <c r="BM194" s="203" t="s">
        <v>1163</v>
      </c>
    </row>
    <row r="195" spans="1:65" s="2" customFormat="1" ht="11.25">
      <c r="A195" s="35"/>
      <c r="B195" s="36"/>
      <c r="C195" s="37"/>
      <c r="D195" s="205" t="s">
        <v>230</v>
      </c>
      <c r="E195" s="37"/>
      <c r="F195" s="206" t="s">
        <v>1164</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230</v>
      </c>
      <c r="AU195" s="18" t="s">
        <v>93</v>
      </c>
    </row>
    <row r="196" spans="1:65" s="2" customFormat="1" ht="14.45" customHeight="1">
      <c r="A196" s="35"/>
      <c r="B196" s="36"/>
      <c r="C196" s="192" t="s">
        <v>343</v>
      </c>
      <c r="D196" s="192" t="s">
        <v>223</v>
      </c>
      <c r="E196" s="193" t="s">
        <v>1165</v>
      </c>
      <c r="F196" s="194" t="s">
        <v>1166</v>
      </c>
      <c r="G196" s="195" t="s">
        <v>259</v>
      </c>
      <c r="H196" s="196">
        <v>2</v>
      </c>
      <c r="I196" s="197"/>
      <c r="J196" s="198">
        <f>ROUND(I196*H196,2)</f>
        <v>0</v>
      </c>
      <c r="K196" s="194" t="s">
        <v>227</v>
      </c>
      <c r="L196" s="40"/>
      <c r="M196" s="199" t="s">
        <v>1</v>
      </c>
      <c r="N196" s="200" t="s">
        <v>46</v>
      </c>
      <c r="O196" s="72"/>
      <c r="P196" s="201">
        <f>O196*H196</f>
        <v>0</v>
      </c>
      <c r="Q196" s="201">
        <v>7.3999999999999999E-4</v>
      </c>
      <c r="R196" s="201">
        <f>Q196*H196</f>
        <v>1.48E-3</v>
      </c>
      <c r="S196" s="201">
        <v>0</v>
      </c>
      <c r="T196" s="202">
        <f>S196*H196</f>
        <v>0</v>
      </c>
      <c r="U196" s="35"/>
      <c r="V196" s="35"/>
      <c r="W196" s="35"/>
      <c r="X196" s="35"/>
      <c r="Y196" s="35"/>
      <c r="Z196" s="35"/>
      <c r="AA196" s="35"/>
      <c r="AB196" s="35"/>
      <c r="AC196" s="35"/>
      <c r="AD196" s="35"/>
      <c r="AE196" s="35"/>
      <c r="AR196" s="203" t="s">
        <v>317</v>
      </c>
      <c r="AT196" s="203" t="s">
        <v>223</v>
      </c>
      <c r="AU196" s="203" t="s">
        <v>93</v>
      </c>
      <c r="AY196" s="18" t="s">
        <v>220</v>
      </c>
      <c r="BE196" s="204">
        <f>IF(N196="základní",J196,0)</f>
        <v>0</v>
      </c>
      <c r="BF196" s="204">
        <f>IF(N196="snížená",J196,0)</f>
        <v>0</v>
      </c>
      <c r="BG196" s="204">
        <f>IF(N196="zákl. přenesená",J196,0)</f>
        <v>0</v>
      </c>
      <c r="BH196" s="204">
        <f>IF(N196="sníž. přenesená",J196,0)</f>
        <v>0</v>
      </c>
      <c r="BI196" s="204">
        <f>IF(N196="nulová",J196,0)</f>
        <v>0</v>
      </c>
      <c r="BJ196" s="18" t="s">
        <v>93</v>
      </c>
      <c r="BK196" s="204">
        <f>ROUND(I196*H196,2)</f>
        <v>0</v>
      </c>
      <c r="BL196" s="18" t="s">
        <v>317</v>
      </c>
      <c r="BM196" s="203" t="s">
        <v>1167</v>
      </c>
    </row>
    <row r="197" spans="1:65" s="2" customFormat="1" ht="11.25">
      <c r="A197" s="35"/>
      <c r="B197" s="36"/>
      <c r="C197" s="37"/>
      <c r="D197" s="205" t="s">
        <v>230</v>
      </c>
      <c r="E197" s="37"/>
      <c r="F197" s="206" t="s">
        <v>1168</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230</v>
      </c>
      <c r="AU197" s="18" t="s">
        <v>93</v>
      </c>
    </row>
    <row r="198" spans="1:65" s="2" customFormat="1" ht="14.45" customHeight="1">
      <c r="A198" s="35"/>
      <c r="B198" s="36"/>
      <c r="C198" s="192" t="s">
        <v>7</v>
      </c>
      <c r="D198" s="192" t="s">
        <v>223</v>
      </c>
      <c r="E198" s="193" t="s">
        <v>1169</v>
      </c>
      <c r="F198" s="194" t="s">
        <v>1170</v>
      </c>
      <c r="G198" s="195" t="s">
        <v>259</v>
      </c>
      <c r="H198" s="196">
        <v>6</v>
      </c>
      <c r="I198" s="197"/>
      <c r="J198" s="198">
        <f>ROUND(I198*H198,2)</f>
        <v>0</v>
      </c>
      <c r="K198" s="194" t="s">
        <v>227</v>
      </c>
      <c r="L198" s="40"/>
      <c r="M198" s="199" t="s">
        <v>1</v>
      </c>
      <c r="N198" s="200" t="s">
        <v>46</v>
      </c>
      <c r="O198" s="72"/>
      <c r="P198" s="201">
        <f>O198*H198</f>
        <v>0</v>
      </c>
      <c r="Q198" s="201">
        <v>9.0000000000000006E-5</v>
      </c>
      <c r="R198" s="201">
        <f>Q198*H198</f>
        <v>5.4000000000000001E-4</v>
      </c>
      <c r="S198" s="201">
        <v>0</v>
      </c>
      <c r="T198" s="202">
        <f>S198*H198</f>
        <v>0</v>
      </c>
      <c r="U198" s="35"/>
      <c r="V198" s="35"/>
      <c r="W198" s="35"/>
      <c r="X198" s="35"/>
      <c r="Y198" s="35"/>
      <c r="Z198" s="35"/>
      <c r="AA198" s="35"/>
      <c r="AB198" s="35"/>
      <c r="AC198" s="35"/>
      <c r="AD198" s="35"/>
      <c r="AE198" s="35"/>
      <c r="AR198" s="203" t="s">
        <v>317</v>
      </c>
      <c r="AT198" s="203" t="s">
        <v>223</v>
      </c>
      <c r="AU198" s="203" t="s">
        <v>93</v>
      </c>
      <c r="AY198" s="18" t="s">
        <v>220</v>
      </c>
      <c r="BE198" s="204">
        <f>IF(N198="základní",J198,0)</f>
        <v>0</v>
      </c>
      <c r="BF198" s="204">
        <f>IF(N198="snížená",J198,0)</f>
        <v>0</v>
      </c>
      <c r="BG198" s="204">
        <f>IF(N198="zákl. přenesená",J198,0)</f>
        <v>0</v>
      </c>
      <c r="BH198" s="204">
        <f>IF(N198="sníž. přenesená",J198,0)</f>
        <v>0</v>
      </c>
      <c r="BI198" s="204">
        <f>IF(N198="nulová",J198,0)</f>
        <v>0</v>
      </c>
      <c r="BJ198" s="18" t="s">
        <v>93</v>
      </c>
      <c r="BK198" s="204">
        <f>ROUND(I198*H198,2)</f>
        <v>0</v>
      </c>
      <c r="BL198" s="18" t="s">
        <v>317</v>
      </c>
      <c r="BM198" s="203" t="s">
        <v>1171</v>
      </c>
    </row>
    <row r="199" spans="1:65" s="2" customFormat="1" ht="11.25">
      <c r="A199" s="35"/>
      <c r="B199" s="36"/>
      <c r="C199" s="37"/>
      <c r="D199" s="205" t="s">
        <v>230</v>
      </c>
      <c r="E199" s="37"/>
      <c r="F199" s="206" t="s">
        <v>1172</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230</v>
      </c>
      <c r="AU199" s="18" t="s">
        <v>93</v>
      </c>
    </row>
    <row r="200" spans="1:65" s="14" customFormat="1" ht="11.25">
      <c r="B200" s="220"/>
      <c r="C200" s="221"/>
      <c r="D200" s="205" t="s">
        <v>232</v>
      </c>
      <c r="E200" s="222" t="s">
        <v>1</v>
      </c>
      <c r="F200" s="223" t="s">
        <v>221</v>
      </c>
      <c r="G200" s="221"/>
      <c r="H200" s="224">
        <v>6</v>
      </c>
      <c r="I200" s="225"/>
      <c r="J200" s="221"/>
      <c r="K200" s="221"/>
      <c r="L200" s="226"/>
      <c r="M200" s="227"/>
      <c r="N200" s="228"/>
      <c r="O200" s="228"/>
      <c r="P200" s="228"/>
      <c r="Q200" s="228"/>
      <c r="R200" s="228"/>
      <c r="S200" s="228"/>
      <c r="T200" s="229"/>
      <c r="AT200" s="230" t="s">
        <v>232</v>
      </c>
      <c r="AU200" s="230" t="s">
        <v>93</v>
      </c>
      <c r="AV200" s="14" t="s">
        <v>93</v>
      </c>
      <c r="AW200" s="14" t="s">
        <v>35</v>
      </c>
      <c r="AX200" s="14" t="s">
        <v>80</v>
      </c>
      <c r="AY200" s="230" t="s">
        <v>220</v>
      </c>
    </row>
    <row r="201" spans="1:65" s="15" customFormat="1" ht="11.25">
      <c r="B201" s="231"/>
      <c r="C201" s="232"/>
      <c r="D201" s="205" t="s">
        <v>232</v>
      </c>
      <c r="E201" s="233" t="s">
        <v>1</v>
      </c>
      <c r="F201" s="234" t="s">
        <v>236</v>
      </c>
      <c r="G201" s="232"/>
      <c r="H201" s="235">
        <v>6</v>
      </c>
      <c r="I201" s="236"/>
      <c r="J201" s="232"/>
      <c r="K201" s="232"/>
      <c r="L201" s="237"/>
      <c r="M201" s="238"/>
      <c r="N201" s="239"/>
      <c r="O201" s="239"/>
      <c r="P201" s="239"/>
      <c r="Q201" s="239"/>
      <c r="R201" s="239"/>
      <c r="S201" s="239"/>
      <c r="T201" s="240"/>
      <c r="AT201" s="241" t="s">
        <v>232</v>
      </c>
      <c r="AU201" s="241" t="s">
        <v>93</v>
      </c>
      <c r="AV201" s="15" t="s">
        <v>228</v>
      </c>
      <c r="AW201" s="15" t="s">
        <v>35</v>
      </c>
      <c r="AX201" s="15" t="s">
        <v>87</v>
      </c>
      <c r="AY201" s="241" t="s">
        <v>220</v>
      </c>
    </row>
    <row r="202" spans="1:65" s="2" customFormat="1" ht="14.45" customHeight="1">
      <c r="A202" s="35"/>
      <c r="B202" s="36"/>
      <c r="C202" s="192" t="s">
        <v>358</v>
      </c>
      <c r="D202" s="192" t="s">
        <v>223</v>
      </c>
      <c r="E202" s="193" t="s">
        <v>1173</v>
      </c>
      <c r="F202" s="194" t="s">
        <v>1174</v>
      </c>
      <c r="G202" s="195" t="s">
        <v>320</v>
      </c>
      <c r="H202" s="196">
        <v>0.14000000000000001</v>
      </c>
      <c r="I202" s="197"/>
      <c r="J202" s="198">
        <f>ROUND(I202*H202,2)</f>
        <v>0</v>
      </c>
      <c r="K202" s="194" t="s">
        <v>227</v>
      </c>
      <c r="L202" s="40"/>
      <c r="M202" s="199" t="s">
        <v>1</v>
      </c>
      <c r="N202" s="200" t="s">
        <v>46</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317</v>
      </c>
      <c r="AT202" s="203" t="s">
        <v>223</v>
      </c>
      <c r="AU202" s="203" t="s">
        <v>93</v>
      </c>
      <c r="AY202" s="18" t="s">
        <v>220</v>
      </c>
      <c r="BE202" s="204">
        <f>IF(N202="základní",J202,0)</f>
        <v>0</v>
      </c>
      <c r="BF202" s="204">
        <f>IF(N202="snížená",J202,0)</f>
        <v>0</v>
      </c>
      <c r="BG202" s="204">
        <f>IF(N202="zákl. přenesená",J202,0)</f>
        <v>0</v>
      </c>
      <c r="BH202" s="204">
        <f>IF(N202="sníž. přenesená",J202,0)</f>
        <v>0</v>
      </c>
      <c r="BI202" s="204">
        <f>IF(N202="nulová",J202,0)</f>
        <v>0</v>
      </c>
      <c r="BJ202" s="18" t="s">
        <v>93</v>
      </c>
      <c r="BK202" s="204">
        <f>ROUND(I202*H202,2)</f>
        <v>0</v>
      </c>
      <c r="BL202" s="18" t="s">
        <v>317</v>
      </c>
      <c r="BM202" s="203" t="s">
        <v>1175</v>
      </c>
    </row>
    <row r="203" spans="1:65" s="2" customFormat="1" ht="19.5">
      <c r="A203" s="35"/>
      <c r="B203" s="36"/>
      <c r="C203" s="37"/>
      <c r="D203" s="205" t="s">
        <v>230</v>
      </c>
      <c r="E203" s="37"/>
      <c r="F203" s="206" t="s">
        <v>1176</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230</v>
      </c>
      <c r="AU203" s="18" t="s">
        <v>93</v>
      </c>
    </row>
    <row r="204" spans="1:65" s="2" customFormat="1" ht="14.45" customHeight="1">
      <c r="A204" s="35"/>
      <c r="B204" s="36"/>
      <c r="C204" s="192" t="s">
        <v>364</v>
      </c>
      <c r="D204" s="192" t="s">
        <v>223</v>
      </c>
      <c r="E204" s="193" t="s">
        <v>1177</v>
      </c>
      <c r="F204" s="194" t="s">
        <v>1178</v>
      </c>
      <c r="G204" s="195" t="s">
        <v>320</v>
      </c>
      <c r="H204" s="196">
        <v>0.14000000000000001</v>
      </c>
      <c r="I204" s="197"/>
      <c r="J204" s="198">
        <f>ROUND(I204*H204,2)</f>
        <v>0</v>
      </c>
      <c r="K204" s="194" t="s">
        <v>227</v>
      </c>
      <c r="L204" s="40"/>
      <c r="M204" s="199" t="s">
        <v>1</v>
      </c>
      <c r="N204" s="200" t="s">
        <v>46</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317</v>
      </c>
      <c r="AT204" s="203" t="s">
        <v>223</v>
      </c>
      <c r="AU204" s="203" t="s">
        <v>93</v>
      </c>
      <c r="AY204" s="18" t="s">
        <v>220</v>
      </c>
      <c r="BE204" s="204">
        <f>IF(N204="základní",J204,0)</f>
        <v>0</v>
      </c>
      <c r="BF204" s="204">
        <f>IF(N204="snížená",J204,0)</f>
        <v>0</v>
      </c>
      <c r="BG204" s="204">
        <f>IF(N204="zákl. přenesená",J204,0)</f>
        <v>0</v>
      </c>
      <c r="BH204" s="204">
        <f>IF(N204="sníž. přenesená",J204,0)</f>
        <v>0</v>
      </c>
      <c r="BI204" s="204">
        <f>IF(N204="nulová",J204,0)</f>
        <v>0</v>
      </c>
      <c r="BJ204" s="18" t="s">
        <v>93</v>
      </c>
      <c r="BK204" s="204">
        <f>ROUND(I204*H204,2)</f>
        <v>0</v>
      </c>
      <c r="BL204" s="18" t="s">
        <v>317</v>
      </c>
      <c r="BM204" s="203" t="s">
        <v>1179</v>
      </c>
    </row>
    <row r="205" spans="1:65" s="2" customFormat="1" ht="19.5">
      <c r="A205" s="35"/>
      <c r="B205" s="36"/>
      <c r="C205" s="37"/>
      <c r="D205" s="205" t="s">
        <v>230</v>
      </c>
      <c r="E205" s="37"/>
      <c r="F205" s="206" t="s">
        <v>1180</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93</v>
      </c>
    </row>
    <row r="206" spans="1:65" s="12" customFormat="1" ht="22.9" customHeight="1">
      <c r="B206" s="176"/>
      <c r="C206" s="177"/>
      <c r="D206" s="178" t="s">
        <v>79</v>
      </c>
      <c r="E206" s="190" t="s">
        <v>1181</v>
      </c>
      <c r="F206" s="190" t="s">
        <v>1182</v>
      </c>
      <c r="G206" s="177"/>
      <c r="H206" s="177"/>
      <c r="I206" s="180"/>
      <c r="J206" s="191">
        <f>BK206</f>
        <v>0</v>
      </c>
      <c r="K206" s="177"/>
      <c r="L206" s="182"/>
      <c r="M206" s="183"/>
      <c r="N206" s="184"/>
      <c r="O206" s="184"/>
      <c r="P206" s="185">
        <f>SUM(P207:P214)</f>
        <v>0</v>
      </c>
      <c r="Q206" s="184"/>
      <c r="R206" s="185">
        <f>SUM(R207:R214)</f>
        <v>3.0800000000000003E-3</v>
      </c>
      <c r="S206" s="184"/>
      <c r="T206" s="186">
        <f>SUM(T207:T214)</f>
        <v>0</v>
      </c>
      <c r="AR206" s="187" t="s">
        <v>93</v>
      </c>
      <c r="AT206" s="188" t="s">
        <v>79</v>
      </c>
      <c r="AU206" s="188" t="s">
        <v>87</v>
      </c>
      <c r="AY206" s="187" t="s">
        <v>220</v>
      </c>
      <c r="BK206" s="189">
        <f>SUM(BK207:BK214)</f>
        <v>0</v>
      </c>
    </row>
    <row r="207" spans="1:65" s="2" customFormat="1" ht="14.45" customHeight="1">
      <c r="A207" s="35"/>
      <c r="B207" s="36"/>
      <c r="C207" s="192" t="s">
        <v>371</v>
      </c>
      <c r="D207" s="192" t="s">
        <v>223</v>
      </c>
      <c r="E207" s="193" t="s">
        <v>1183</v>
      </c>
      <c r="F207" s="194" t="s">
        <v>1184</v>
      </c>
      <c r="G207" s="195" t="s">
        <v>259</v>
      </c>
      <c r="H207" s="196">
        <v>4</v>
      </c>
      <c r="I207" s="197"/>
      <c r="J207" s="198">
        <f>ROUND(I207*H207,2)</f>
        <v>0</v>
      </c>
      <c r="K207" s="194" t="s">
        <v>227</v>
      </c>
      <c r="L207" s="40"/>
      <c r="M207" s="199" t="s">
        <v>1</v>
      </c>
      <c r="N207" s="200" t="s">
        <v>46</v>
      </c>
      <c r="O207" s="72"/>
      <c r="P207" s="201">
        <f>O207*H207</f>
        <v>0</v>
      </c>
      <c r="Q207" s="201">
        <v>4.8000000000000001E-4</v>
      </c>
      <c r="R207" s="201">
        <f>Q207*H207</f>
        <v>1.92E-3</v>
      </c>
      <c r="S207" s="201">
        <v>0</v>
      </c>
      <c r="T207" s="202">
        <f>S207*H207</f>
        <v>0</v>
      </c>
      <c r="U207" s="35"/>
      <c r="V207" s="35"/>
      <c r="W207" s="35"/>
      <c r="X207" s="35"/>
      <c r="Y207" s="35"/>
      <c r="Z207" s="35"/>
      <c r="AA207" s="35"/>
      <c r="AB207" s="35"/>
      <c r="AC207" s="35"/>
      <c r="AD207" s="35"/>
      <c r="AE207" s="35"/>
      <c r="AR207" s="203" t="s">
        <v>317</v>
      </c>
      <c r="AT207" s="203" t="s">
        <v>223</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1185</v>
      </c>
    </row>
    <row r="208" spans="1:65" s="2" customFormat="1" ht="11.25">
      <c r="A208" s="35"/>
      <c r="B208" s="36"/>
      <c r="C208" s="37"/>
      <c r="D208" s="205" t="s">
        <v>230</v>
      </c>
      <c r="E208" s="37"/>
      <c r="F208" s="206" t="s">
        <v>1186</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14" customFormat="1" ht="11.25">
      <c r="B209" s="220"/>
      <c r="C209" s="221"/>
      <c r="D209" s="205" t="s">
        <v>232</v>
      </c>
      <c r="E209" s="222" t="s">
        <v>1</v>
      </c>
      <c r="F209" s="223" t="s">
        <v>228</v>
      </c>
      <c r="G209" s="221"/>
      <c r="H209" s="224">
        <v>4</v>
      </c>
      <c r="I209" s="225"/>
      <c r="J209" s="221"/>
      <c r="K209" s="221"/>
      <c r="L209" s="226"/>
      <c r="M209" s="227"/>
      <c r="N209" s="228"/>
      <c r="O209" s="228"/>
      <c r="P209" s="228"/>
      <c r="Q209" s="228"/>
      <c r="R209" s="228"/>
      <c r="S209" s="228"/>
      <c r="T209" s="229"/>
      <c r="AT209" s="230" t="s">
        <v>232</v>
      </c>
      <c r="AU209" s="230" t="s">
        <v>93</v>
      </c>
      <c r="AV209" s="14" t="s">
        <v>93</v>
      </c>
      <c r="AW209" s="14" t="s">
        <v>35</v>
      </c>
      <c r="AX209" s="14" t="s">
        <v>80</v>
      </c>
      <c r="AY209" s="230" t="s">
        <v>220</v>
      </c>
    </row>
    <row r="210" spans="1:65" s="15" customFormat="1" ht="11.25">
      <c r="B210" s="231"/>
      <c r="C210" s="232"/>
      <c r="D210" s="205" t="s">
        <v>232</v>
      </c>
      <c r="E210" s="233" t="s">
        <v>1</v>
      </c>
      <c r="F210" s="234" t="s">
        <v>236</v>
      </c>
      <c r="G210" s="232"/>
      <c r="H210" s="235">
        <v>4</v>
      </c>
      <c r="I210" s="236"/>
      <c r="J210" s="232"/>
      <c r="K210" s="232"/>
      <c r="L210" s="237"/>
      <c r="M210" s="238"/>
      <c r="N210" s="239"/>
      <c r="O210" s="239"/>
      <c r="P210" s="239"/>
      <c r="Q210" s="239"/>
      <c r="R210" s="239"/>
      <c r="S210" s="239"/>
      <c r="T210" s="240"/>
      <c r="AT210" s="241" t="s">
        <v>232</v>
      </c>
      <c r="AU210" s="241" t="s">
        <v>93</v>
      </c>
      <c r="AV210" s="15" t="s">
        <v>228</v>
      </c>
      <c r="AW210" s="15" t="s">
        <v>35</v>
      </c>
      <c r="AX210" s="15" t="s">
        <v>87</v>
      </c>
      <c r="AY210" s="241" t="s">
        <v>220</v>
      </c>
    </row>
    <row r="211" spans="1:65" s="2" customFormat="1" ht="14.45" customHeight="1">
      <c r="A211" s="35"/>
      <c r="B211" s="36"/>
      <c r="C211" s="192" t="s">
        <v>378</v>
      </c>
      <c r="D211" s="192" t="s">
        <v>223</v>
      </c>
      <c r="E211" s="193" t="s">
        <v>1187</v>
      </c>
      <c r="F211" s="194" t="s">
        <v>1188</v>
      </c>
      <c r="G211" s="195" t="s">
        <v>259</v>
      </c>
      <c r="H211" s="196">
        <v>2</v>
      </c>
      <c r="I211" s="197"/>
      <c r="J211" s="198">
        <f>ROUND(I211*H211,2)</f>
        <v>0</v>
      </c>
      <c r="K211" s="194" t="s">
        <v>227</v>
      </c>
      <c r="L211" s="40"/>
      <c r="M211" s="199" t="s">
        <v>1</v>
      </c>
      <c r="N211" s="200" t="s">
        <v>46</v>
      </c>
      <c r="O211" s="72"/>
      <c r="P211" s="201">
        <f>O211*H211</f>
        <v>0</v>
      </c>
      <c r="Q211" s="201">
        <v>5.8E-4</v>
      </c>
      <c r="R211" s="201">
        <f>Q211*H211</f>
        <v>1.16E-3</v>
      </c>
      <c r="S211" s="201">
        <v>0</v>
      </c>
      <c r="T211" s="202">
        <f>S211*H211</f>
        <v>0</v>
      </c>
      <c r="U211" s="35"/>
      <c r="V211" s="35"/>
      <c r="W211" s="35"/>
      <c r="X211" s="35"/>
      <c r="Y211" s="35"/>
      <c r="Z211" s="35"/>
      <c r="AA211" s="35"/>
      <c r="AB211" s="35"/>
      <c r="AC211" s="35"/>
      <c r="AD211" s="35"/>
      <c r="AE211" s="35"/>
      <c r="AR211" s="203" t="s">
        <v>317</v>
      </c>
      <c r="AT211" s="203" t="s">
        <v>223</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317</v>
      </c>
      <c r="BM211" s="203" t="s">
        <v>1189</v>
      </c>
    </row>
    <row r="212" spans="1:65" s="2" customFormat="1" ht="11.25">
      <c r="A212" s="35"/>
      <c r="B212" s="36"/>
      <c r="C212" s="37"/>
      <c r="D212" s="205" t="s">
        <v>230</v>
      </c>
      <c r="E212" s="37"/>
      <c r="F212" s="206" t="s">
        <v>1190</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14" customFormat="1" ht="11.25">
      <c r="B213" s="220"/>
      <c r="C213" s="221"/>
      <c r="D213" s="205" t="s">
        <v>232</v>
      </c>
      <c r="E213" s="222" t="s">
        <v>1</v>
      </c>
      <c r="F213" s="223" t="s">
        <v>93</v>
      </c>
      <c r="G213" s="221"/>
      <c r="H213" s="224">
        <v>2</v>
      </c>
      <c r="I213" s="225"/>
      <c r="J213" s="221"/>
      <c r="K213" s="221"/>
      <c r="L213" s="226"/>
      <c r="M213" s="227"/>
      <c r="N213" s="228"/>
      <c r="O213" s="228"/>
      <c r="P213" s="228"/>
      <c r="Q213" s="228"/>
      <c r="R213" s="228"/>
      <c r="S213" s="228"/>
      <c r="T213" s="229"/>
      <c r="AT213" s="230" t="s">
        <v>232</v>
      </c>
      <c r="AU213" s="230" t="s">
        <v>93</v>
      </c>
      <c r="AV213" s="14" t="s">
        <v>93</v>
      </c>
      <c r="AW213" s="14" t="s">
        <v>35</v>
      </c>
      <c r="AX213" s="14" t="s">
        <v>80</v>
      </c>
      <c r="AY213" s="230" t="s">
        <v>220</v>
      </c>
    </row>
    <row r="214" spans="1:65" s="15" customFormat="1" ht="11.25">
      <c r="B214" s="231"/>
      <c r="C214" s="232"/>
      <c r="D214" s="205" t="s">
        <v>232</v>
      </c>
      <c r="E214" s="233" t="s">
        <v>1</v>
      </c>
      <c r="F214" s="234" t="s">
        <v>236</v>
      </c>
      <c r="G214" s="232"/>
      <c r="H214" s="235">
        <v>2</v>
      </c>
      <c r="I214" s="236"/>
      <c r="J214" s="232"/>
      <c r="K214" s="232"/>
      <c r="L214" s="237"/>
      <c r="M214" s="254"/>
      <c r="N214" s="255"/>
      <c r="O214" s="255"/>
      <c r="P214" s="255"/>
      <c r="Q214" s="255"/>
      <c r="R214" s="255"/>
      <c r="S214" s="255"/>
      <c r="T214" s="256"/>
      <c r="AT214" s="241" t="s">
        <v>232</v>
      </c>
      <c r="AU214" s="241" t="s">
        <v>93</v>
      </c>
      <c r="AV214" s="15" t="s">
        <v>228</v>
      </c>
      <c r="AW214" s="15" t="s">
        <v>35</v>
      </c>
      <c r="AX214" s="15" t="s">
        <v>87</v>
      </c>
      <c r="AY214" s="241" t="s">
        <v>220</v>
      </c>
    </row>
    <row r="215" spans="1:65" s="2" customFormat="1" ht="6.95" customHeight="1">
      <c r="A215" s="35"/>
      <c r="B215" s="55"/>
      <c r="C215" s="56"/>
      <c r="D215" s="56"/>
      <c r="E215" s="56"/>
      <c r="F215" s="56"/>
      <c r="G215" s="56"/>
      <c r="H215" s="56"/>
      <c r="I215" s="56"/>
      <c r="J215" s="56"/>
      <c r="K215" s="56"/>
      <c r="L215" s="40"/>
      <c r="M215" s="35"/>
      <c r="O215" s="35"/>
      <c r="P215" s="35"/>
      <c r="Q215" s="35"/>
      <c r="R215" s="35"/>
      <c r="S215" s="35"/>
      <c r="T215" s="35"/>
      <c r="U215" s="35"/>
      <c r="V215" s="35"/>
      <c r="W215" s="35"/>
      <c r="X215" s="35"/>
      <c r="Y215" s="35"/>
      <c r="Z215" s="35"/>
      <c r="AA215" s="35"/>
      <c r="AB215" s="35"/>
      <c r="AC215" s="35"/>
      <c r="AD215" s="35"/>
      <c r="AE215" s="35"/>
    </row>
  </sheetData>
  <sheetProtection algorithmName="SHA-512" hashValue="b/0t01PZSaIWndOdXB8Jqt436deAY3Kq96AP0bhpmfZxwN7mv+1IO6Es7kTuwFj9H0caFl+oMSoLjK4WCGzPFQ==" saltValue="FUdBWS+eZFb0pUX+5UMOl//RmabTEM5rew6SNfMq26NPKXHzMbV9eETEjNSWjq50DOIFY2WsvXWgCSlebF+L7g==" spinCount="100000" sheet="1" objects="1" scenarios="1" formatColumns="0" formatRows="0" autoFilter="0"/>
  <autoFilter ref="C126:K214" xr:uid="{00000000-0009-0000-0000-000020000000}"/>
  <mergeCells count="15">
    <mergeCell ref="E113:H113"/>
    <mergeCell ref="E117:H117"/>
    <mergeCell ref="E115:H115"/>
    <mergeCell ref="E119:H119"/>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2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175</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ht="12.75">
      <c r="B8" s="21"/>
      <c r="D8" s="120" t="s">
        <v>179</v>
      </c>
      <c r="L8" s="21"/>
    </row>
    <row r="9" spans="1:46" s="1" customFormat="1" ht="16.5" customHeight="1">
      <c r="B9" s="21"/>
      <c r="E9" s="320" t="s">
        <v>2152</v>
      </c>
      <c r="F9" s="293"/>
      <c r="G9" s="293"/>
      <c r="H9" s="293"/>
      <c r="L9" s="21"/>
    </row>
    <row r="10" spans="1:46" s="1" customFormat="1" ht="12" customHeight="1">
      <c r="B10" s="21"/>
      <c r="D10" s="120" t="s">
        <v>181</v>
      </c>
      <c r="L10" s="21"/>
    </row>
    <row r="11" spans="1:46" s="2" customFormat="1" ht="16.5" customHeight="1">
      <c r="A11" s="35"/>
      <c r="B11" s="40"/>
      <c r="C11" s="35"/>
      <c r="D11" s="35"/>
      <c r="E11" s="330" t="s">
        <v>1080</v>
      </c>
      <c r="F11" s="322"/>
      <c r="G11" s="322"/>
      <c r="H11" s="322"/>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1081</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3" t="s">
        <v>2300</v>
      </c>
      <c r="F13" s="322"/>
      <c r="G13" s="322"/>
      <c r="H13" s="322"/>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108</v>
      </c>
      <c r="G15" s="35"/>
      <c r="H15" s="35"/>
      <c r="I15" s="120" t="s">
        <v>19</v>
      </c>
      <c r="J15" s="111" t="s">
        <v>87</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1083</v>
      </c>
      <c r="G16" s="35"/>
      <c r="H16" s="35"/>
      <c r="I16" s="120" t="s">
        <v>22</v>
      </c>
      <c r="J16" s="121" t="str">
        <f>'Rekapitulace stavby'!AN8</f>
        <v>19. 5. 2020</v>
      </c>
      <c r="K16" s="35"/>
      <c r="L16" s="52"/>
      <c r="S16" s="35"/>
      <c r="T16" s="35"/>
      <c r="U16" s="35"/>
      <c r="V16" s="35"/>
      <c r="W16" s="35"/>
      <c r="X16" s="35"/>
      <c r="Y16" s="35"/>
      <c r="Z16" s="35"/>
      <c r="AA16" s="35"/>
      <c r="AB16" s="35"/>
      <c r="AC16" s="35"/>
      <c r="AD16" s="35"/>
      <c r="AE16" s="35"/>
    </row>
    <row r="17" spans="1:31" s="2" customFormat="1" ht="21.75" customHeight="1">
      <c r="A17" s="35"/>
      <c r="B17" s="40"/>
      <c r="C17" s="35"/>
      <c r="D17" s="261" t="s">
        <v>1084</v>
      </c>
      <c r="E17" s="35"/>
      <c r="F17" s="262" t="s">
        <v>1085</v>
      </c>
      <c r="G17" s="35"/>
      <c r="H17" s="35"/>
      <c r="I17" s="261" t="s">
        <v>1086</v>
      </c>
      <c r="J17" s="262" t="s">
        <v>473</v>
      </c>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27</v>
      </c>
      <c r="F19" s="35"/>
      <c r="G19" s="35"/>
      <c r="H19" s="35"/>
      <c r="I19" s="120" t="s">
        <v>28</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4" t="str">
        <f>'Rekapitulace stavby'!E14</f>
        <v>Vyplň údaj</v>
      </c>
      <c r="F22" s="325"/>
      <c r="G22" s="325"/>
      <c r="H22" s="325"/>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1"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33</v>
      </c>
      <c r="F25" s="35"/>
      <c r="G25" s="35"/>
      <c r="H25" s="35"/>
      <c r="I25" s="120" t="s">
        <v>28</v>
      </c>
      <c r="J25" s="111" t="s">
        <v>34</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36</v>
      </c>
      <c r="E27" s="35"/>
      <c r="F27" s="35"/>
      <c r="G27" s="35"/>
      <c r="H27" s="35"/>
      <c r="I27" s="120"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1087</v>
      </c>
      <c r="F28" s="35"/>
      <c r="G28" s="35"/>
      <c r="H28" s="35"/>
      <c r="I28" s="120" t="s">
        <v>28</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38</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6" t="s">
        <v>1</v>
      </c>
      <c r="F31" s="326"/>
      <c r="G31" s="326"/>
      <c r="H31" s="326"/>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40</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42</v>
      </c>
      <c r="G36" s="35"/>
      <c r="H36" s="35"/>
      <c r="I36" s="128" t="s">
        <v>41</v>
      </c>
      <c r="J36" s="128" t="s">
        <v>43</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44</v>
      </c>
      <c r="E37" s="120" t="s">
        <v>45</v>
      </c>
      <c r="F37" s="130">
        <f>ROUND((SUM(BE126:BE219)),  2)</f>
        <v>0</v>
      </c>
      <c r="G37" s="35"/>
      <c r="H37" s="35"/>
      <c r="I37" s="131">
        <v>0.21</v>
      </c>
      <c r="J37" s="130">
        <f>ROUND(((SUM(BE126:BE219))*I37),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46</v>
      </c>
      <c r="F38" s="130">
        <f>ROUND((SUM(BF126:BF219)),  2)</f>
        <v>0</v>
      </c>
      <c r="G38" s="35"/>
      <c r="H38" s="35"/>
      <c r="I38" s="131">
        <v>0.15</v>
      </c>
      <c r="J38" s="130">
        <f>ROUND(((SUM(BF126:BF219))*I38),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47</v>
      </c>
      <c r="F39" s="130">
        <f>ROUND((SUM(BG126:BG219)),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48</v>
      </c>
      <c r="F40" s="130">
        <f>ROUND((SUM(BH126:BH219)),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49</v>
      </c>
      <c r="F41" s="130">
        <f>ROUND((SUM(BI126:BI219)),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50</v>
      </c>
      <c r="E43" s="134"/>
      <c r="F43" s="134"/>
      <c r="G43" s="135" t="s">
        <v>51</v>
      </c>
      <c r="H43" s="136" t="s">
        <v>52</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2"/>
      <c r="D49" s="139" t="s">
        <v>53</v>
      </c>
      <c r="E49" s="140"/>
      <c r="F49" s="140"/>
      <c r="G49" s="139" t="s">
        <v>54</v>
      </c>
      <c r="H49" s="140"/>
      <c r="I49" s="140"/>
      <c r="J49" s="140"/>
      <c r="K49" s="140"/>
      <c r="L49" s="52"/>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5"/>
      <c r="B60" s="40"/>
      <c r="C60" s="35"/>
      <c r="D60" s="141" t="s">
        <v>55</v>
      </c>
      <c r="E60" s="142"/>
      <c r="F60" s="143" t="s">
        <v>56</v>
      </c>
      <c r="G60" s="141" t="s">
        <v>55</v>
      </c>
      <c r="H60" s="142"/>
      <c r="I60" s="142"/>
      <c r="J60" s="144" t="s">
        <v>56</v>
      </c>
      <c r="K60" s="142"/>
      <c r="L60" s="52"/>
      <c r="S60" s="35"/>
      <c r="T60" s="35"/>
      <c r="U60" s="35"/>
      <c r="V60" s="35"/>
      <c r="W60" s="35"/>
      <c r="X60" s="35"/>
      <c r="Y60" s="35"/>
      <c r="Z60" s="35"/>
      <c r="AA60" s="35"/>
      <c r="AB60" s="35"/>
      <c r="AC60" s="35"/>
      <c r="AD60" s="35"/>
      <c r="AE60" s="35"/>
    </row>
    <row r="61" spans="1:31" ht="11.25">
      <c r="B61" s="21"/>
      <c r="L61" s="21"/>
    </row>
    <row r="62" spans="1:31" ht="11.25">
      <c r="B62" s="21"/>
      <c r="L62" s="21"/>
    </row>
    <row r="63" spans="1:31" ht="11.25">
      <c r="B63" s="21"/>
      <c r="L63" s="21"/>
    </row>
    <row r="64" spans="1:31" s="2" customFormat="1" ht="12.75">
      <c r="A64" s="35"/>
      <c r="B64" s="40"/>
      <c r="C64" s="35"/>
      <c r="D64" s="139" t="s">
        <v>57</v>
      </c>
      <c r="E64" s="145"/>
      <c r="F64" s="145"/>
      <c r="G64" s="139" t="s">
        <v>58</v>
      </c>
      <c r="H64" s="145"/>
      <c r="I64" s="145"/>
      <c r="J64" s="145"/>
      <c r="K64" s="145"/>
      <c r="L64" s="52"/>
      <c r="S64" s="35"/>
      <c r="T64" s="35"/>
      <c r="U64" s="35"/>
      <c r="V64" s="35"/>
      <c r="W64" s="35"/>
      <c r="X64" s="35"/>
      <c r="Y64" s="35"/>
      <c r="Z64" s="35"/>
      <c r="AA64" s="35"/>
      <c r="AB64" s="35"/>
      <c r="AC64" s="35"/>
      <c r="AD64" s="35"/>
      <c r="AE64" s="35"/>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5"/>
      <c r="B75" s="40"/>
      <c r="C75" s="35"/>
      <c r="D75" s="141" t="s">
        <v>55</v>
      </c>
      <c r="E75" s="142"/>
      <c r="F75" s="143" t="s">
        <v>56</v>
      </c>
      <c r="G75" s="141" t="s">
        <v>55</v>
      </c>
      <c r="H75" s="142"/>
      <c r="I75" s="142"/>
      <c r="J75" s="144" t="s">
        <v>56</v>
      </c>
      <c r="K75" s="142"/>
      <c r="L75" s="52"/>
      <c r="S75" s="35"/>
      <c r="T75" s="35"/>
      <c r="U75" s="35"/>
      <c r="V75" s="35"/>
      <c r="W75" s="35"/>
      <c r="X75" s="35"/>
      <c r="Y75" s="35"/>
      <c r="Z75" s="35"/>
      <c r="AA75" s="35"/>
      <c r="AB75" s="35"/>
      <c r="AC75" s="35"/>
      <c r="AD75" s="35"/>
      <c r="AE75" s="35"/>
    </row>
    <row r="76" spans="1:31" s="2" customFormat="1" ht="14.45" customHeight="1">
      <c r="A76" s="35"/>
      <c r="B76" s="146"/>
      <c r="C76" s="147"/>
      <c r="D76" s="147"/>
      <c r="E76" s="147"/>
      <c r="F76" s="147"/>
      <c r="G76" s="147"/>
      <c r="H76" s="147"/>
      <c r="I76" s="147"/>
      <c r="J76" s="147"/>
      <c r="K76" s="147"/>
      <c r="L76" s="52"/>
      <c r="S76" s="35"/>
      <c r="T76" s="35"/>
      <c r="U76" s="35"/>
      <c r="V76" s="35"/>
      <c r="W76" s="35"/>
      <c r="X76" s="35"/>
      <c r="Y76" s="35"/>
      <c r="Z76" s="35"/>
      <c r="AA76" s="35"/>
      <c r="AB76" s="35"/>
      <c r="AC76" s="35"/>
      <c r="AD76" s="35"/>
      <c r="AE76" s="35"/>
    </row>
    <row r="80" spans="1:31" s="2" customFormat="1" ht="6.95" customHeight="1">
      <c r="A80" s="35"/>
      <c r="B80" s="148"/>
      <c r="C80" s="149"/>
      <c r="D80" s="149"/>
      <c r="E80" s="149"/>
      <c r="F80" s="149"/>
      <c r="G80" s="149"/>
      <c r="H80" s="149"/>
      <c r="I80" s="149"/>
      <c r="J80" s="149"/>
      <c r="K80" s="149"/>
      <c r="L80" s="52"/>
      <c r="S80" s="35"/>
      <c r="T80" s="35"/>
      <c r="U80" s="35"/>
      <c r="V80" s="35"/>
      <c r="W80" s="35"/>
      <c r="X80" s="35"/>
      <c r="Y80" s="35"/>
      <c r="Z80" s="35"/>
      <c r="AA80" s="35"/>
      <c r="AB80" s="35"/>
      <c r="AC80" s="35"/>
      <c r="AD80" s="35"/>
      <c r="AE80" s="35"/>
    </row>
    <row r="81" spans="1:31" s="2" customFormat="1" ht="24.95" customHeight="1">
      <c r="A81" s="35"/>
      <c r="B81" s="36"/>
      <c r="C81" s="24" t="s">
        <v>183</v>
      </c>
      <c r="D81" s="37"/>
      <c r="E81" s="37"/>
      <c r="F81" s="37"/>
      <c r="G81" s="37"/>
      <c r="H81" s="37"/>
      <c r="I81" s="37"/>
      <c r="J81" s="37"/>
      <c r="K81" s="37"/>
      <c r="L81" s="52"/>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6.5" customHeight="1">
      <c r="A84" s="35"/>
      <c r="B84" s="36"/>
      <c r="C84" s="37"/>
      <c r="D84" s="37"/>
      <c r="E84" s="327" t="str">
        <f>E7</f>
        <v>Podkrovní byty Táborská 378/44, 372/36, 375/38, 377/42, 376/40 Praha 4, k.ú. Nusle</v>
      </c>
      <c r="F84" s="328"/>
      <c r="G84" s="328"/>
      <c r="H84" s="328"/>
      <c r="I84" s="37"/>
      <c r="J84" s="37"/>
      <c r="K84" s="37"/>
      <c r="L84" s="52"/>
      <c r="S84" s="35"/>
      <c r="T84" s="35"/>
      <c r="U84" s="35"/>
      <c r="V84" s="35"/>
      <c r="W84" s="35"/>
      <c r="X84" s="35"/>
      <c r="Y84" s="35"/>
      <c r="Z84" s="35"/>
      <c r="AA84" s="35"/>
      <c r="AB84" s="35"/>
      <c r="AC84" s="35"/>
      <c r="AD84" s="35"/>
      <c r="AE84" s="35"/>
    </row>
    <row r="85" spans="1:31" s="1" customFormat="1" ht="12" customHeight="1">
      <c r="B85" s="22"/>
      <c r="C85" s="30" t="s">
        <v>179</v>
      </c>
      <c r="D85" s="23"/>
      <c r="E85" s="23"/>
      <c r="F85" s="23"/>
      <c r="G85" s="23"/>
      <c r="H85" s="23"/>
      <c r="I85" s="23"/>
      <c r="J85" s="23"/>
      <c r="K85" s="23"/>
      <c r="L85" s="21"/>
    </row>
    <row r="86" spans="1:31" s="1" customFormat="1" ht="16.5" customHeight="1">
      <c r="B86" s="22"/>
      <c r="C86" s="23"/>
      <c r="D86" s="23"/>
      <c r="E86" s="327" t="s">
        <v>2152</v>
      </c>
      <c r="F86" s="278"/>
      <c r="G86" s="278"/>
      <c r="H86" s="278"/>
      <c r="I86" s="23"/>
      <c r="J86" s="23"/>
      <c r="K86" s="23"/>
      <c r="L86" s="21"/>
    </row>
    <row r="87" spans="1:31" s="1" customFormat="1" ht="12" customHeight="1">
      <c r="B87" s="22"/>
      <c r="C87" s="30" t="s">
        <v>181</v>
      </c>
      <c r="D87" s="23"/>
      <c r="E87" s="23"/>
      <c r="F87" s="23"/>
      <c r="G87" s="23"/>
      <c r="H87" s="23"/>
      <c r="I87" s="23"/>
      <c r="J87" s="23"/>
      <c r="K87" s="23"/>
      <c r="L87" s="21"/>
    </row>
    <row r="88" spans="1:31" s="2" customFormat="1" ht="16.5" customHeight="1">
      <c r="A88" s="35"/>
      <c r="B88" s="36"/>
      <c r="C88" s="37"/>
      <c r="D88" s="37"/>
      <c r="E88" s="331" t="s">
        <v>1080</v>
      </c>
      <c r="F88" s="329"/>
      <c r="G88" s="329"/>
      <c r="H88" s="329"/>
      <c r="I88" s="37"/>
      <c r="J88" s="37"/>
      <c r="K88" s="37"/>
      <c r="L88" s="52"/>
      <c r="S88" s="35"/>
      <c r="T88" s="35"/>
      <c r="U88" s="35"/>
      <c r="V88" s="35"/>
      <c r="W88" s="35"/>
      <c r="X88" s="35"/>
      <c r="Y88" s="35"/>
      <c r="Z88" s="35"/>
      <c r="AA88" s="35"/>
      <c r="AB88" s="35"/>
      <c r="AC88" s="35"/>
      <c r="AD88" s="35"/>
      <c r="AE88" s="35"/>
    </row>
    <row r="89" spans="1:31" s="2" customFormat="1" ht="12" customHeight="1">
      <c r="A89" s="35"/>
      <c r="B89" s="36"/>
      <c r="C89" s="30" t="s">
        <v>1081</v>
      </c>
      <c r="D89" s="37"/>
      <c r="E89" s="37"/>
      <c r="F89" s="37"/>
      <c r="G89" s="37"/>
      <c r="H89" s="37"/>
      <c r="I89" s="37"/>
      <c r="J89" s="37"/>
      <c r="K89" s="37"/>
      <c r="L89" s="52"/>
      <c r="S89" s="35"/>
      <c r="T89" s="35"/>
      <c r="U89" s="35"/>
      <c r="V89" s="35"/>
      <c r="W89" s="35"/>
      <c r="X89" s="35"/>
      <c r="Y89" s="35"/>
      <c r="Z89" s="35"/>
      <c r="AA89" s="35"/>
      <c r="AB89" s="35"/>
      <c r="AC89" s="35"/>
      <c r="AD89" s="35"/>
      <c r="AE89" s="35"/>
    </row>
    <row r="90" spans="1:31" s="2" customFormat="1" ht="16.5" customHeight="1">
      <c r="A90" s="35"/>
      <c r="B90" s="36"/>
      <c r="C90" s="37"/>
      <c r="D90" s="37"/>
      <c r="E90" s="300" t="str">
        <f>E13</f>
        <v>18052020_5.4_V - Podkrovní byty 378/44 - Vodovod</v>
      </c>
      <c r="F90" s="329"/>
      <c r="G90" s="329"/>
      <c r="H90" s="329"/>
      <c r="I90" s="37"/>
      <c r="J90" s="37"/>
      <c r="K90" s="37"/>
      <c r="L90" s="52"/>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Táborská</v>
      </c>
      <c r="G92" s="37"/>
      <c r="H92" s="37"/>
      <c r="I92" s="30" t="s">
        <v>22</v>
      </c>
      <c r="J92" s="67" t="str">
        <f>IF(J16="","",J16)</f>
        <v>19. 5. 2020</v>
      </c>
      <c r="K92" s="37"/>
      <c r="L92" s="52"/>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31" s="2" customFormat="1" ht="25.7" customHeight="1">
      <c r="A94" s="35"/>
      <c r="B94" s="36"/>
      <c r="C94" s="30" t="s">
        <v>24</v>
      </c>
      <c r="D94" s="37"/>
      <c r="E94" s="37"/>
      <c r="F94" s="28" t="str">
        <f>E19</f>
        <v>Městská část Praha 4, Anatala Staška 2059/80b</v>
      </c>
      <c r="G94" s="37"/>
      <c r="H94" s="37"/>
      <c r="I94" s="30" t="s">
        <v>31</v>
      </c>
      <c r="J94" s="33" t="str">
        <f>E25</f>
        <v>SUNCAD, s.r.o., Špotzova 6, Praha 6</v>
      </c>
      <c r="K94" s="37"/>
      <c r="L94" s="52"/>
      <c r="S94" s="35"/>
      <c r="T94" s="35"/>
      <c r="U94" s="35"/>
      <c r="V94" s="35"/>
      <c r="W94" s="35"/>
      <c r="X94" s="35"/>
      <c r="Y94" s="35"/>
      <c r="Z94" s="35"/>
      <c r="AA94" s="35"/>
      <c r="AB94" s="35"/>
      <c r="AC94" s="35"/>
      <c r="AD94" s="35"/>
      <c r="AE94" s="35"/>
    </row>
    <row r="95" spans="1:31" s="2" customFormat="1" ht="15.2" customHeight="1">
      <c r="A95" s="35"/>
      <c r="B95" s="36"/>
      <c r="C95" s="30" t="s">
        <v>29</v>
      </c>
      <c r="D95" s="37"/>
      <c r="E95" s="37"/>
      <c r="F95" s="28" t="str">
        <f>IF(E22="","",E22)</f>
        <v>Vyplň údaj</v>
      </c>
      <c r="G95" s="37"/>
      <c r="H95" s="37"/>
      <c r="I95" s="30" t="s">
        <v>36</v>
      </c>
      <c r="J95" s="33" t="str">
        <f>E28</f>
        <v>SunCad, s.r.o.</v>
      </c>
      <c r="K95" s="37"/>
      <c r="L95" s="52"/>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52"/>
      <c r="S96" s="35"/>
      <c r="T96" s="35"/>
      <c r="U96" s="35"/>
      <c r="V96" s="35"/>
      <c r="W96" s="35"/>
      <c r="X96" s="35"/>
      <c r="Y96" s="35"/>
      <c r="Z96" s="35"/>
      <c r="AA96" s="35"/>
      <c r="AB96" s="35"/>
      <c r="AC96" s="35"/>
      <c r="AD96" s="35"/>
      <c r="AE96" s="35"/>
    </row>
    <row r="97" spans="1:47" s="2" customFormat="1" ht="29.25" customHeight="1">
      <c r="A97" s="35"/>
      <c r="B97" s="36"/>
      <c r="C97" s="150" t="s">
        <v>184</v>
      </c>
      <c r="D97" s="151"/>
      <c r="E97" s="151"/>
      <c r="F97" s="151"/>
      <c r="G97" s="151"/>
      <c r="H97" s="151"/>
      <c r="I97" s="151"/>
      <c r="J97" s="152" t="s">
        <v>185</v>
      </c>
      <c r="K97" s="151"/>
      <c r="L97" s="52"/>
      <c r="S97" s="35"/>
      <c r="T97" s="35"/>
      <c r="U97" s="35"/>
      <c r="V97" s="35"/>
      <c r="W97" s="35"/>
      <c r="X97" s="35"/>
      <c r="Y97" s="35"/>
      <c r="Z97" s="35"/>
      <c r="AA97" s="35"/>
      <c r="AB97" s="35"/>
      <c r="AC97" s="35"/>
      <c r="AD97" s="35"/>
      <c r="AE97" s="35"/>
    </row>
    <row r="98" spans="1:47" s="2" customFormat="1" ht="10.3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47" s="2" customFormat="1" ht="22.9" customHeight="1">
      <c r="A99" s="35"/>
      <c r="B99" s="36"/>
      <c r="C99" s="153" t="s">
        <v>186</v>
      </c>
      <c r="D99" s="37"/>
      <c r="E99" s="37"/>
      <c r="F99" s="37"/>
      <c r="G99" s="37"/>
      <c r="H99" s="37"/>
      <c r="I99" s="37"/>
      <c r="J99" s="85">
        <f>J126</f>
        <v>0</v>
      </c>
      <c r="K99" s="37"/>
      <c r="L99" s="52"/>
      <c r="S99" s="35"/>
      <c r="T99" s="35"/>
      <c r="U99" s="35"/>
      <c r="V99" s="35"/>
      <c r="W99" s="35"/>
      <c r="X99" s="35"/>
      <c r="Y99" s="35"/>
      <c r="Z99" s="35"/>
      <c r="AA99" s="35"/>
      <c r="AB99" s="35"/>
      <c r="AC99" s="35"/>
      <c r="AD99" s="35"/>
      <c r="AE99" s="35"/>
      <c r="AU99" s="18" t="s">
        <v>187</v>
      </c>
    </row>
    <row r="100" spans="1:47" s="9" customFormat="1" ht="24.95" customHeight="1">
      <c r="B100" s="154"/>
      <c r="C100" s="155"/>
      <c r="D100" s="156" t="s">
        <v>193</v>
      </c>
      <c r="E100" s="157"/>
      <c r="F100" s="157"/>
      <c r="G100" s="157"/>
      <c r="H100" s="157"/>
      <c r="I100" s="157"/>
      <c r="J100" s="158">
        <f>J127</f>
        <v>0</v>
      </c>
      <c r="K100" s="155"/>
      <c r="L100" s="159"/>
    </row>
    <row r="101" spans="1:47" s="10" customFormat="1" ht="19.899999999999999" customHeight="1">
      <c r="B101" s="160"/>
      <c r="C101" s="105"/>
      <c r="D101" s="161" t="s">
        <v>1192</v>
      </c>
      <c r="E101" s="162"/>
      <c r="F101" s="162"/>
      <c r="G101" s="162"/>
      <c r="H101" s="162"/>
      <c r="I101" s="162"/>
      <c r="J101" s="163">
        <f>J128</f>
        <v>0</v>
      </c>
      <c r="K101" s="105"/>
      <c r="L101" s="164"/>
    </row>
    <row r="102" spans="1:47" s="10" customFormat="1" ht="19.899999999999999" customHeight="1">
      <c r="B102" s="160"/>
      <c r="C102" s="105"/>
      <c r="D102" s="161" t="s">
        <v>1089</v>
      </c>
      <c r="E102" s="162"/>
      <c r="F102" s="162"/>
      <c r="G102" s="162"/>
      <c r="H102" s="162"/>
      <c r="I102" s="162"/>
      <c r="J102" s="163">
        <f>J203</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205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7" t="str">
        <f>E7</f>
        <v>Podkrovní byty Táborská 378/44, 372/36, 375/38, 377/42, 376/40 Praha 4, k.ú. Nusle</v>
      </c>
      <c r="F112" s="328"/>
      <c r="G112" s="328"/>
      <c r="H112" s="328"/>
      <c r="I112" s="37"/>
      <c r="J112" s="37"/>
      <c r="K112" s="37"/>
      <c r="L112" s="52"/>
      <c r="S112" s="35"/>
      <c r="T112" s="35"/>
      <c r="U112" s="35"/>
      <c r="V112" s="35"/>
      <c r="W112" s="35"/>
      <c r="X112" s="35"/>
      <c r="Y112" s="35"/>
      <c r="Z112" s="35"/>
      <c r="AA112" s="35"/>
      <c r="AB112" s="35"/>
      <c r="AC112" s="35"/>
      <c r="AD112" s="35"/>
      <c r="AE112" s="35"/>
    </row>
    <row r="113" spans="1:63" s="1" customFormat="1" ht="12" customHeight="1">
      <c r="B113" s="22"/>
      <c r="C113" s="30" t="s">
        <v>179</v>
      </c>
      <c r="D113" s="23"/>
      <c r="E113" s="23"/>
      <c r="F113" s="23"/>
      <c r="G113" s="23"/>
      <c r="H113" s="23"/>
      <c r="I113" s="23"/>
      <c r="J113" s="23"/>
      <c r="K113" s="23"/>
      <c r="L113" s="21"/>
    </row>
    <row r="114" spans="1:63" s="1" customFormat="1" ht="16.5" customHeight="1">
      <c r="B114" s="22"/>
      <c r="C114" s="23"/>
      <c r="D114" s="23"/>
      <c r="E114" s="327" t="s">
        <v>2152</v>
      </c>
      <c r="F114" s="278"/>
      <c r="G114" s="278"/>
      <c r="H114" s="278"/>
      <c r="I114" s="23"/>
      <c r="J114" s="23"/>
      <c r="K114" s="23"/>
      <c r="L114" s="21"/>
    </row>
    <row r="115" spans="1:63" s="1" customFormat="1" ht="12" customHeight="1">
      <c r="B115" s="22"/>
      <c r="C115" s="30" t="s">
        <v>181</v>
      </c>
      <c r="D115" s="23"/>
      <c r="E115" s="23"/>
      <c r="F115" s="23"/>
      <c r="G115" s="23"/>
      <c r="H115" s="23"/>
      <c r="I115" s="23"/>
      <c r="J115" s="23"/>
      <c r="K115" s="23"/>
      <c r="L115" s="21"/>
    </row>
    <row r="116" spans="1:63" s="2" customFormat="1" ht="16.5" customHeight="1">
      <c r="A116" s="35"/>
      <c r="B116" s="36"/>
      <c r="C116" s="37"/>
      <c r="D116" s="37"/>
      <c r="E116" s="331" t="s">
        <v>1080</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E13</f>
        <v>18052020_5.4_V - Podkrovní byty 378/44 - Vodovod</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F16</f>
        <v>Táborská</v>
      </c>
      <c r="G120" s="37"/>
      <c r="H120" s="37"/>
      <c r="I120" s="30" t="s">
        <v>22</v>
      </c>
      <c r="J120" s="67" t="str">
        <f>IF(J16="","",J16)</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E19</f>
        <v>Městská část Praha 4, Anatala Staška 2059/80b</v>
      </c>
      <c r="G122" s="37"/>
      <c r="H122" s="37"/>
      <c r="I122" s="30" t="s">
        <v>31</v>
      </c>
      <c r="J122" s="33" t="str">
        <f>E25</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IF(E22="","",E22)</f>
        <v>Vyplň údaj</v>
      </c>
      <c r="G123" s="37"/>
      <c r="H123" s="37"/>
      <c r="I123" s="30" t="s">
        <v>36</v>
      </c>
      <c r="J123" s="33" t="str">
        <f>E28</f>
        <v>SunCad,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0.10626000000000002</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339</v>
      </c>
      <c r="F127" s="179" t="s">
        <v>340</v>
      </c>
      <c r="G127" s="177"/>
      <c r="H127" s="177"/>
      <c r="I127" s="180"/>
      <c r="J127" s="181">
        <f>BK127</f>
        <v>0</v>
      </c>
      <c r="K127" s="177"/>
      <c r="L127" s="182"/>
      <c r="M127" s="183"/>
      <c r="N127" s="184"/>
      <c r="O127" s="184"/>
      <c r="P127" s="185">
        <f>P128+P203</f>
        <v>0</v>
      </c>
      <c r="Q127" s="184"/>
      <c r="R127" s="185">
        <f>R128+R203</f>
        <v>0.10626000000000002</v>
      </c>
      <c r="S127" s="184"/>
      <c r="T127" s="186">
        <f>T128+T203</f>
        <v>0</v>
      </c>
      <c r="AR127" s="187" t="s">
        <v>93</v>
      </c>
      <c r="AT127" s="188" t="s">
        <v>79</v>
      </c>
      <c r="AU127" s="188" t="s">
        <v>80</v>
      </c>
      <c r="AY127" s="187" t="s">
        <v>220</v>
      </c>
      <c r="BK127" s="189">
        <f>BK128+BK203</f>
        <v>0</v>
      </c>
    </row>
    <row r="128" spans="1:63" s="12" customFormat="1" ht="22.9" customHeight="1">
      <c r="B128" s="176"/>
      <c r="C128" s="177"/>
      <c r="D128" s="178" t="s">
        <v>79</v>
      </c>
      <c r="E128" s="190" t="s">
        <v>1193</v>
      </c>
      <c r="F128" s="190" t="s">
        <v>1194</v>
      </c>
      <c r="G128" s="177"/>
      <c r="H128" s="177"/>
      <c r="I128" s="180"/>
      <c r="J128" s="191">
        <f>BK128</f>
        <v>0</v>
      </c>
      <c r="K128" s="177"/>
      <c r="L128" s="182"/>
      <c r="M128" s="183"/>
      <c r="N128" s="184"/>
      <c r="O128" s="184"/>
      <c r="P128" s="185">
        <f>SUM(P129:P202)</f>
        <v>0</v>
      </c>
      <c r="Q128" s="184"/>
      <c r="R128" s="185">
        <f>SUM(R129:R202)</f>
        <v>9.581000000000002E-2</v>
      </c>
      <c r="S128" s="184"/>
      <c r="T128" s="186">
        <f>SUM(T129:T202)</f>
        <v>0</v>
      </c>
      <c r="AR128" s="187" t="s">
        <v>93</v>
      </c>
      <c r="AT128" s="188" t="s">
        <v>79</v>
      </c>
      <c r="AU128" s="188" t="s">
        <v>87</v>
      </c>
      <c r="AY128" s="187" t="s">
        <v>220</v>
      </c>
      <c r="BK128" s="189">
        <f>SUM(BK129:BK202)</f>
        <v>0</v>
      </c>
    </row>
    <row r="129" spans="1:65" s="2" customFormat="1" ht="14.45" customHeight="1">
      <c r="A129" s="35"/>
      <c r="B129" s="36"/>
      <c r="C129" s="192" t="s">
        <v>87</v>
      </c>
      <c r="D129" s="192" t="s">
        <v>223</v>
      </c>
      <c r="E129" s="193" t="s">
        <v>1195</v>
      </c>
      <c r="F129" s="194" t="s">
        <v>1196</v>
      </c>
      <c r="G129" s="195" t="s">
        <v>259</v>
      </c>
      <c r="H129" s="196">
        <v>6</v>
      </c>
      <c r="I129" s="197"/>
      <c r="J129" s="198">
        <f>ROUND(I129*H129,2)</f>
        <v>0</v>
      </c>
      <c r="K129" s="194" t="s">
        <v>227</v>
      </c>
      <c r="L129" s="40"/>
      <c r="M129" s="199" t="s">
        <v>1</v>
      </c>
      <c r="N129" s="200" t="s">
        <v>46</v>
      </c>
      <c r="O129" s="72"/>
      <c r="P129" s="201">
        <f>O129*H129</f>
        <v>0</v>
      </c>
      <c r="Q129" s="201">
        <v>2.9999999999999997E-4</v>
      </c>
      <c r="R129" s="201">
        <f>Q129*H129</f>
        <v>1.8E-3</v>
      </c>
      <c r="S129" s="201">
        <v>0</v>
      </c>
      <c r="T129" s="202">
        <f>S129*H129</f>
        <v>0</v>
      </c>
      <c r="U129" s="35"/>
      <c r="V129" s="35"/>
      <c r="W129" s="35"/>
      <c r="X129" s="35"/>
      <c r="Y129" s="35"/>
      <c r="Z129" s="35"/>
      <c r="AA129" s="35"/>
      <c r="AB129" s="35"/>
      <c r="AC129" s="35"/>
      <c r="AD129" s="35"/>
      <c r="AE129" s="35"/>
      <c r="AR129" s="203" t="s">
        <v>317</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1197</v>
      </c>
    </row>
    <row r="130" spans="1:65" s="2" customFormat="1" ht="11.25">
      <c r="A130" s="35"/>
      <c r="B130" s="36"/>
      <c r="C130" s="37"/>
      <c r="D130" s="205" t="s">
        <v>230</v>
      </c>
      <c r="E130" s="37"/>
      <c r="F130" s="206" t="s">
        <v>1198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221</v>
      </c>
      <c r="G131" s="221"/>
      <c r="H131" s="224">
        <v>6</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6</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2" customFormat="1" ht="14.45" customHeight="1">
      <c r="A133" s="35"/>
      <c r="B133" s="36"/>
      <c r="C133" s="192" t="s">
        <v>93</v>
      </c>
      <c r="D133" s="192" t="s">
        <v>223</v>
      </c>
      <c r="E133" s="193" t="s">
        <v>1199</v>
      </c>
      <c r="F133" s="194" t="s">
        <v>1200</v>
      </c>
      <c r="G133" s="195" t="s">
        <v>259</v>
      </c>
      <c r="H133" s="196">
        <v>6</v>
      </c>
      <c r="I133" s="197"/>
      <c r="J133" s="198">
        <f>ROUND(I133*H133,2)</f>
        <v>0</v>
      </c>
      <c r="K133" s="194" t="s">
        <v>227</v>
      </c>
      <c r="L133" s="40"/>
      <c r="M133" s="199" t="s">
        <v>1</v>
      </c>
      <c r="N133" s="200" t="s">
        <v>46</v>
      </c>
      <c r="O133" s="72"/>
      <c r="P133" s="201">
        <f>O133*H133</f>
        <v>0</v>
      </c>
      <c r="Q133" s="201">
        <v>4.0000000000000003E-5</v>
      </c>
      <c r="R133" s="201">
        <f>Q133*H133</f>
        <v>2.4000000000000003E-4</v>
      </c>
      <c r="S133" s="201">
        <v>0</v>
      </c>
      <c r="T133" s="202">
        <f>S133*H133</f>
        <v>0</v>
      </c>
      <c r="U133" s="35"/>
      <c r="V133" s="35"/>
      <c r="W133" s="35"/>
      <c r="X133" s="35"/>
      <c r="Y133" s="35"/>
      <c r="Z133" s="35"/>
      <c r="AA133" s="35"/>
      <c r="AB133" s="35"/>
      <c r="AC133" s="35"/>
      <c r="AD133" s="35"/>
      <c r="AE133" s="35"/>
      <c r="AR133" s="203" t="s">
        <v>317</v>
      </c>
      <c r="AT133" s="203" t="s">
        <v>223</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1201</v>
      </c>
    </row>
    <row r="134" spans="1:65" s="2" customFormat="1" ht="11.25">
      <c r="A134" s="35"/>
      <c r="B134" s="36"/>
      <c r="C134" s="37"/>
      <c r="D134" s="205" t="s">
        <v>230</v>
      </c>
      <c r="E134" s="37"/>
      <c r="F134" s="206" t="s">
        <v>1202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2" customFormat="1" ht="14.45" customHeight="1">
      <c r="A135" s="35"/>
      <c r="B135" s="36"/>
      <c r="C135" s="243" t="s">
        <v>106</v>
      </c>
      <c r="D135" s="243" t="s">
        <v>359</v>
      </c>
      <c r="E135" s="244" t="s">
        <v>1203</v>
      </c>
      <c r="F135" s="245" t="s">
        <v>1204</v>
      </c>
      <c r="G135" s="246" t="s">
        <v>353</v>
      </c>
      <c r="H135" s="247">
        <v>1.5</v>
      </c>
      <c r="I135" s="248"/>
      <c r="J135" s="249">
        <f>ROUND(I135*H135,2)</f>
        <v>0</v>
      </c>
      <c r="K135" s="245" t="s">
        <v>227</v>
      </c>
      <c r="L135" s="250"/>
      <c r="M135" s="251" t="s">
        <v>1</v>
      </c>
      <c r="N135" s="252" t="s">
        <v>46</v>
      </c>
      <c r="O135" s="72"/>
      <c r="P135" s="201">
        <f>O135*H135</f>
        <v>0</v>
      </c>
      <c r="Q135" s="201">
        <v>3.2000000000000003E-4</v>
      </c>
      <c r="R135" s="201">
        <f>Q135*H135</f>
        <v>4.8000000000000007E-4</v>
      </c>
      <c r="S135" s="201">
        <v>0</v>
      </c>
      <c r="T135" s="202">
        <f>S135*H135</f>
        <v>0</v>
      </c>
      <c r="U135" s="35"/>
      <c r="V135" s="35"/>
      <c r="W135" s="35"/>
      <c r="X135" s="35"/>
      <c r="Y135" s="35"/>
      <c r="Z135" s="35"/>
      <c r="AA135" s="35"/>
      <c r="AB135" s="35"/>
      <c r="AC135" s="35"/>
      <c r="AD135" s="35"/>
      <c r="AE135" s="35"/>
      <c r="AR135" s="203" t="s">
        <v>362</v>
      </c>
      <c r="AT135" s="203" t="s">
        <v>359</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1205</v>
      </c>
    </row>
    <row r="136" spans="1:65" s="2" customFormat="1" ht="11.25">
      <c r="A136" s="35"/>
      <c r="B136" s="36"/>
      <c r="C136" s="37"/>
      <c r="D136" s="205" t="s">
        <v>230</v>
      </c>
      <c r="E136" s="37"/>
      <c r="F136" s="206" t="s">
        <v>1204</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14" customFormat="1" ht="11.25">
      <c r="B137" s="220"/>
      <c r="C137" s="221"/>
      <c r="D137" s="205" t="s">
        <v>232</v>
      </c>
      <c r="E137" s="222" t="s">
        <v>1</v>
      </c>
      <c r="F137" s="223" t="s">
        <v>1729</v>
      </c>
      <c r="G137" s="221"/>
      <c r="H137" s="224">
        <v>1.5</v>
      </c>
      <c r="I137" s="225"/>
      <c r="J137" s="221"/>
      <c r="K137" s="221"/>
      <c r="L137" s="226"/>
      <c r="M137" s="227"/>
      <c r="N137" s="228"/>
      <c r="O137" s="228"/>
      <c r="P137" s="228"/>
      <c r="Q137" s="228"/>
      <c r="R137" s="228"/>
      <c r="S137" s="228"/>
      <c r="T137" s="229"/>
      <c r="AT137" s="230" t="s">
        <v>232</v>
      </c>
      <c r="AU137" s="230" t="s">
        <v>93</v>
      </c>
      <c r="AV137" s="14" t="s">
        <v>93</v>
      </c>
      <c r="AW137" s="14" t="s">
        <v>35</v>
      </c>
      <c r="AX137" s="14" t="s">
        <v>80</v>
      </c>
      <c r="AY137" s="230" t="s">
        <v>220</v>
      </c>
    </row>
    <row r="138" spans="1:65" s="15" customFormat="1" ht="11.25">
      <c r="B138" s="231"/>
      <c r="C138" s="232"/>
      <c r="D138" s="205" t="s">
        <v>232</v>
      </c>
      <c r="E138" s="233" t="s">
        <v>1</v>
      </c>
      <c r="F138" s="234" t="s">
        <v>236</v>
      </c>
      <c r="G138" s="232"/>
      <c r="H138" s="235">
        <v>1.5</v>
      </c>
      <c r="I138" s="236"/>
      <c r="J138" s="232"/>
      <c r="K138" s="232"/>
      <c r="L138" s="237"/>
      <c r="M138" s="238"/>
      <c r="N138" s="239"/>
      <c r="O138" s="239"/>
      <c r="P138" s="239"/>
      <c r="Q138" s="239"/>
      <c r="R138" s="239"/>
      <c r="S138" s="239"/>
      <c r="T138" s="240"/>
      <c r="AT138" s="241" t="s">
        <v>232</v>
      </c>
      <c r="AU138" s="241" t="s">
        <v>93</v>
      </c>
      <c r="AV138" s="15" t="s">
        <v>228</v>
      </c>
      <c r="AW138" s="15" t="s">
        <v>35</v>
      </c>
      <c r="AX138" s="15" t="s">
        <v>87</v>
      </c>
      <c r="AY138" s="241" t="s">
        <v>220</v>
      </c>
    </row>
    <row r="139" spans="1:65" s="2" customFormat="1" ht="14.45" customHeight="1">
      <c r="A139" s="35"/>
      <c r="B139" s="36"/>
      <c r="C139" s="192" t="s">
        <v>228</v>
      </c>
      <c r="D139" s="192" t="s">
        <v>223</v>
      </c>
      <c r="E139" s="193" t="s">
        <v>1206</v>
      </c>
      <c r="F139" s="194" t="s">
        <v>1207</v>
      </c>
      <c r="G139" s="195" t="s">
        <v>259</v>
      </c>
      <c r="H139" s="196">
        <v>6</v>
      </c>
      <c r="I139" s="197"/>
      <c r="J139" s="198">
        <f>ROUND(I139*H139,2)</f>
        <v>0</v>
      </c>
      <c r="K139" s="194" t="s">
        <v>227</v>
      </c>
      <c r="L139" s="40"/>
      <c r="M139" s="199" t="s">
        <v>1</v>
      </c>
      <c r="N139" s="200"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317</v>
      </c>
      <c r="AT139" s="203" t="s">
        <v>223</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1208</v>
      </c>
    </row>
    <row r="140" spans="1:65" s="2" customFormat="1" ht="11.25">
      <c r="A140" s="35"/>
      <c r="B140" s="36"/>
      <c r="C140" s="37"/>
      <c r="D140" s="205" t="s">
        <v>230</v>
      </c>
      <c r="E140" s="37"/>
      <c r="F140" s="206" t="s">
        <v>1209</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14" customFormat="1" ht="11.25">
      <c r="B141" s="220"/>
      <c r="C141" s="221"/>
      <c r="D141" s="205" t="s">
        <v>232</v>
      </c>
      <c r="E141" s="222" t="s">
        <v>1</v>
      </c>
      <c r="F141" s="223" t="s">
        <v>221</v>
      </c>
      <c r="G141" s="221"/>
      <c r="H141" s="224">
        <v>6</v>
      </c>
      <c r="I141" s="225"/>
      <c r="J141" s="221"/>
      <c r="K141" s="221"/>
      <c r="L141" s="226"/>
      <c r="M141" s="227"/>
      <c r="N141" s="228"/>
      <c r="O141" s="228"/>
      <c r="P141" s="228"/>
      <c r="Q141" s="228"/>
      <c r="R141" s="228"/>
      <c r="S141" s="228"/>
      <c r="T141" s="229"/>
      <c r="AT141" s="230" t="s">
        <v>232</v>
      </c>
      <c r="AU141" s="230" t="s">
        <v>93</v>
      </c>
      <c r="AV141" s="14" t="s">
        <v>93</v>
      </c>
      <c r="AW141" s="14" t="s">
        <v>35</v>
      </c>
      <c r="AX141" s="14" t="s">
        <v>80</v>
      </c>
      <c r="AY141" s="230" t="s">
        <v>220</v>
      </c>
    </row>
    <row r="142" spans="1:65" s="15" customFormat="1" ht="11.25">
      <c r="B142" s="231"/>
      <c r="C142" s="232"/>
      <c r="D142" s="205" t="s">
        <v>232</v>
      </c>
      <c r="E142" s="233" t="s">
        <v>1</v>
      </c>
      <c r="F142" s="234" t="s">
        <v>236</v>
      </c>
      <c r="G142" s="232"/>
      <c r="H142" s="235">
        <v>6</v>
      </c>
      <c r="I142" s="236"/>
      <c r="J142" s="232"/>
      <c r="K142" s="232"/>
      <c r="L142" s="237"/>
      <c r="M142" s="238"/>
      <c r="N142" s="239"/>
      <c r="O142" s="239"/>
      <c r="P142" s="239"/>
      <c r="Q142" s="239"/>
      <c r="R142" s="239"/>
      <c r="S142" s="239"/>
      <c r="T142" s="240"/>
      <c r="AT142" s="241" t="s">
        <v>232</v>
      </c>
      <c r="AU142" s="241" t="s">
        <v>93</v>
      </c>
      <c r="AV142" s="15" t="s">
        <v>228</v>
      </c>
      <c r="AW142" s="15" t="s">
        <v>35</v>
      </c>
      <c r="AX142" s="15" t="s">
        <v>87</v>
      </c>
      <c r="AY142" s="241" t="s">
        <v>220</v>
      </c>
    </row>
    <row r="143" spans="1:65" s="2" customFormat="1" ht="14.45" customHeight="1">
      <c r="A143" s="35"/>
      <c r="B143" s="36"/>
      <c r="C143" s="192" t="s">
        <v>256</v>
      </c>
      <c r="D143" s="192" t="s">
        <v>223</v>
      </c>
      <c r="E143" s="193" t="s">
        <v>1210</v>
      </c>
      <c r="F143" s="194" t="s">
        <v>1211</v>
      </c>
      <c r="G143" s="195" t="s">
        <v>353</v>
      </c>
      <c r="H143" s="196">
        <v>10</v>
      </c>
      <c r="I143" s="197"/>
      <c r="J143" s="198">
        <f>ROUND(I143*H143,2)</f>
        <v>0</v>
      </c>
      <c r="K143" s="194" t="s">
        <v>227</v>
      </c>
      <c r="L143" s="40"/>
      <c r="M143" s="199" t="s">
        <v>1</v>
      </c>
      <c r="N143" s="200" t="s">
        <v>46</v>
      </c>
      <c r="O143" s="72"/>
      <c r="P143" s="201">
        <f>O143*H143</f>
        <v>0</v>
      </c>
      <c r="Q143" s="201">
        <v>8.4999999999999995E-4</v>
      </c>
      <c r="R143" s="201">
        <f>Q143*H143</f>
        <v>8.4999999999999989E-3</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1212</v>
      </c>
    </row>
    <row r="144" spans="1:65" s="2" customFormat="1" ht="11.25">
      <c r="A144" s="35"/>
      <c r="B144" s="36"/>
      <c r="C144" s="37"/>
      <c r="D144" s="205" t="s">
        <v>230</v>
      </c>
      <c r="E144" s="37"/>
      <c r="F144" s="206" t="s">
        <v>1213</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14" customFormat="1" ht="11.25">
      <c r="B145" s="220"/>
      <c r="C145" s="221"/>
      <c r="D145" s="205" t="s">
        <v>232</v>
      </c>
      <c r="E145" s="222" t="s">
        <v>1</v>
      </c>
      <c r="F145" s="223" t="s">
        <v>286</v>
      </c>
      <c r="G145" s="221"/>
      <c r="H145" s="224">
        <v>10</v>
      </c>
      <c r="I145" s="225"/>
      <c r="J145" s="221"/>
      <c r="K145" s="221"/>
      <c r="L145" s="226"/>
      <c r="M145" s="227"/>
      <c r="N145" s="228"/>
      <c r="O145" s="228"/>
      <c r="P145" s="228"/>
      <c r="Q145" s="228"/>
      <c r="R145" s="228"/>
      <c r="S145" s="228"/>
      <c r="T145" s="229"/>
      <c r="AT145" s="230" t="s">
        <v>232</v>
      </c>
      <c r="AU145" s="230" t="s">
        <v>93</v>
      </c>
      <c r="AV145" s="14" t="s">
        <v>93</v>
      </c>
      <c r="AW145" s="14" t="s">
        <v>35</v>
      </c>
      <c r="AX145" s="14" t="s">
        <v>80</v>
      </c>
      <c r="AY145" s="230" t="s">
        <v>220</v>
      </c>
    </row>
    <row r="146" spans="1:65" s="15" customFormat="1" ht="11.25">
      <c r="B146" s="231"/>
      <c r="C146" s="232"/>
      <c r="D146" s="205" t="s">
        <v>232</v>
      </c>
      <c r="E146" s="233" t="s">
        <v>1</v>
      </c>
      <c r="F146" s="234" t="s">
        <v>236</v>
      </c>
      <c r="G146" s="232"/>
      <c r="H146" s="235">
        <v>10</v>
      </c>
      <c r="I146" s="236"/>
      <c r="J146" s="232"/>
      <c r="K146" s="232"/>
      <c r="L146" s="237"/>
      <c r="M146" s="238"/>
      <c r="N146" s="239"/>
      <c r="O146" s="239"/>
      <c r="P146" s="239"/>
      <c r="Q146" s="239"/>
      <c r="R146" s="239"/>
      <c r="S146" s="239"/>
      <c r="T146" s="240"/>
      <c r="AT146" s="241" t="s">
        <v>232</v>
      </c>
      <c r="AU146" s="241" t="s">
        <v>93</v>
      </c>
      <c r="AV146" s="15" t="s">
        <v>228</v>
      </c>
      <c r="AW146" s="15" t="s">
        <v>35</v>
      </c>
      <c r="AX146" s="15" t="s">
        <v>87</v>
      </c>
      <c r="AY146" s="241" t="s">
        <v>220</v>
      </c>
    </row>
    <row r="147" spans="1:65" s="2" customFormat="1" ht="14.45" customHeight="1">
      <c r="A147" s="35"/>
      <c r="B147" s="36"/>
      <c r="C147" s="192" t="s">
        <v>221</v>
      </c>
      <c r="D147" s="192" t="s">
        <v>223</v>
      </c>
      <c r="E147" s="193" t="s">
        <v>1214</v>
      </c>
      <c r="F147" s="194" t="s">
        <v>1215</v>
      </c>
      <c r="G147" s="195" t="s">
        <v>353</v>
      </c>
      <c r="H147" s="196">
        <v>15</v>
      </c>
      <c r="I147" s="197"/>
      <c r="J147" s="198">
        <f>ROUND(I147*H147,2)</f>
        <v>0</v>
      </c>
      <c r="K147" s="194" t="s">
        <v>227</v>
      </c>
      <c r="L147" s="40"/>
      <c r="M147" s="199" t="s">
        <v>1</v>
      </c>
      <c r="N147" s="200" t="s">
        <v>46</v>
      </c>
      <c r="O147" s="72"/>
      <c r="P147" s="201">
        <f>O147*H147</f>
        <v>0</v>
      </c>
      <c r="Q147" s="201">
        <v>1.16E-3</v>
      </c>
      <c r="R147" s="201">
        <f>Q147*H147</f>
        <v>1.7399999999999999E-2</v>
      </c>
      <c r="S147" s="201">
        <v>0</v>
      </c>
      <c r="T147" s="202">
        <f>S147*H147</f>
        <v>0</v>
      </c>
      <c r="U147" s="35"/>
      <c r="V147" s="35"/>
      <c r="W147" s="35"/>
      <c r="X147" s="35"/>
      <c r="Y147" s="35"/>
      <c r="Z147" s="35"/>
      <c r="AA147" s="35"/>
      <c r="AB147" s="35"/>
      <c r="AC147" s="35"/>
      <c r="AD147" s="35"/>
      <c r="AE147" s="35"/>
      <c r="AR147" s="203" t="s">
        <v>317</v>
      </c>
      <c r="AT147" s="203" t="s">
        <v>223</v>
      </c>
      <c r="AU147" s="203" t="s">
        <v>93</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1216</v>
      </c>
    </row>
    <row r="148" spans="1:65" s="2" customFormat="1" ht="11.25">
      <c r="A148" s="35"/>
      <c r="B148" s="36"/>
      <c r="C148" s="37"/>
      <c r="D148" s="205" t="s">
        <v>230</v>
      </c>
      <c r="E148" s="37"/>
      <c r="F148" s="206" t="s">
        <v>1217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93</v>
      </c>
    </row>
    <row r="149" spans="1:65" s="14" customFormat="1" ht="11.25">
      <c r="B149" s="220"/>
      <c r="C149" s="221"/>
      <c r="D149" s="205" t="s">
        <v>232</v>
      </c>
      <c r="E149" s="222" t="s">
        <v>1</v>
      </c>
      <c r="F149" s="223" t="s">
        <v>8</v>
      </c>
      <c r="G149" s="221"/>
      <c r="H149" s="224">
        <v>15</v>
      </c>
      <c r="I149" s="225"/>
      <c r="J149" s="221"/>
      <c r="K149" s="221"/>
      <c r="L149" s="226"/>
      <c r="M149" s="227"/>
      <c r="N149" s="228"/>
      <c r="O149" s="228"/>
      <c r="P149" s="228"/>
      <c r="Q149" s="228"/>
      <c r="R149" s="228"/>
      <c r="S149" s="228"/>
      <c r="T149" s="229"/>
      <c r="AT149" s="230" t="s">
        <v>232</v>
      </c>
      <c r="AU149" s="230" t="s">
        <v>93</v>
      </c>
      <c r="AV149" s="14" t="s">
        <v>93</v>
      </c>
      <c r="AW149" s="14" t="s">
        <v>35</v>
      </c>
      <c r="AX149" s="14" t="s">
        <v>80</v>
      </c>
      <c r="AY149" s="230" t="s">
        <v>220</v>
      </c>
    </row>
    <row r="150" spans="1:65" s="15" customFormat="1" ht="11.25">
      <c r="B150" s="231"/>
      <c r="C150" s="232"/>
      <c r="D150" s="205" t="s">
        <v>232</v>
      </c>
      <c r="E150" s="233" t="s">
        <v>1</v>
      </c>
      <c r="F150" s="234" t="s">
        <v>236</v>
      </c>
      <c r="G150" s="232"/>
      <c r="H150" s="235">
        <v>15</v>
      </c>
      <c r="I150" s="236"/>
      <c r="J150" s="232"/>
      <c r="K150" s="232"/>
      <c r="L150" s="237"/>
      <c r="M150" s="238"/>
      <c r="N150" s="239"/>
      <c r="O150" s="239"/>
      <c r="P150" s="239"/>
      <c r="Q150" s="239"/>
      <c r="R150" s="239"/>
      <c r="S150" s="239"/>
      <c r="T150" s="240"/>
      <c r="AT150" s="241" t="s">
        <v>232</v>
      </c>
      <c r="AU150" s="241" t="s">
        <v>93</v>
      </c>
      <c r="AV150" s="15" t="s">
        <v>228</v>
      </c>
      <c r="AW150" s="15" t="s">
        <v>35</v>
      </c>
      <c r="AX150" s="15" t="s">
        <v>87</v>
      </c>
      <c r="AY150" s="241" t="s">
        <v>220</v>
      </c>
    </row>
    <row r="151" spans="1:65" s="2" customFormat="1" ht="14.45" customHeight="1">
      <c r="A151" s="35"/>
      <c r="B151" s="36"/>
      <c r="C151" s="192" t="s">
        <v>266</v>
      </c>
      <c r="D151" s="192" t="s">
        <v>223</v>
      </c>
      <c r="E151" s="193" t="s">
        <v>1219</v>
      </c>
      <c r="F151" s="194" t="s">
        <v>1220</v>
      </c>
      <c r="G151" s="195" t="s">
        <v>353</v>
      </c>
      <c r="H151" s="196">
        <v>19</v>
      </c>
      <c r="I151" s="197"/>
      <c r="J151" s="198">
        <f>ROUND(I151*H151,2)</f>
        <v>0</v>
      </c>
      <c r="K151" s="194" t="s">
        <v>227</v>
      </c>
      <c r="L151" s="40"/>
      <c r="M151" s="199" t="s">
        <v>1</v>
      </c>
      <c r="N151" s="200" t="s">
        <v>46</v>
      </c>
      <c r="O151" s="72"/>
      <c r="P151" s="201">
        <f>O151*H151</f>
        <v>0</v>
      </c>
      <c r="Q151" s="201">
        <v>9.7999999999999997E-4</v>
      </c>
      <c r="R151" s="201">
        <f>Q151*H151</f>
        <v>1.8619999999999998E-2</v>
      </c>
      <c r="S151" s="201">
        <v>0</v>
      </c>
      <c r="T151" s="202">
        <f>S151*H151</f>
        <v>0</v>
      </c>
      <c r="U151" s="35"/>
      <c r="V151" s="35"/>
      <c r="W151" s="35"/>
      <c r="X151" s="35"/>
      <c r="Y151" s="35"/>
      <c r="Z151" s="35"/>
      <c r="AA151" s="35"/>
      <c r="AB151" s="35"/>
      <c r="AC151" s="35"/>
      <c r="AD151" s="35"/>
      <c r="AE151" s="35"/>
      <c r="AR151" s="203" t="s">
        <v>317</v>
      </c>
      <c r="AT151" s="203" t="s">
        <v>223</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1221</v>
      </c>
    </row>
    <row r="152" spans="1:65" s="2" customFormat="1" ht="11.25">
      <c r="A152" s="35"/>
      <c r="B152" s="36"/>
      <c r="C152" s="37"/>
      <c r="D152" s="205" t="s">
        <v>230</v>
      </c>
      <c r="E152" s="37"/>
      <c r="F152" s="206" t="s">
        <v>1222</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14" customFormat="1" ht="11.25">
      <c r="B153" s="220"/>
      <c r="C153" s="221"/>
      <c r="D153" s="205" t="s">
        <v>232</v>
      </c>
      <c r="E153" s="222" t="s">
        <v>1</v>
      </c>
      <c r="F153" s="223" t="s">
        <v>334</v>
      </c>
      <c r="G153" s="221"/>
      <c r="H153" s="224">
        <v>19</v>
      </c>
      <c r="I153" s="225"/>
      <c r="J153" s="221"/>
      <c r="K153" s="221"/>
      <c r="L153" s="226"/>
      <c r="M153" s="227"/>
      <c r="N153" s="228"/>
      <c r="O153" s="228"/>
      <c r="P153" s="228"/>
      <c r="Q153" s="228"/>
      <c r="R153" s="228"/>
      <c r="S153" s="228"/>
      <c r="T153" s="229"/>
      <c r="AT153" s="230" t="s">
        <v>232</v>
      </c>
      <c r="AU153" s="230" t="s">
        <v>93</v>
      </c>
      <c r="AV153" s="14" t="s">
        <v>93</v>
      </c>
      <c r="AW153" s="14" t="s">
        <v>35</v>
      </c>
      <c r="AX153" s="14" t="s">
        <v>80</v>
      </c>
      <c r="AY153" s="230" t="s">
        <v>220</v>
      </c>
    </row>
    <row r="154" spans="1:65" s="15" customFormat="1" ht="11.25">
      <c r="B154" s="231"/>
      <c r="C154" s="232"/>
      <c r="D154" s="205" t="s">
        <v>232</v>
      </c>
      <c r="E154" s="233" t="s">
        <v>1</v>
      </c>
      <c r="F154" s="234" t="s">
        <v>236</v>
      </c>
      <c r="G154" s="232"/>
      <c r="H154" s="235">
        <v>19</v>
      </c>
      <c r="I154" s="236"/>
      <c r="J154" s="232"/>
      <c r="K154" s="232"/>
      <c r="L154" s="237"/>
      <c r="M154" s="238"/>
      <c r="N154" s="239"/>
      <c r="O154" s="239"/>
      <c r="P154" s="239"/>
      <c r="Q154" s="239"/>
      <c r="R154" s="239"/>
      <c r="S154" s="239"/>
      <c r="T154" s="240"/>
      <c r="AT154" s="241" t="s">
        <v>232</v>
      </c>
      <c r="AU154" s="241" t="s">
        <v>93</v>
      </c>
      <c r="AV154" s="15" t="s">
        <v>228</v>
      </c>
      <c r="AW154" s="15" t="s">
        <v>35</v>
      </c>
      <c r="AX154" s="15" t="s">
        <v>87</v>
      </c>
      <c r="AY154" s="241" t="s">
        <v>220</v>
      </c>
    </row>
    <row r="155" spans="1:65" s="2" customFormat="1" ht="14.45" customHeight="1">
      <c r="A155" s="35"/>
      <c r="B155" s="36"/>
      <c r="C155" s="192" t="s">
        <v>276</v>
      </c>
      <c r="D155" s="192" t="s">
        <v>223</v>
      </c>
      <c r="E155" s="193" t="s">
        <v>1224</v>
      </c>
      <c r="F155" s="194" t="s">
        <v>1225</v>
      </c>
      <c r="G155" s="195" t="s">
        <v>353</v>
      </c>
      <c r="H155" s="196">
        <v>4.5</v>
      </c>
      <c r="I155" s="197"/>
      <c r="J155" s="198">
        <f>ROUND(I155*H155,2)</f>
        <v>0</v>
      </c>
      <c r="K155" s="194" t="s">
        <v>227</v>
      </c>
      <c r="L155" s="40"/>
      <c r="M155" s="199" t="s">
        <v>1</v>
      </c>
      <c r="N155" s="200" t="s">
        <v>46</v>
      </c>
      <c r="O155" s="72"/>
      <c r="P155" s="201">
        <f>O155*H155</f>
        <v>0</v>
      </c>
      <c r="Q155" s="201">
        <v>1.2600000000000001E-3</v>
      </c>
      <c r="R155" s="201">
        <f>Q155*H155</f>
        <v>5.6700000000000006E-3</v>
      </c>
      <c r="S155" s="201">
        <v>0</v>
      </c>
      <c r="T155" s="202">
        <f>S155*H155</f>
        <v>0</v>
      </c>
      <c r="U155" s="35"/>
      <c r="V155" s="35"/>
      <c r="W155" s="35"/>
      <c r="X155" s="35"/>
      <c r="Y155" s="35"/>
      <c r="Z155" s="35"/>
      <c r="AA155" s="35"/>
      <c r="AB155" s="35"/>
      <c r="AC155" s="35"/>
      <c r="AD155" s="35"/>
      <c r="AE155" s="35"/>
      <c r="AR155" s="203" t="s">
        <v>317</v>
      </c>
      <c r="AT155" s="203" t="s">
        <v>223</v>
      </c>
      <c r="AU155" s="203" t="s">
        <v>93</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1226</v>
      </c>
    </row>
    <row r="156" spans="1:65" s="2" customFormat="1" ht="11.25">
      <c r="A156" s="35"/>
      <c r="B156" s="36"/>
      <c r="C156" s="37"/>
      <c r="D156" s="205" t="s">
        <v>230</v>
      </c>
      <c r="E156" s="37"/>
      <c r="F156" s="206" t="s">
        <v>1227</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93</v>
      </c>
    </row>
    <row r="157" spans="1:65" s="14" customFormat="1" ht="11.25">
      <c r="B157" s="220"/>
      <c r="C157" s="221"/>
      <c r="D157" s="205" t="s">
        <v>232</v>
      </c>
      <c r="E157" s="222" t="s">
        <v>1</v>
      </c>
      <c r="F157" s="223" t="s">
        <v>1756</v>
      </c>
      <c r="G157" s="221"/>
      <c r="H157" s="224">
        <v>4.5</v>
      </c>
      <c r="I157" s="225"/>
      <c r="J157" s="221"/>
      <c r="K157" s="221"/>
      <c r="L157" s="226"/>
      <c r="M157" s="227"/>
      <c r="N157" s="228"/>
      <c r="O157" s="228"/>
      <c r="P157" s="228"/>
      <c r="Q157" s="228"/>
      <c r="R157" s="228"/>
      <c r="S157" s="228"/>
      <c r="T157" s="229"/>
      <c r="AT157" s="230" t="s">
        <v>232</v>
      </c>
      <c r="AU157" s="230" t="s">
        <v>93</v>
      </c>
      <c r="AV157" s="14" t="s">
        <v>93</v>
      </c>
      <c r="AW157" s="14" t="s">
        <v>35</v>
      </c>
      <c r="AX157" s="14" t="s">
        <v>80</v>
      </c>
      <c r="AY157" s="230" t="s">
        <v>220</v>
      </c>
    </row>
    <row r="158" spans="1:65" s="15" customFormat="1" ht="11.25">
      <c r="B158" s="231"/>
      <c r="C158" s="232"/>
      <c r="D158" s="205" t="s">
        <v>232</v>
      </c>
      <c r="E158" s="233" t="s">
        <v>1</v>
      </c>
      <c r="F158" s="234" t="s">
        <v>236</v>
      </c>
      <c r="G158" s="232"/>
      <c r="H158" s="235">
        <v>4.5</v>
      </c>
      <c r="I158" s="236"/>
      <c r="J158" s="232"/>
      <c r="K158" s="232"/>
      <c r="L158" s="237"/>
      <c r="M158" s="238"/>
      <c r="N158" s="239"/>
      <c r="O158" s="239"/>
      <c r="P158" s="239"/>
      <c r="Q158" s="239"/>
      <c r="R158" s="239"/>
      <c r="S158" s="239"/>
      <c r="T158" s="240"/>
      <c r="AT158" s="241" t="s">
        <v>232</v>
      </c>
      <c r="AU158" s="241" t="s">
        <v>93</v>
      </c>
      <c r="AV158" s="15" t="s">
        <v>228</v>
      </c>
      <c r="AW158" s="15" t="s">
        <v>35</v>
      </c>
      <c r="AX158" s="15" t="s">
        <v>87</v>
      </c>
      <c r="AY158" s="241" t="s">
        <v>220</v>
      </c>
    </row>
    <row r="159" spans="1:65" s="2" customFormat="1" ht="14.45" customHeight="1">
      <c r="A159" s="35"/>
      <c r="B159" s="36"/>
      <c r="C159" s="192" t="s">
        <v>274</v>
      </c>
      <c r="D159" s="192" t="s">
        <v>223</v>
      </c>
      <c r="E159" s="193" t="s">
        <v>1228</v>
      </c>
      <c r="F159" s="194" t="s">
        <v>1229</v>
      </c>
      <c r="G159" s="195" t="s">
        <v>1115</v>
      </c>
      <c r="H159" s="196">
        <v>1</v>
      </c>
      <c r="I159" s="197"/>
      <c r="J159" s="198">
        <f>ROUND(I159*H159,2)</f>
        <v>0</v>
      </c>
      <c r="K159" s="194" t="s">
        <v>1</v>
      </c>
      <c r="L159" s="40"/>
      <c r="M159" s="199" t="s">
        <v>1</v>
      </c>
      <c r="N159" s="200" t="s">
        <v>46</v>
      </c>
      <c r="O159" s="72"/>
      <c r="P159" s="201">
        <f>O159*H159</f>
        <v>0</v>
      </c>
      <c r="Q159" s="201">
        <v>0.01</v>
      </c>
      <c r="R159" s="201">
        <f>Q159*H159</f>
        <v>0.01</v>
      </c>
      <c r="S159" s="201">
        <v>0</v>
      </c>
      <c r="T159" s="202">
        <f>S159*H159</f>
        <v>0</v>
      </c>
      <c r="U159" s="35"/>
      <c r="V159" s="35"/>
      <c r="W159" s="35"/>
      <c r="X159" s="35"/>
      <c r="Y159" s="35"/>
      <c r="Z159" s="35"/>
      <c r="AA159" s="35"/>
      <c r="AB159" s="35"/>
      <c r="AC159" s="35"/>
      <c r="AD159" s="35"/>
      <c r="AE159" s="35"/>
      <c r="AR159" s="203" t="s">
        <v>317</v>
      </c>
      <c r="AT159" s="203" t="s">
        <v>223</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2301</v>
      </c>
    </row>
    <row r="160" spans="1:65" s="2" customFormat="1" ht="11.25">
      <c r="A160" s="35"/>
      <c r="B160" s="36"/>
      <c r="C160" s="37"/>
      <c r="D160" s="205" t="s">
        <v>230</v>
      </c>
      <c r="E160" s="37"/>
      <c r="F160" s="206" t="s">
        <v>1229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14" customFormat="1" ht="11.25">
      <c r="B161" s="220"/>
      <c r="C161" s="221"/>
      <c r="D161" s="205" t="s">
        <v>232</v>
      </c>
      <c r="E161" s="222" t="s">
        <v>1</v>
      </c>
      <c r="F161" s="223" t="s">
        <v>87</v>
      </c>
      <c r="G161" s="221"/>
      <c r="H161" s="224">
        <v>1</v>
      </c>
      <c r="I161" s="225"/>
      <c r="J161" s="221"/>
      <c r="K161" s="221"/>
      <c r="L161" s="226"/>
      <c r="M161" s="227"/>
      <c r="N161" s="228"/>
      <c r="O161" s="228"/>
      <c r="P161" s="228"/>
      <c r="Q161" s="228"/>
      <c r="R161" s="228"/>
      <c r="S161" s="228"/>
      <c r="T161" s="229"/>
      <c r="AT161" s="230" t="s">
        <v>232</v>
      </c>
      <c r="AU161" s="230" t="s">
        <v>93</v>
      </c>
      <c r="AV161" s="14" t="s">
        <v>93</v>
      </c>
      <c r="AW161" s="14" t="s">
        <v>35</v>
      </c>
      <c r="AX161" s="14" t="s">
        <v>80</v>
      </c>
      <c r="AY161" s="230" t="s">
        <v>220</v>
      </c>
    </row>
    <row r="162" spans="1:65" s="15" customFormat="1" ht="11.25">
      <c r="B162" s="231"/>
      <c r="C162" s="232"/>
      <c r="D162" s="205" t="s">
        <v>232</v>
      </c>
      <c r="E162" s="233" t="s">
        <v>1</v>
      </c>
      <c r="F162" s="234" t="s">
        <v>236</v>
      </c>
      <c r="G162" s="232"/>
      <c r="H162" s="235">
        <v>1</v>
      </c>
      <c r="I162" s="236"/>
      <c r="J162" s="232"/>
      <c r="K162" s="232"/>
      <c r="L162" s="237"/>
      <c r="M162" s="238"/>
      <c r="N162" s="239"/>
      <c r="O162" s="239"/>
      <c r="P162" s="239"/>
      <c r="Q162" s="239"/>
      <c r="R162" s="239"/>
      <c r="S162" s="239"/>
      <c r="T162" s="240"/>
      <c r="AT162" s="241" t="s">
        <v>232</v>
      </c>
      <c r="AU162" s="241" t="s">
        <v>93</v>
      </c>
      <c r="AV162" s="15" t="s">
        <v>228</v>
      </c>
      <c r="AW162" s="15" t="s">
        <v>35</v>
      </c>
      <c r="AX162" s="15" t="s">
        <v>87</v>
      </c>
      <c r="AY162" s="241" t="s">
        <v>220</v>
      </c>
    </row>
    <row r="163" spans="1:65" s="2" customFormat="1" ht="14.45" customHeight="1">
      <c r="A163" s="35"/>
      <c r="B163" s="36"/>
      <c r="C163" s="192" t="s">
        <v>286</v>
      </c>
      <c r="D163" s="192" t="s">
        <v>223</v>
      </c>
      <c r="E163" s="193" t="s">
        <v>1231</v>
      </c>
      <c r="F163" s="194" t="s">
        <v>1232</v>
      </c>
      <c r="G163" s="195" t="s">
        <v>353</v>
      </c>
      <c r="H163" s="196">
        <v>25</v>
      </c>
      <c r="I163" s="197"/>
      <c r="J163" s="198">
        <f>ROUND(I163*H163,2)</f>
        <v>0</v>
      </c>
      <c r="K163" s="194" t="s">
        <v>227</v>
      </c>
      <c r="L163" s="40"/>
      <c r="M163" s="199" t="s">
        <v>1</v>
      </c>
      <c r="N163" s="200" t="s">
        <v>46</v>
      </c>
      <c r="O163" s="72"/>
      <c r="P163" s="201">
        <f>O163*H163</f>
        <v>0</v>
      </c>
      <c r="Q163" s="201">
        <v>2.0000000000000001E-4</v>
      </c>
      <c r="R163" s="201">
        <f>Q163*H163</f>
        <v>5.0000000000000001E-3</v>
      </c>
      <c r="S163" s="201">
        <v>0</v>
      </c>
      <c r="T163" s="202">
        <f>S163*H163</f>
        <v>0</v>
      </c>
      <c r="U163" s="35"/>
      <c r="V163" s="35"/>
      <c r="W163" s="35"/>
      <c r="X163" s="35"/>
      <c r="Y163" s="35"/>
      <c r="Z163" s="35"/>
      <c r="AA163" s="35"/>
      <c r="AB163" s="35"/>
      <c r="AC163" s="35"/>
      <c r="AD163" s="35"/>
      <c r="AE163" s="35"/>
      <c r="AR163" s="203" t="s">
        <v>317</v>
      </c>
      <c r="AT163" s="203" t="s">
        <v>223</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1233</v>
      </c>
    </row>
    <row r="164" spans="1:65" s="2" customFormat="1" ht="19.5">
      <c r="A164" s="35"/>
      <c r="B164" s="36"/>
      <c r="C164" s="37"/>
      <c r="D164" s="205" t="s">
        <v>230</v>
      </c>
      <c r="E164" s="37"/>
      <c r="F164" s="206" t="s">
        <v>1234</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14" customFormat="1" ht="11.25">
      <c r="B165" s="220"/>
      <c r="C165" s="221"/>
      <c r="D165" s="205" t="s">
        <v>232</v>
      </c>
      <c r="E165" s="222" t="s">
        <v>1</v>
      </c>
      <c r="F165" s="223" t="s">
        <v>2302</v>
      </c>
      <c r="G165" s="221"/>
      <c r="H165" s="224">
        <v>25</v>
      </c>
      <c r="I165" s="225"/>
      <c r="J165" s="221"/>
      <c r="K165" s="221"/>
      <c r="L165" s="226"/>
      <c r="M165" s="227"/>
      <c r="N165" s="228"/>
      <c r="O165" s="228"/>
      <c r="P165" s="228"/>
      <c r="Q165" s="228"/>
      <c r="R165" s="228"/>
      <c r="S165" s="228"/>
      <c r="T165" s="229"/>
      <c r="AT165" s="230" t="s">
        <v>232</v>
      </c>
      <c r="AU165" s="230" t="s">
        <v>93</v>
      </c>
      <c r="AV165" s="14" t="s">
        <v>93</v>
      </c>
      <c r="AW165" s="14" t="s">
        <v>35</v>
      </c>
      <c r="AX165" s="14" t="s">
        <v>80</v>
      </c>
      <c r="AY165" s="230" t="s">
        <v>220</v>
      </c>
    </row>
    <row r="166" spans="1:65" s="15" customFormat="1" ht="11.25">
      <c r="B166" s="231"/>
      <c r="C166" s="232"/>
      <c r="D166" s="205" t="s">
        <v>232</v>
      </c>
      <c r="E166" s="233" t="s">
        <v>1</v>
      </c>
      <c r="F166" s="234" t="s">
        <v>236</v>
      </c>
      <c r="G166" s="232"/>
      <c r="H166" s="235">
        <v>25</v>
      </c>
      <c r="I166" s="236"/>
      <c r="J166" s="232"/>
      <c r="K166" s="232"/>
      <c r="L166" s="237"/>
      <c r="M166" s="238"/>
      <c r="N166" s="239"/>
      <c r="O166" s="239"/>
      <c r="P166" s="239"/>
      <c r="Q166" s="239"/>
      <c r="R166" s="239"/>
      <c r="S166" s="239"/>
      <c r="T166" s="240"/>
      <c r="AT166" s="241" t="s">
        <v>232</v>
      </c>
      <c r="AU166" s="241" t="s">
        <v>93</v>
      </c>
      <c r="AV166" s="15" t="s">
        <v>228</v>
      </c>
      <c r="AW166" s="15" t="s">
        <v>35</v>
      </c>
      <c r="AX166" s="15" t="s">
        <v>87</v>
      </c>
      <c r="AY166" s="241" t="s">
        <v>220</v>
      </c>
    </row>
    <row r="167" spans="1:65" s="2" customFormat="1" ht="14.45" customHeight="1">
      <c r="A167" s="35"/>
      <c r="B167" s="36"/>
      <c r="C167" s="192" t="s">
        <v>293</v>
      </c>
      <c r="D167" s="192" t="s">
        <v>223</v>
      </c>
      <c r="E167" s="193" t="s">
        <v>1235</v>
      </c>
      <c r="F167" s="194" t="s">
        <v>1236</v>
      </c>
      <c r="G167" s="195" t="s">
        <v>353</v>
      </c>
      <c r="H167" s="196">
        <v>19.5</v>
      </c>
      <c r="I167" s="197"/>
      <c r="J167" s="198">
        <f>ROUND(I167*H167,2)</f>
        <v>0</v>
      </c>
      <c r="K167" s="194" t="s">
        <v>227</v>
      </c>
      <c r="L167" s="40"/>
      <c r="M167" s="199" t="s">
        <v>1</v>
      </c>
      <c r="N167" s="200" t="s">
        <v>46</v>
      </c>
      <c r="O167" s="72"/>
      <c r="P167" s="201">
        <f>O167*H167</f>
        <v>0</v>
      </c>
      <c r="Q167" s="201">
        <v>2.4000000000000001E-4</v>
      </c>
      <c r="R167" s="201">
        <f>Q167*H167</f>
        <v>4.6800000000000001E-3</v>
      </c>
      <c r="S167" s="201">
        <v>0</v>
      </c>
      <c r="T167" s="202">
        <f>S167*H167</f>
        <v>0</v>
      </c>
      <c r="U167" s="35"/>
      <c r="V167" s="35"/>
      <c r="W167" s="35"/>
      <c r="X167" s="35"/>
      <c r="Y167" s="35"/>
      <c r="Z167" s="35"/>
      <c r="AA167" s="35"/>
      <c r="AB167" s="35"/>
      <c r="AC167" s="35"/>
      <c r="AD167" s="35"/>
      <c r="AE167" s="35"/>
      <c r="AR167" s="203" t="s">
        <v>317</v>
      </c>
      <c r="AT167" s="203" t="s">
        <v>223</v>
      </c>
      <c r="AU167" s="203" t="s">
        <v>93</v>
      </c>
      <c r="AY167" s="18" t="s">
        <v>220</v>
      </c>
      <c r="BE167" s="204">
        <f>IF(N167="základní",J167,0)</f>
        <v>0</v>
      </c>
      <c r="BF167" s="204">
        <f>IF(N167="snížená",J167,0)</f>
        <v>0</v>
      </c>
      <c r="BG167" s="204">
        <f>IF(N167="zákl. přenesená",J167,0)</f>
        <v>0</v>
      </c>
      <c r="BH167" s="204">
        <f>IF(N167="sníž. přenesená",J167,0)</f>
        <v>0</v>
      </c>
      <c r="BI167" s="204">
        <f>IF(N167="nulová",J167,0)</f>
        <v>0</v>
      </c>
      <c r="BJ167" s="18" t="s">
        <v>93</v>
      </c>
      <c r="BK167" s="204">
        <f>ROUND(I167*H167,2)</f>
        <v>0</v>
      </c>
      <c r="BL167" s="18" t="s">
        <v>317</v>
      </c>
      <c r="BM167" s="203" t="s">
        <v>1237</v>
      </c>
    </row>
    <row r="168" spans="1:65" s="2" customFormat="1" ht="19.5">
      <c r="A168" s="35"/>
      <c r="B168" s="36"/>
      <c r="C168" s="37"/>
      <c r="D168" s="205" t="s">
        <v>230</v>
      </c>
      <c r="E168" s="37"/>
      <c r="F168" s="206" t="s">
        <v>1238</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93</v>
      </c>
    </row>
    <row r="169" spans="1:65" s="14" customFormat="1" ht="11.25">
      <c r="B169" s="220"/>
      <c r="C169" s="221"/>
      <c r="D169" s="205" t="s">
        <v>232</v>
      </c>
      <c r="E169" s="222" t="s">
        <v>1</v>
      </c>
      <c r="F169" s="223" t="s">
        <v>2303</v>
      </c>
      <c r="G169" s="221"/>
      <c r="H169" s="224">
        <v>19.5</v>
      </c>
      <c r="I169" s="225"/>
      <c r="J169" s="221"/>
      <c r="K169" s="221"/>
      <c r="L169" s="226"/>
      <c r="M169" s="227"/>
      <c r="N169" s="228"/>
      <c r="O169" s="228"/>
      <c r="P169" s="228"/>
      <c r="Q169" s="228"/>
      <c r="R169" s="228"/>
      <c r="S169" s="228"/>
      <c r="T169" s="229"/>
      <c r="AT169" s="230" t="s">
        <v>232</v>
      </c>
      <c r="AU169" s="230" t="s">
        <v>93</v>
      </c>
      <c r="AV169" s="14" t="s">
        <v>93</v>
      </c>
      <c r="AW169" s="14" t="s">
        <v>35</v>
      </c>
      <c r="AX169" s="14" t="s">
        <v>80</v>
      </c>
      <c r="AY169" s="230" t="s">
        <v>220</v>
      </c>
    </row>
    <row r="170" spans="1:65" s="15" customFormat="1" ht="11.25">
      <c r="B170" s="231"/>
      <c r="C170" s="232"/>
      <c r="D170" s="205" t="s">
        <v>232</v>
      </c>
      <c r="E170" s="233" t="s">
        <v>1</v>
      </c>
      <c r="F170" s="234" t="s">
        <v>236</v>
      </c>
      <c r="G170" s="232"/>
      <c r="H170" s="235">
        <v>19.5</v>
      </c>
      <c r="I170" s="236"/>
      <c r="J170" s="232"/>
      <c r="K170" s="232"/>
      <c r="L170" s="237"/>
      <c r="M170" s="238"/>
      <c r="N170" s="239"/>
      <c r="O170" s="239"/>
      <c r="P170" s="239"/>
      <c r="Q170" s="239"/>
      <c r="R170" s="239"/>
      <c r="S170" s="239"/>
      <c r="T170" s="240"/>
      <c r="AT170" s="241" t="s">
        <v>232</v>
      </c>
      <c r="AU170" s="241" t="s">
        <v>93</v>
      </c>
      <c r="AV170" s="15" t="s">
        <v>228</v>
      </c>
      <c r="AW170" s="15" t="s">
        <v>35</v>
      </c>
      <c r="AX170" s="15" t="s">
        <v>87</v>
      </c>
      <c r="AY170" s="241" t="s">
        <v>220</v>
      </c>
    </row>
    <row r="171" spans="1:65" s="2" customFormat="1" ht="14.45" customHeight="1">
      <c r="A171" s="35"/>
      <c r="B171" s="36"/>
      <c r="C171" s="192" t="s">
        <v>298</v>
      </c>
      <c r="D171" s="192" t="s">
        <v>223</v>
      </c>
      <c r="E171" s="193" t="s">
        <v>1239</v>
      </c>
      <c r="F171" s="194" t="s">
        <v>1240</v>
      </c>
      <c r="G171" s="195" t="s">
        <v>259</v>
      </c>
      <c r="H171" s="196">
        <v>6</v>
      </c>
      <c r="I171" s="197"/>
      <c r="J171" s="198">
        <f>ROUND(I171*H171,2)</f>
        <v>0</v>
      </c>
      <c r="K171" s="194" t="s">
        <v>227</v>
      </c>
      <c r="L171" s="40"/>
      <c r="M171" s="199" t="s">
        <v>1</v>
      </c>
      <c r="N171" s="200" t="s">
        <v>46</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317</v>
      </c>
      <c r="AT171" s="203" t="s">
        <v>223</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317</v>
      </c>
      <c r="BM171" s="203" t="s">
        <v>1241</v>
      </c>
    </row>
    <row r="172" spans="1:65" s="2" customFormat="1" ht="11.25">
      <c r="A172" s="35"/>
      <c r="B172" s="36"/>
      <c r="C172" s="37"/>
      <c r="D172" s="205" t="s">
        <v>230</v>
      </c>
      <c r="E172" s="37"/>
      <c r="F172" s="206" t="s">
        <v>1242</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14" customFormat="1" ht="11.25">
      <c r="B173" s="220"/>
      <c r="C173" s="221"/>
      <c r="D173" s="205" t="s">
        <v>232</v>
      </c>
      <c r="E173" s="222" t="s">
        <v>1</v>
      </c>
      <c r="F173" s="223" t="s">
        <v>221</v>
      </c>
      <c r="G173" s="221"/>
      <c r="H173" s="224">
        <v>6</v>
      </c>
      <c r="I173" s="225"/>
      <c r="J173" s="221"/>
      <c r="K173" s="221"/>
      <c r="L173" s="226"/>
      <c r="M173" s="227"/>
      <c r="N173" s="228"/>
      <c r="O173" s="228"/>
      <c r="P173" s="228"/>
      <c r="Q173" s="228"/>
      <c r="R173" s="228"/>
      <c r="S173" s="228"/>
      <c r="T173" s="229"/>
      <c r="AT173" s="230" t="s">
        <v>232</v>
      </c>
      <c r="AU173" s="230" t="s">
        <v>93</v>
      </c>
      <c r="AV173" s="14" t="s">
        <v>93</v>
      </c>
      <c r="AW173" s="14" t="s">
        <v>35</v>
      </c>
      <c r="AX173" s="14" t="s">
        <v>80</v>
      </c>
      <c r="AY173" s="230" t="s">
        <v>220</v>
      </c>
    </row>
    <row r="174" spans="1:65" s="15" customFormat="1" ht="11.25">
      <c r="B174" s="231"/>
      <c r="C174" s="232"/>
      <c r="D174" s="205" t="s">
        <v>232</v>
      </c>
      <c r="E174" s="233" t="s">
        <v>1</v>
      </c>
      <c r="F174" s="234" t="s">
        <v>236</v>
      </c>
      <c r="G174" s="232"/>
      <c r="H174" s="235">
        <v>6</v>
      </c>
      <c r="I174" s="236"/>
      <c r="J174" s="232"/>
      <c r="K174" s="232"/>
      <c r="L174" s="237"/>
      <c r="M174" s="238"/>
      <c r="N174" s="239"/>
      <c r="O174" s="239"/>
      <c r="P174" s="239"/>
      <c r="Q174" s="239"/>
      <c r="R174" s="239"/>
      <c r="S174" s="239"/>
      <c r="T174" s="240"/>
      <c r="AT174" s="241" t="s">
        <v>232</v>
      </c>
      <c r="AU174" s="241" t="s">
        <v>93</v>
      </c>
      <c r="AV174" s="15" t="s">
        <v>228</v>
      </c>
      <c r="AW174" s="15" t="s">
        <v>35</v>
      </c>
      <c r="AX174" s="15" t="s">
        <v>87</v>
      </c>
      <c r="AY174" s="241" t="s">
        <v>220</v>
      </c>
    </row>
    <row r="175" spans="1:65" s="2" customFormat="1" ht="14.45" customHeight="1">
      <c r="A175" s="35"/>
      <c r="B175" s="36"/>
      <c r="C175" s="192" t="s">
        <v>304</v>
      </c>
      <c r="D175" s="192" t="s">
        <v>223</v>
      </c>
      <c r="E175" s="193" t="s">
        <v>1243</v>
      </c>
      <c r="F175" s="194" t="s">
        <v>1244</v>
      </c>
      <c r="G175" s="195" t="s">
        <v>259</v>
      </c>
      <c r="H175" s="196">
        <v>8</v>
      </c>
      <c r="I175" s="197"/>
      <c r="J175" s="198">
        <f>ROUND(I175*H175,2)</f>
        <v>0</v>
      </c>
      <c r="K175" s="194" t="s">
        <v>227</v>
      </c>
      <c r="L175" s="40"/>
      <c r="M175" s="199" t="s">
        <v>1</v>
      </c>
      <c r="N175" s="200" t="s">
        <v>46</v>
      </c>
      <c r="O175" s="72"/>
      <c r="P175" s="201">
        <f>O175*H175</f>
        <v>0</v>
      </c>
      <c r="Q175" s="201">
        <v>2.9E-4</v>
      </c>
      <c r="R175" s="201">
        <f>Q175*H175</f>
        <v>2.32E-3</v>
      </c>
      <c r="S175" s="201">
        <v>0</v>
      </c>
      <c r="T175" s="202">
        <f>S175*H175</f>
        <v>0</v>
      </c>
      <c r="U175" s="35"/>
      <c r="V175" s="35"/>
      <c r="W175" s="35"/>
      <c r="X175" s="35"/>
      <c r="Y175" s="35"/>
      <c r="Z175" s="35"/>
      <c r="AA175" s="35"/>
      <c r="AB175" s="35"/>
      <c r="AC175" s="35"/>
      <c r="AD175" s="35"/>
      <c r="AE175" s="35"/>
      <c r="AR175" s="203" t="s">
        <v>317</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317</v>
      </c>
      <c r="BM175" s="203" t="s">
        <v>1245</v>
      </c>
    </row>
    <row r="176" spans="1:65" s="2" customFormat="1" ht="11.25">
      <c r="A176" s="35"/>
      <c r="B176" s="36"/>
      <c r="C176" s="37"/>
      <c r="D176" s="205" t="s">
        <v>230</v>
      </c>
      <c r="E176" s="37"/>
      <c r="F176" s="206" t="s">
        <v>1246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14" customFormat="1" ht="11.25">
      <c r="B177" s="220"/>
      <c r="C177" s="221"/>
      <c r="D177" s="205" t="s">
        <v>232</v>
      </c>
      <c r="E177" s="222" t="s">
        <v>1</v>
      </c>
      <c r="F177" s="223" t="s">
        <v>276</v>
      </c>
      <c r="G177" s="221"/>
      <c r="H177" s="224">
        <v>8</v>
      </c>
      <c r="I177" s="225"/>
      <c r="J177" s="221"/>
      <c r="K177" s="221"/>
      <c r="L177" s="226"/>
      <c r="M177" s="227"/>
      <c r="N177" s="228"/>
      <c r="O177" s="228"/>
      <c r="P177" s="228"/>
      <c r="Q177" s="228"/>
      <c r="R177" s="228"/>
      <c r="S177" s="228"/>
      <c r="T177" s="229"/>
      <c r="AT177" s="230" t="s">
        <v>232</v>
      </c>
      <c r="AU177" s="230" t="s">
        <v>93</v>
      </c>
      <c r="AV177" s="14" t="s">
        <v>93</v>
      </c>
      <c r="AW177" s="14" t="s">
        <v>35</v>
      </c>
      <c r="AX177" s="14" t="s">
        <v>80</v>
      </c>
      <c r="AY177" s="230" t="s">
        <v>220</v>
      </c>
    </row>
    <row r="178" spans="1:65" s="15" customFormat="1" ht="11.25">
      <c r="B178" s="231"/>
      <c r="C178" s="232"/>
      <c r="D178" s="205" t="s">
        <v>232</v>
      </c>
      <c r="E178" s="233" t="s">
        <v>1</v>
      </c>
      <c r="F178" s="234" t="s">
        <v>236</v>
      </c>
      <c r="G178" s="232"/>
      <c r="H178" s="235">
        <v>8</v>
      </c>
      <c r="I178" s="236"/>
      <c r="J178" s="232"/>
      <c r="K178" s="232"/>
      <c r="L178" s="237"/>
      <c r="M178" s="238"/>
      <c r="N178" s="239"/>
      <c r="O178" s="239"/>
      <c r="P178" s="239"/>
      <c r="Q178" s="239"/>
      <c r="R178" s="239"/>
      <c r="S178" s="239"/>
      <c r="T178" s="240"/>
      <c r="AT178" s="241" t="s">
        <v>232</v>
      </c>
      <c r="AU178" s="241" t="s">
        <v>93</v>
      </c>
      <c r="AV178" s="15" t="s">
        <v>228</v>
      </c>
      <c r="AW178" s="15" t="s">
        <v>35</v>
      </c>
      <c r="AX178" s="15" t="s">
        <v>87</v>
      </c>
      <c r="AY178" s="241" t="s">
        <v>220</v>
      </c>
    </row>
    <row r="179" spans="1:65" s="2" customFormat="1" ht="14.45" customHeight="1">
      <c r="A179" s="35"/>
      <c r="B179" s="36"/>
      <c r="C179" s="192" t="s">
        <v>308</v>
      </c>
      <c r="D179" s="192" t="s">
        <v>223</v>
      </c>
      <c r="E179" s="193" t="s">
        <v>2138</v>
      </c>
      <c r="F179" s="194" t="s">
        <v>2139</v>
      </c>
      <c r="G179" s="195" t="s">
        <v>259</v>
      </c>
      <c r="H179" s="196">
        <v>4</v>
      </c>
      <c r="I179" s="197"/>
      <c r="J179" s="198">
        <f>ROUND(I179*H179,2)</f>
        <v>0</v>
      </c>
      <c r="K179" s="194" t="s">
        <v>227</v>
      </c>
      <c r="L179" s="40"/>
      <c r="M179" s="199" t="s">
        <v>1</v>
      </c>
      <c r="N179" s="200" t="s">
        <v>46</v>
      </c>
      <c r="O179" s="72"/>
      <c r="P179" s="201">
        <f>O179*H179</f>
        <v>0</v>
      </c>
      <c r="Q179" s="201">
        <v>5.9999999999999995E-4</v>
      </c>
      <c r="R179" s="201">
        <f>Q179*H179</f>
        <v>2.3999999999999998E-3</v>
      </c>
      <c r="S179" s="201">
        <v>0</v>
      </c>
      <c r="T179" s="202">
        <f>S179*H179</f>
        <v>0</v>
      </c>
      <c r="U179" s="35"/>
      <c r="V179" s="35"/>
      <c r="W179" s="35"/>
      <c r="X179" s="35"/>
      <c r="Y179" s="35"/>
      <c r="Z179" s="35"/>
      <c r="AA179" s="35"/>
      <c r="AB179" s="35"/>
      <c r="AC179" s="35"/>
      <c r="AD179" s="35"/>
      <c r="AE179" s="35"/>
      <c r="AR179" s="203" t="s">
        <v>317</v>
      </c>
      <c r="AT179" s="203" t="s">
        <v>223</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2304</v>
      </c>
    </row>
    <row r="180" spans="1:65" s="2" customFormat="1" ht="11.25">
      <c r="A180" s="35"/>
      <c r="B180" s="36"/>
      <c r="C180" s="37"/>
      <c r="D180" s="205" t="s">
        <v>230</v>
      </c>
      <c r="E180" s="37"/>
      <c r="F180" s="206" t="s">
        <v>2141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14" customFormat="1" ht="11.25">
      <c r="B181" s="220"/>
      <c r="C181" s="221"/>
      <c r="D181" s="205" t="s">
        <v>232</v>
      </c>
      <c r="E181" s="222" t="s">
        <v>1</v>
      </c>
      <c r="F181" s="223" t="s">
        <v>228</v>
      </c>
      <c r="G181" s="221"/>
      <c r="H181" s="224">
        <v>4</v>
      </c>
      <c r="I181" s="225"/>
      <c r="J181" s="221"/>
      <c r="K181" s="221"/>
      <c r="L181" s="226"/>
      <c r="M181" s="227"/>
      <c r="N181" s="228"/>
      <c r="O181" s="228"/>
      <c r="P181" s="228"/>
      <c r="Q181" s="228"/>
      <c r="R181" s="228"/>
      <c r="S181" s="228"/>
      <c r="T181" s="229"/>
      <c r="AT181" s="230" t="s">
        <v>232</v>
      </c>
      <c r="AU181" s="230" t="s">
        <v>93</v>
      </c>
      <c r="AV181" s="14" t="s">
        <v>93</v>
      </c>
      <c r="AW181" s="14" t="s">
        <v>35</v>
      </c>
      <c r="AX181" s="14" t="s">
        <v>80</v>
      </c>
      <c r="AY181" s="230" t="s">
        <v>220</v>
      </c>
    </row>
    <row r="182" spans="1:65" s="15" customFormat="1" ht="11.25">
      <c r="B182" s="231"/>
      <c r="C182" s="232"/>
      <c r="D182" s="205" t="s">
        <v>232</v>
      </c>
      <c r="E182" s="233" t="s">
        <v>1</v>
      </c>
      <c r="F182" s="234" t="s">
        <v>236</v>
      </c>
      <c r="G182" s="232"/>
      <c r="H182" s="235">
        <v>4</v>
      </c>
      <c r="I182" s="236"/>
      <c r="J182" s="232"/>
      <c r="K182" s="232"/>
      <c r="L182" s="237"/>
      <c r="M182" s="238"/>
      <c r="N182" s="239"/>
      <c r="O182" s="239"/>
      <c r="P182" s="239"/>
      <c r="Q182" s="239"/>
      <c r="R182" s="239"/>
      <c r="S182" s="239"/>
      <c r="T182" s="240"/>
      <c r="AT182" s="241" t="s">
        <v>232</v>
      </c>
      <c r="AU182" s="241" t="s">
        <v>93</v>
      </c>
      <c r="AV182" s="15" t="s">
        <v>228</v>
      </c>
      <c r="AW182" s="15" t="s">
        <v>35</v>
      </c>
      <c r="AX182" s="15" t="s">
        <v>87</v>
      </c>
      <c r="AY182" s="241" t="s">
        <v>220</v>
      </c>
    </row>
    <row r="183" spans="1:65" s="2" customFormat="1" ht="14.45" customHeight="1">
      <c r="A183" s="35"/>
      <c r="B183" s="36"/>
      <c r="C183" s="192" t="s">
        <v>8</v>
      </c>
      <c r="D183" s="192" t="s">
        <v>223</v>
      </c>
      <c r="E183" s="193" t="s">
        <v>1247</v>
      </c>
      <c r="F183" s="194" t="s">
        <v>1248</v>
      </c>
      <c r="G183" s="195" t="s">
        <v>259</v>
      </c>
      <c r="H183" s="196">
        <v>2</v>
      </c>
      <c r="I183" s="197"/>
      <c r="J183" s="198">
        <f>ROUND(I183*H183,2)</f>
        <v>0</v>
      </c>
      <c r="K183" s="194" t="s">
        <v>227</v>
      </c>
      <c r="L183" s="40"/>
      <c r="M183" s="199" t="s">
        <v>1</v>
      </c>
      <c r="N183" s="200" t="s">
        <v>46</v>
      </c>
      <c r="O183" s="72"/>
      <c r="P183" s="201">
        <f>O183*H183</f>
        <v>0</v>
      </c>
      <c r="Q183" s="201">
        <v>7.5000000000000002E-4</v>
      </c>
      <c r="R183" s="201">
        <f>Q183*H183</f>
        <v>1.5E-3</v>
      </c>
      <c r="S183" s="201">
        <v>0</v>
      </c>
      <c r="T183" s="202">
        <f>S183*H183</f>
        <v>0</v>
      </c>
      <c r="U183" s="35"/>
      <c r="V183" s="35"/>
      <c r="W183" s="35"/>
      <c r="X183" s="35"/>
      <c r="Y183" s="35"/>
      <c r="Z183" s="35"/>
      <c r="AA183" s="35"/>
      <c r="AB183" s="35"/>
      <c r="AC183" s="35"/>
      <c r="AD183" s="35"/>
      <c r="AE183" s="35"/>
      <c r="AR183" s="203" t="s">
        <v>317</v>
      </c>
      <c r="AT183" s="203" t="s">
        <v>223</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317</v>
      </c>
      <c r="BM183" s="203" t="s">
        <v>1249</v>
      </c>
    </row>
    <row r="184" spans="1:65" s="2" customFormat="1" ht="11.25">
      <c r="A184" s="35"/>
      <c r="B184" s="36"/>
      <c r="C184" s="37"/>
      <c r="D184" s="205" t="s">
        <v>230</v>
      </c>
      <c r="E184" s="37"/>
      <c r="F184" s="206" t="s">
        <v>1250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14" customFormat="1" ht="11.25">
      <c r="B185" s="220"/>
      <c r="C185" s="221"/>
      <c r="D185" s="205" t="s">
        <v>232</v>
      </c>
      <c r="E185" s="222" t="s">
        <v>1</v>
      </c>
      <c r="F185" s="223" t="s">
        <v>93</v>
      </c>
      <c r="G185" s="221"/>
      <c r="H185" s="224">
        <v>2</v>
      </c>
      <c r="I185" s="225"/>
      <c r="J185" s="221"/>
      <c r="K185" s="221"/>
      <c r="L185" s="226"/>
      <c r="M185" s="227"/>
      <c r="N185" s="228"/>
      <c r="O185" s="228"/>
      <c r="P185" s="228"/>
      <c r="Q185" s="228"/>
      <c r="R185" s="228"/>
      <c r="S185" s="228"/>
      <c r="T185" s="229"/>
      <c r="AT185" s="230" t="s">
        <v>232</v>
      </c>
      <c r="AU185" s="230" t="s">
        <v>93</v>
      </c>
      <c r="AV185" s="14" t="s">
        <v>93</v>
      </c>
      <c r="AW185" s="14" t="s">
        <v>35</v>
      </c>
      <c r="AX185" s="14" t="s">
        <v>80</v>
      </c>
      <c r="AY185" s="230" t="s">
        <v>220</v>
      </c>
    </row>
    <row r="186" spans="1:65" s="15" customFormat="1" ht="11.25">
      <c r="B186" s="231"/>
      <c r="C186" s="232"/>
      <c r="D186" s="205" t="s">
        <v>232</v>
      </c>
      <c r="E186" s="233" t="s">
        <v>1</v>
      </c>
      <c r="F186" s="234" t="s">
        <v>236</v>
      </c>
      <c r="G186" s="232"/>
      <c r="H186" s="235">
        <v>2</v>
      </c>
      <c r="I186" s="236"/>
      <c r="J186" s="232"/>
      <c r="K186" s="232"/>
      <c r="L186" s="237"/>
      <c r="M186" s="238"/>
      <c r="N186" s="239"/>
      <c r="O186" s="239"/>
      <c r="P186" s="239"/>
      <c r="Q186" s="239"/>
      <c r="R186" s="239"/>
      <c r="S186" s="239"/>
      <c r="T186" s="240"/>
      <c r="AT186" s="241" t="s">
        <v>232</v>
      </c>
      <c r="AU186" s="241" t="s">
        <v>93</v>
      </c>
      <c r="AV186" s="15" t="s">
        <v>228</v>
      </c>
      <c r="AW186" s="15" t="s">
        <v>35</v>
      </c>
      <c r="AX186" s="15" t="s">
        <v>87</v>
      </c>
      <c r="AY186" s="241" t="s">
        <v>220</v>
      </c>
    </row>
    <row r="187" spans="1:65" s="2" customFormat="1" ht="14.45" customHeight="1">
      <c r="A187" s="35"/>
      <c r="B187" s="36"/>
      <c r="C187" s="192" t="s">
        <v>317</v>
      </c>
      <c r="D187" s="192" t="s">
        <v>223</v>
      </c>
      <c r="E187" s="193" t="s">
        <v>1251</v>
      </c>
      <c r="F187" s="194" t="s">
        <v>1252</v>
      </c>
      <c r="G187" s="195" t="s">
        <v>259</v>
      </c>
      <c r="H187" s="196">
        <v>6</v>
      </c>
      <c r="I187" s="197"/>
      <c r="J187" s="198">
        <f>ROUND(I187*H187,2)</f>
        <v>0</v>
      </c>
      <c r="K187" s="194" t="s">
        <v>227</v>
      </c>
      <c r="L187" s="40"/>
      <c r="M187" s="199" t="s">
        <v>1</v>
      </c>
      <c r="N187" s="200" t="s">
        <v>46</v>
      </c>
      <c r="O187" s="72"/>
      <c r="P187" s="201">
        <f>O187*H187</f>
        <v>0</v>
      </c>
      <c r="Q187" s="201">
        <v>1.25E-3</v>
      </c>
      <c r="R187" s="201">
        <f>Q187*H187</f>
        <v>7.4999999999999997E-3</v>
      </c>
      <c r="S187" s="201">
        <v>0</v>
      </c>
      <c r="T187" s="202">
        <f>S187*H187</f>
        <v>0</v>
      </c>
      <c r="U187" s="35"/>
      <c r="V187" s="35"/>
      <c r="W187" s="35"/>
      <c r="X187" s="35"/>
      <c r="Y187" s="35"/>
      <c r="Z187" s="35"/>
      <c r="AA187" s="35"/>
      <c r="AB187" s="35"/>
      <c r="AC187" s="35"/>
      <c r="AD187" s="35"/>
      <c r="AE187" s="35"/>
      <c r="AR187" s="203" t="s">
        <v>317</v>
      </c>
      <c r="AT187" s="203" t="s">
        <v>223</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1253</v>
      </c>
    </row>
    <row r="188" spans="1:65" s="2" customFormat="1" ht="11.25">
      <c r="A188" s="35"/>
      <c r="B188" s="36"/>
      <c r="C188" s="37"/>
      <c r="D188" s="205" t="s">
        <v>230</v>
      </c>
      <c r="E188" s="37"/>
      <c r="F188" s="206" t="s">
        <v>1254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14" customFormat="1" ht="11.25">
      <c r="B189" s="220"/>
      <c r="C189" s="221"/>
      <c r="D189" s="205" t="s">
        <v>232</v>
      </c>
      <c r="E189" s="222" t="s">
        <v>1</v>
      </c>
      <c r="F189" s="223" t="s">
        <v>2305</v>
      </c>
      <c r="G189" s="221"/>
      <c r="H189" s="224">
        <v>6</v>
      </c>
      <c r="I189" s="225"/>
      <c r="J189" s="221"/>
      <c r="K189" s="221"/>
      <c r="L189" s="226"/>
      <c r="M189" s="227"/>
      <c r="N189" s="228"/>
      <c r="O189" s="228"/>
      <c r="P189" s="228"/>
      <c r="Q189" s="228"/>
      <c r="R189" s="228"/>
      <c r="S189" s="228"/>
      <c r="T189" s="229"/>
      <c r="AT189" s="230" t="s">
        <v>232</v>
      </c>
      <c r="AU189" s="230" t="s">
        <v>93</v>
      </c>
      <c r="AV189" s="14" t="s">
        <v>93</v>
      </c>
      <c r="AW189" s="14" t="s">
        <v>35</v>
      </c>
      <c r="AX189" s="14" t="s">
        <v>80</v>
      </c>
      <c r="AY189" s="230" t="s">
        <v>220</v>
      </c>
    </row>
    <row r="190" spans="1:65" s="15" customFormat="1" ht="11.25">
      <c r="B190" s="231"/>
      <c r="C190" s="232"/>
      <c r="D190" s="205" t="s">
        <v>232</v>
      </c>
      <c r="E190" s="233" t="s">
        <v>1</v>
      </c>
      <c r="F190" s="234" t="s">
        <v>236</v>
      </c>
      <c r="G190" s="232"/>
      <c r="H190" s="235">
        <v>6</v>
      </c>
      <c r="I190" s="236"/>
      <c r="J190" s="232"/>
      <c r="K190" s="232"/>
      <c r="L190" s="237"/>
      <c r="M190" s="238"/>
      <c r="N190" s="239"/>
      <c r="O190" s="239"/>
      <c r="P190" s="239"/>
      <c r="Q190" s="239"/>
      <c r="R190" s="239"/>
      <c r="S190" s="239"/>
      <c r="T190" s="240"/>
      <c r="AT190" s="241" t="s">
        <v>232</v>
      </c>
      <c r="AU190" s="241" t="s">
        <v>93</v>
      </c>
      <c r="AV190" s="15" t="s">
        <v>228</v>
      </c>
      <c r="AW190" s="15" t="s">
        <v>35</v>
      </c>
      <c r="AX190" s="15" t="s">
        <v>87</v>
      </c>
      <c r="AY190" s="241" t="s">
        <v>220</v>
      </c>
    </row>
    <row r="191" spans="1:65" s="2" customFormat="1" ht="14.45" customHeight="1">
      <c r="A191" s="35"/>
      <c r="B191" s="36"/>
      <c r="C191" s="192" t="s">
        <v>323</v>
      </c>
      <c r="D191" s="192" t="s">
        <v>223</v>
      </c>
      <c r="E191" s="193" t="s">
        <v>1255</v>
      </c>
      <c r="F191" s="194" t="s">
        <v>1256</v>
      </c>
      <c r="G191" s="195" t="s">
        <v>353</v>
      </c>
      <c r="H191" s="196">
        <v>48.5</v>
      </c>
      <c r="I191" s="197"/>
      <c r="J191" s="198">
        <f>ROUND(I191*H191,2)</f>
        <v>0</v>
      </c>
      <c r="K191" s="194" t="s">
        <v>227</v>
      </c>
      <c r="L191" s="40"/>
      <c r="M191" s="199" t="s">
        <v>1</v>
      </c>
      <c r="N191" s="200" t="s">
        <v>46</v>
      </c>
      <c r="O191" s="72"/>
      <c r="P191" s="201">
        <f>O191*H191</f>
        <v>0</v>
      </c>
      <c r="Q191" s="201">
        <v>1.9000000000000001E-4</v>
      </c>
      <c r="R191" s="201">
        <f>Q191*H191</f>
        <v>9.215000000000001E-3</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1257</v>
      </c>
    </row>
    <row r="192" spans="1:65" s="2" customFormat="1" ht="11.25">
      <c r="A192" s="35"/>
      <c r="B192" s="36"/>
      <c r="C192" s="37"/>
      <c r="D192" s="205" t="s">
        <v>230</v>
      </c>
      <c r="E192" s="37"/>
      <c r="F192" s="206" t="s">
        <v>1258</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14" customFormat="1" ht="11.25">
      <c r="B193" s="220"/>
      <c r="C193" s="221"/>
      <c r="D193" s="205" t="s">
        <v>232</v>
      </c>
      <c r="E193" s="222" t="s">
        <v>1</v>
      </c>
      <c r="F193" s="223" t="s">
        <v>2306</v>
      </c>
      <c r="G193" s="221"/>
      <c r="H193" s="224">
        <v>48.5</v>
      </c>
      <c r="I193" s="225"/>
      <c r="J193" s="221"/>
      <c r="K193" s="221"/>
      <c r="L193" s="226"/>
      <c r="M193" s="227"/>
      <c r="N193" s="228"/>
      <c r="O193" s="228"/>
      <c r="P193" s="228"/>
      <c r="Q193" s="228"/>
      <c r="R193" s="228"/>
      <c r="S193" s="228"/>
      <c r="T193" s="229"/>
      <c r="AT193" s="230" t="s">
        <v>232</v>
      </c>
      <c r="AU193" s="230" t="s">
        <v>93</v>
      </c>
      <c r="AV193" s="14" t="s">
        <v>93</v>
      </c>
      <c r="AW193" s="14" t="s">
        <v>35</v>
      </c>
      <c r="AX193" s="14" t="s">
        <v>80</v>
      </c>
      <c r="AY193" s="230" t="s">
        <v>220</v>
      </c>
    </row>
    <row r="194" spans="1:65" s="15" customFormat="1" ht="11.25">
      <c r="B194" s="231"/>
      <c r="C194" s="232"/>
      <c r="D194" s="205" t="s">
        <v>232</v>
      </c>
      <c r="E194" s="233" t="s">
        <v>1</v>
      </c>
      <c r="F194" s="234" t="s">
        <v>236</v>
      </c>
      <c r="G194" s="232"/>
      <c r="H194" s="235">
        <v>48.5</v>
      </c>
      <c r="I194" s="236"/>
      <c r="J194" s="232"/>
      <c r="K194" s="232"/>
      <c r="L194" s="237"/>
      <c r="M194" s="238"/>
      <c r="N194" s="239"/>
      <c r="O194" s="239"/>
      <c r="P194" s="239"/>
      <c r="Q194" s="239"/>
      <c r="R194" s="239"/>
      <c r="S194" s="239"/>
      <c r="T194" s="240"/>
      <c r="AT194" s="241" t="s">
        <v>232</v>
      </c>
      <c r="AU194" s="241" t="s">
        <v>93</v>
      </c>
      <c r="AV194" s="15" t="s">
        <v>228</v>
      </c>
      <c r="AW194" s="15" t="s">
        <v>35</v>
      </c>
      <c r="AX194" s="15" t="s">
        <v>87</v>
      </c>
      <c r="AY194" s="241" t="s">
        <v>220</v>
      </c>
    </row>
    <row r="195" spans="1:65" s="2" customFormat="1" ht="14.45" customHeight="1">
      <c r="A195" s="35"/>
      <c r="B195" s="36"/>
      <c r="C195" s="192" t="s">
        <v>327</v>
      </c>
      <c r="D195" s="192" t="s">
        <v>223</v>
      </c>
      <c r="E195" s="193" t="s">
        <v>1259</v>
      </c>
      <c r="F195" s="194" t="s">
        <v>1260</v>
      </c>
      <c r="G195" s="195" t="s">
        <v>353</v>
      </c>
      <c r="H195" s="196">
        <v>48.5</v>
      </c>
      <c r="I195" s="197"/>
      <c r="J195" s="198">
        <f>ROUND(I195*H195,2)</f>
        <v>0</v>
      </c>
      <c r="K195" s="194" t="s">
        <v>227</v>
      </c>
      <c r="L195" s="40"/>
      <c r="M195" s="199" t="s">
        <v>1</v>
      </c>
      <c r="N195" s="200" t="s">
        <v>46</v>
      </c>
      <c r="O195" s="72"/>
      <c r="P195" s="201">
        <f>O195*H195</f>
        <v>0</v>
      </c>
      <c r="Q195" s="201">
        <v>1.0000000000000001E-5</v>
      </c>
      <c r="R195" s="201">
        <f>Q195*H195</f>
        <v>4.8500000000000003E-4</v>
      </c>
      <c r="S195" s="201">
        <v>0</v>
      </c>
      <c r="T195" s="202">
        <f>S195*H195</f>
        <v>0</v>
      </c>
      <c r="U195" s="35"/>
      <c r="V195" s="35"/>
      <c r="W195" s="35"/>
      <c r="X195" s="35"/>
      <c r="Y195" s="35"/>
      <c r="Z195" s="35"/>
      <c r="AA195" s="35"/>
      <c r="AB195" s="35"/>
      <c r="AC195" s="35"/>
      <c r="AD195" s="35"/>
      <c r="AE195" s="35"/>
      <c r="AR195" s="203" t="s">
        <v>317</v>
      </c>
      <c r="AT195" s="203" t="s">
        <v>223</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1261</v>
      </c>
    </row>
    <row r="196" spans="1:65" s="2" customFormat="1" ht="11.25">
      <c r="A196" s="35"/>
      <c r="B196" s="36"/>
      <c r="C196" s="37"/>
      <c r="D196" s="205" t="s">
        <v>230</v>
      </c>
      <c r="E196" s="37"/>
      <c r="F196" s="206" t="s">
        <v>1262</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14" customFormat="1" ht="11.25">
      <c r="B197" s="220"/>
      <c r="C197" s="221"/>
      <c r="D197" s="205" t="s">
        <v>232</v>
      </c>
      <c r="E197" s="222" t="s">
        <v>1</v>
      </c>
      <c r="F197" s="223" t="s">
        <v>2306</v>
      </c>
      <c r="G197" s="221"/>
      <c r="H197" s="224">
        <v>48.5</v>
      </c>
      <c r="I197" s="225"/>
      <c r="J197" s="221"/>
      <c r="K197" s="221"/>
      <c r="L197" s="226"/>
      <c r="M197" s="227"/>
      <c r="N197" s="228"/>
      <c r="O197" s="228"/>
      <c r="P197" s="228"/>
      <c r="Q197" s="228"/>
      <c r="R197" s="228"/>
      <c r="S197" s="228"/>
      <c r="T197" s="229"/>
      <c r="AT197" s="230" t="s">
        <v>232</v>
      </c>
      <c r="AU197" s="230" t="s">
        <v>93</v>
      </c>
      <c r="AV197" s="14" t="s">
        <v>93</v>
      </c>
      <c r="AW197" s="14" t="s">
        <v>35</v>
      </c>
      <c r="AX197" s="14" t="s">
        <v>80</v>
      </c>
      <c r="AY197" s="230" t="s">
        <v>220</v>
      </c>
    </row>
    <row r="198" spans="1:65" s="15" customFormat="1" ht="11.25">
      <c r="B198" s="231"/>
      <c r="C198" s="232"/>
      <c r="D198" s="205" t="s">
        <v>232</v>
      </c>
      <c r="E198" s="233" t="s">
        <v>1</v>
      </c>
      <c r="F198" s="234" t="s">
        <v>236</v>
      </c>
      <c r="G198" s="232"/>
      <c r="H198" s="235">
        <v>48.5</v>
      </c>
      <c r="I198" s="236"/>
      <c r="J198" s="232"/>
      <c r="K198" s="232"/>
      <c r="L198" s="237"/>
      <c r="M198" s="238"/>
      <c r="N198" s="239"/>
      <c r="O198" s="239"/>
      <c r="P198" s="239"/>
      <c r="Q198" s="239"/>
      <c r="R198" s="239"/>
      <c r="S198" s="239"/>
      <c r="T198" s="240"/>
      <c r="AT198" s="241" t="s">
        <v>232</v>
      </c>
      <c r="AU198" s="241" t="s">
        <v>93</v>
      </c>
      <c r="AV198" s="15" t="s">
        <v>228</v>
      </c>
      <c r="AW198" s="15" t="s">
        <v>35</v>
      </c>
      <c r="AX198" s="15" t="s">
        <v>87</v>
      </c>
      <c r="AY198" s="241" t="s">
        <v>220</v>
      </c>
    </row>
    <row r="199" spans="1:65" s="2" customFormat="1" ht="14.45" customHeight="1">
      <c r="A199" s="35"/>
      <c r="B199" s="36"/>
      <c r="C199" s="192" t="s">
        <v>334</v>
      </c>
      <c r="D199" s="192" t="s">
        <v>223</v>
      </c>
      <c r="E199" s="193" t="s">
        <v>1263</v>
      </c>
      <c r="F199" s="194" t="s">
        <v>1264</v>
      </c>
      <c r="G199" s="195" t="s">
        <v>320</v>
      </c>
      <c r="H199" s="196">
        <v>9.6000000000000002E-2</v>
      </c>
      <c r="I199" s="197"/>
      <c r="J199" s="198">
        <f>ROUND(I199*H199,2)</f>
        <v>0</v>
      </c>
      <c r="K199" s="194" t="s">
        <v>227</v>
      </c>
      <c r="L199" s="40"/>
      <c r="M199" s="199" t="s">
        <v>1</v>
      </c>
      <c r="N199" s="200" t="s">
        <v>46</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317</v>
      </c>
      <c r="AT199" s="203" t="s">
        <v>223</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1265</v>
      </c>
    </row>
    <row r="200" spans="1:65" s="2" customFormat="1" ht="19.5">
      <c r="A200" s="35"/>
      <c r="B200" s="36"/>
      <c r="C200" s="37"/>
      <c r="D200" s="205" t="s">
        <v>230</v>
      </c>
      <c r="E200" s="37"/>
      <c r="F200" s="206" t="s">
        <v>1266</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192" t="s">
        <v>343</v>
      </c>
      <c r="D201" s="192" t="s">
        <v>223</v>
      </c>
      <c r="E201" s="193" t="s">
        <v>1267</v>
      </c>
      <c r="F201" s="194" t="s">
        <v>1268</v>
      </c>
      <c r="G201" s="195" t="s">
        <v>320</v>
      </c>
      <c r="H201" s="196">
        <v>9.6000000000000002E-2</v>
      </c>
      <c r="I201" s="197"/>
      <c r="J201" s="198">
        <f>ROUND(I201*H201,2)</f>
        <v>0</v>
      </c>
      <c r="K201" s="194" t="s">
        <v>227</v>
      </c>
      <c r="L201" s="40"/>
      <c r="M201" s="199" t="s">
        <v>1</v>
      </c>
      <c r="N201" s="200" t="s">
        <v>46</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317</v>
      </c>
      <c r="AT201" s="203" t="s">
        <v>223</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1269</v>
      </c>
    </row>
    <row r="202" spans="1:65" s="2" customFormat="1" ht="19.5">
      <c r="A202" s="35"/>
      <c r="B202" s="36"/>
      <c r="C202" s="37"/>
      <c r="D202" s="205" t="s">
        <v>230</v>
      </c>
      <c r="E202" s="37"/>
      <c r="F202" s="206" t="s">
        <v>1270</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12" customFormat="1" ht="22.9" customHeight="1">
      <c r="B203" s="176"/>
      <c r="C203" s="177"/>
      <c r="D203" s="178" t="s">
        <v>79</v>
      </c>
      <c r="E203" s="190" t="s">
        <v>1135</v>
      </c>
      <c r="F203" s="190" t="s">
        <v>1136</v>
      </c>
      <c r="G203" s="177"/>
      <c r="H203" s="177"/>
      <c r="I203" s="180"/>
      <c r="J203" s="191">
        <f>BK203</f>
        <v>0</v>
      </c>
      <c r="K203" s="177"/>
      <c r="L203" s="182"/>
      <c r="M203" s="183"/>
      <c r="N203" s="184"/>
      <c r="O203" s="184"/>
      <c r="P203" s="185">
        <f>SUM(P204:P219)</f>
        <v>0</v>
      </c>
      <c r="Q203" s="184"/>
      <c r="R203" s="185">
        <f>SUM(R204:R219)</f>
        <v>1.0450000000000001E-2</v>
      </c>
      <c r="S203" s="184"/>
      <c r="T203" s="186">
        <f>SUM(T204:T219)</f>
        <v>0</v>
      </c>
      <c r="AR203" s="187" t="s">
        <v>93</v>
      </c>
      <c r="AT203" s="188" t="s">
        <v>79</v>
      </c>
      <c r="AU203" s="188" t="s">
        <v>87</v>
      </c>
      <c r="AY203" s="187" t="s">
        <v>220</v>
      </c>
      <c r="BK203" s="189">
        <f>SUM(BK204:BK219)</f>
        <v>0</v>
      </c>
    </row>
    <row r="204" spans="1:65" s="2" customFormat="1" ht="14.45" customHeight="1">
      <c r="A204" s="35"/>
      <c r="B204" s="36"/>
      <c r="C204" s="192" t="s">
        <v>7</v>
      </c>
      <c r="D204" s="192" t="s">
        <v>223</v>
      </c>
      <c r="E204" s="193" t="s">
        <v>1271</v>
      </c>
      <c r="F204" s="194" t="s">
        <v>1272</v>
      </c>
      <c r="G204" s="195" t="s">
        <v>1142</v>
      </c>
      <c r="H204" s="196">
        <v>2</v>
      </c>
      <c r="I204" s="197"/>
      <c r="J204" s="198">
        <f>ROUND(I204*H204,2)</f>
        <v>0</v>
      </c>
      <c r="K204" s="194" t="s">
        <v>1</v>
      </c>
      <c r="L204" s="40"/>
      <c r="M204" s="199" t="s">
        <v>1</v>
      </c>
      <c r="N204" s="200" t="s">
        <v>46</v>
      </c>
      <c r="O204" s="72"/>
      <c r="P204" s="201">
        <f>O204*H204</f>
        <v>0</v>
      </c>
      <c r="Q204" s="201">
        <v>1E-3</v>
      </c>
      <c r="R204" s="201">
        <f>Q204*H204</f>
        <v>2E-3</v>
      </c>
      <c r="S204" s="201">
        <v>0</v>
      </c>
      <c r="T204" s="202">
        <f>S204*H204</f>
        <v>0</v>
      </c>
      <c r="U204" s="35"/>
      <c r="V204" s="35"/>
      <c r="W204" s="35"/>
      <c r="X204" s="35"/>
      <c r="Y204" s="35"/>
      <c r="Z204" s="35"/>
      <c r="AA204" s="35"/>
      <c r="AB204" s="35"/>
      <c r="AC204" s="35"/>
      <c r="AD204" s="35"/>
      <c r="AE204" s="35"/>
      <c r="AR204" s="203" t="s">
        <v>317</v>
      </c>
      <c r="AT204" s="203" t="s">
        <v>223</v>
      </c>
      <c r="AU204" s="203" t="s">
        <v>93</v>
      </c>
      <c r="AY204" s="18" t="s">
        <v>220</v>
      </c>
      <c r="BE204" s="204">
        <f>IF(N204="základní",J204,0)</f>
        <v>0</v>
      </c>
      <c r="BF204" s="204">
        <f>IF(N204="snížená",J204,0)</f>
        <v>0</v>
      </c>
      <c r="BG204" s="204">
        <f>IF(N204="zákl. přenesená",J204,0)</f>
        <v>0</v>
      </c>
      <c r="BH204" s="204">
        <f>IF(N204="sníž. přenesená",J204,0)</f>
        <v>0</v>
      </c>
      <c r="BI204" s="204">
        <f>IF(N204="nulová",J204,0)</f>
        <v>0</v>
      </c>
      <c r="BJ204" s="18" t="s">
        <v>93</v>
      </c>
      <c r="BK204" s="204">
        <f>ROUND(I204*H204,2)</f>
        <v>0</v>
      </c>
      <c r="BL204" s="18" t="s">
        <v>317</v>
      </c>
      <c r="BM204" s="203" t="s">
        <v>1273</v>
      </c>
    </row>
    <row r="205" spans="1:65" s="2" customFormat="1" ht="11.25">
      <c r="A205" s="35"/>
      <c r="B205" s="36"/>
      <c r="C205" s="37"/>
      <c r="D205" s="205" t="s">
        <v>230</v>
      </c>
      <c r="E205" s="37"/>
      <c r="F205" s="206" t="s">
        <v>1272</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230</v>
      </c>
      <c r="AU205" s="18" t="s">
        <v>93</v>
      </c>
    </row>
    <row r="206" spans="1:65" s="14" customFormat="1" ht="11.25">
      <c r="B206" s="220"/>
      <c r="C206" s="221"/>
      <c r="D206" s="205" t="s">
        <v>232</v>
      </c>
      <c r="E206" s="222" t="s">
        <v>1</v>
      </c>
      <c r="F206" s="223" t="s">
        <v>93</v>
      </c>
      <c r="G206" s="221"/>
      <c r="H206" s="224">
        <v>2</v>
      </c>
      <c r="I206" s="225"/>
      <c r="J206" s="221"/>
      <c r="K206" s="221"/>
      <c r="L206" s="226"/>
      <c r="M206" s="227"/>
      <c r="N206" s="228"/>
      <c r="O206" s="228"/>
      <c r="P206" s="228"/>
      <c r="Q206" s="228"/>
      <c r="R206" s="228"/>
      <c r="S206" s="228"/>
      <c r="T206" s="229"/>
      <c r="AT206" s="230" t="s">
        <v>232</v>
      </c>
      <c r="AU206" s="230" t="s">
        <v>93</v>
      </c>
      <c r="AV206" s="14" t="s">
        <v>93</v>
      </c>
      <c r="AW206" s="14" t="s">
        <v>35</v>
      </c>
      <c r="AX206" s="14" t="s">
        <v>80</v>
      </c>
      <c r="AY206" s="230" t="s">
        <v>220</v>
      </c>
    </row>
    <row r="207" spans="1:65" s="15" customFormat="1" ht="11.25">
      <c r="B207" s="231"/>
      <c r="C207" s="232"/>
      <c r="D207" s="205" t="s">
        <v>232</v>
      </c>
      <c r="E207" s="233" t="s">
        <v>1</v>
      </c>
      <c r="F207" s="234" t="s">
        <v>236</v>
      </c>
      <c r="G207" s="232"/>
      <c r="H207" s="235">
        <v>2</v>
      </c>
      <c r="I207" s="236"/>
      <c r="J207" s="232"/>
      <c r="K207" s="232"/>
      <c r="L207" s="237"/>
      <c r="M207" s="238"/>
      <c r="N207" s="239"/>
      <c r="O207" s="239"/>
      <c r="P207" s="239"/>
      <c r="Q207" s="239"/>
      <c r="R207" s="239"/>
      <c r="S207" s="239"/>
      <c r="T207" s="240"/>
      <c r="AT207" s="241" t="s">
        <v>232</v>
      </c>
      <c r="AU207" s="241" t="s">
        <v>93</v>
      </c>
      <c r="AV207" s="15" t="s">
        <v>228</v>
      </c>
      <c r="AW207" s="15" t="s">
        <v>35</v>
      </c>
      <c r="AX207" s="15" t="s">
        <v>87</v>
      </c>
      <c r="AY207" s="241" t="s">
        <v>220</v>
      </c>
    </row>
    <row r="208" spans="1:65" s="2" customFormat="1" ht="14.45" customHeight="1">
      <c r="A208" s="35"/>
      <c r="B208" s="36"/>
      <c r="C208" s="192" t="s">
        <v>358</v>
      </c>
      <c r="D208" s="192" t="s">
        <v>223</v>
      </c>
      <c r="E208" s="193" t="s">
        <v>1274</v>
      </c>
      <c r="F208" s="194" t="s">
        <v>1275</v>
      </c>
      <c r="G208" s="195" t="s">
        <v>1142</v>
      </c>
      <c r="H208" s="196">
        <v>2</v>
      </c>
      <c r="I208" s="197"/>
      <c r="J208" s="198">
        <f>ROUND(I208*H208,2)</f>
        <v>0</v>
      </c>
      <c r="K208" s="194" t="s">
        <v>227</v>
      </c>
      <c r="L208" s="40"/>
      <c r="M208" s="199" t="s">
        <v>1</v>
      </c>
      <c r="N208" s="200" t="s">
        <v>46</v>
      </c>
      <c r="O208" s="72"/>
      <c r="P208" s="201">
        <f>O208*H208</f>
        <v>0</v>
      </c>
      <c r="Q208" s="201">
        <v>1.8E-3</v>
      </c>
      <c r="R208" s="201">
        <f>Q208*H208</f>
        <v>3.5999999999999999E-3</v>
      </c>
      <c r="S208" s="201">
        <v>0</v>
      </c>
      <c r="T208" s="202">
        <f>S208*H208</f>
        <v>0</v>
      </c>
      <c r="U208" s="35"/>
      <c r="V208" s="35"/>
      <c r="W208" s="35"/>
      <c r="X208" s="35"/>
      <c r="Y208" s="35"/>
      <c r="Z208" s="35"/>
      <c r="AA208" s="35"/>
      <c r="AB208" s="35"/>
      <c r="AC208" s="35"/>
      <c r="AD208" s="35"/>
      <c r="AE208" s="35"/>
      <c r="AR208" s="203" t="s">
        <v>317</v>
      </c>
      <c r="AT208" s="203" t="s">
        <v>223</v>
      </c>
      <c r="AU208" s="203" t="s">
        <v>93</v>
      </c>
      <c r="AY208" s="18" t="s">
        <v>220</v>
      </c>
      <c r="BE208" s="204">
        <f>IF(N208="základní",J208,0)</f>
        <v>0</v>
      </c>
      <c r="BF208" s="204">
        <f>IF(N208="snížená",J208,0)</f>
        <v>0</v>
      </c>
      <c r="BG208" s="204">
        <f>IF(N208="zákl. přenesená",J208,0)</f>
        <v>0</v>
      </c>
      <c r="BH208" s="204">
        <f>IF(N208="sníž. přenesená",J208,0)</f>
        <v>0</v>
      </c>
      <c r="BI208" s="204">
        <f>IF(N208="nulová",J208,0)</f>
        <v>0</v>
      </c>
      <c r="BJ208" s="18" t="s">
        <v>93</v>
      </c>
      <c r="BK208" s="204">
        <f>ROUND(I208*H208,2)</f>
        <v>0</v>
      </c>
      <c r="BL208" s="18" t="s">
        <v>317</v>
      </c>
      <c r="BM208" s="203" t="s">
        <v>1276</v>
      </c>
    </row>
    <row r="209" spans="1:65" s="2" customFormat="1" ht="11.25">
      <c r="A209" s="35"/>
      <c r="B209" s="36"/>
      <c r="C209" s="37"/>
      <c r="D209" s="205" t="s">
        <v>230</v>
      </c>
      <c r="E209" s="37"/>
      <c r="F209" s="206" t="s">
        <v>1277</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230</v>
      </c>
      <c r="AU209" s="18" t="s">
        <v>93</v>
      </c>
    </row>
    <row r="210" spans="1:65" s="2" customFormat="1" ht="14.45" customHeight="1">
      <c r="A210" s="35"/>
      <c r="B210" s="36"/>
      <c r="C210" s="192" t="s">
        <v>364</v>
      </c>
      <c r="D210" s="192" t="s">
        <v>223</v>
      </c>
      <c r="E210" s="193" t="s">
        <v>1278</v>
      </c>
      <c r="F210" s="194" t="s">
        <v>1279</v>
      </c>
      <c r="G210" s="195" t="s">
        <v>1142</v>
      </c>
      <c r="H210" s="196">
        <v>2</v>
      </c>
      <c r="I210" s="197"/>
      <c r="J210" s="198">
        <f>ROUND(I210*H210,2)</f>
        <v>0</v>
      </c>
      <c r="K210" s="194" t="s">
        <v>227</v>
      </c>
      <c r="L210" s="40"/>
      <c r="M210" s="199" t="s">
        <v>1</v>
      </c>
      <c r="N210" s="200" t="s">
        <v>46</v>
      </c>
      <c r="O210" s="72"/>
      <c r="P210" s="201">
        <f>O210*H210</f>
        <v>0</v>
      </c>
      <c r="Q210" s="201">
        <v>1.9599999999999999E-3</v>
      </c>
      <c r="R210" s="201">
        <f>Q210*H210</f>
        <v>3.9199999999999999E-3</v>
      </c>
      <c r="S210" s="201">
        <v>0</v>
      </c>
      <c r="T210" s="202">
        <f>S210*H210</f>
        <v>0</v>
      </c>
      <c r="U210" s="35"/>
      <c r="V210" s="35"/>
      <c r="W210" s="35"/>
      <c r="X210" s="35"/>
      <c r="Y210" s="35"/>
      <c r="Z210" s="35"/>
      <c r="AA210" s="35"/>
      <c r="AB210" s="35"/>
      <c r="AC210" s="35"/>
      <c r="AD210" s="35"/>
      <c r="AE210" s="35"/>
      <c r="AR210" s="203" t="s">
        <v>317</v>
      </c>
      <c r="AT210" s="203" t="s">
        <v>223</v>
      </c>
      <c r="AU210" s="203" t="s">
        <v>93</v>
      </c>
      <c r="AY210" s="18" t="s">
        <v>220</v>
      </c>
      <c r="BE210" s="204">
        <f>IF(N210="základní",J210,0)</f>
        <v>0</v>
      </c>
      <c r="BF210" s="204">
        <f>IF(N210="snížená",J210,0)</f>
        <v>0</v>
      </c>
      <c r="BG210" s="204">
        <f>IF(N210="zákl. přenesená",J210,0)</f>
        <v>0</v>
      </c>
      <c r="BH210" s="204">
        <f>IF(N210="sníž. přenesená",J210,0)</f>
        <v>0</v>
      </c>
      <c r="BI210" s="204">
        <f>IF(N210="nulová",J210,0)</f>
        <v>0</v>
      </c>
      <c r="BJ210" s="18" t="s">
        <v>93</v>
      </c>
      <c r="BK210" s="204">
        <f>ROUND(I210*H210,2)</f>
        <v>0</v>
      </c>
      <c r="BL210" s="18" t="s">
        <v>317</v>
      </c>
      <c r="BM210" s="203" t="s">
        <v>1280</v>
      </c>
    </row>
    <row r="211" spans="1:65" s="2" customFormat="1" ht="11.25">
      <c r="A211" s="35"/>
      <c r="B211" s="36"/>
      <c r="C211" s="37"/>
      <c r="D211" s="205" t="s">
        <v>230</v>
      </c>
      <c r="E211" s="37"/>
      <c r="F211" s="206" t="s">
        <v>1281</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230</v>
      </c>
      <c r="AU211" s="18" t="s">
        <v>93</v>
      </c>
    </row>
    <row r="212" spans="1:65" s="2" customFormat="1" ht="14.45" customHeight="1">
      <c r="A212" s="35"/>
      <c r="B212" s="36"/>
      <c r="C212" s="192" t="s">
        <v>371</v>
      </c>
      <c r="D212" s="192" t="s">
        <v>223</v>
      </c>
      <c r="E212" s="193" t="s">
        <v>1282</v>
      </c>
      <c r="F212" s="194" t="s">
        <v>1283</v>
      </c>
      <c r="G212" s="195" t="s">
        <v>259</v>
      </c>
      <c r="H212" s="196">
        <v>3</v>
      </c>
      <c r="I212" s="197"/>
      <c r="J212" s="198">
        <f>ROUND(I212*H212,2)</f>
        <v>0</v>
      </c>
      <c r="K212" s="194" t="s">
        <v>227</v>
      </c>
      <c r="L212" s="40"/>
      <c r="M212" s="199" t="s">
        <v>1</v>
      </c>
      <c r="N212" s="200" t="s">
        <v>46</v>
      </c>
      <c r="O212" s="72"/>
      <c r="P212" s="201">
        <f>O212*H212</f>
        <v>0</v>
      </c>
      <c r="Q212" s="201">
        <v>3.1E-4</v>
      </c>
      <c r="R212" s="201">
        <f>Q212*H212</f>
        <v>9.3000000000000005E-4</v>
      </c>
      <c r="S212" s="201">
        <v>0</v>
      </c>
      <c r="T212" s="202">
        <f>S212*H212</f>
        <v>0</v>
      </c>
      <c r="U212" s="35"/>
      <c r="V212" s="35"/>
      <c r="W212" s="35"/>
      <c r="X212" s="35"/>
      <c r="Y212" s="35"/>
      <c r="Z212" s="35"/>
      <c r="AA212" s="35"/>
      <c r="AB212" s="35"/>
      <c r="AC212" s="35"/>
      <c r="AD212" s="35"/>
      <c r="AE212" s="35"/>
      <c r="AR212" s="203" t="s">
        <v>317</v>
      </c>
      <c r="AT212" s="203" t="s">
        <v>223</v>
      </c>
      <c r="AU212" s="203" t="s">
        <v>93</v>
      </c>
      <c r="AY212" s="18" t="s">
        <v>220</v>
      </c>
      <c r="BE212" s="204">
        <f>IF(N212="základní",J212,0)</f>
        <v>0</v>
      </c>
      <c r="BF212" s="204">
        <f>IF(N212="snížená",J212,0)</f>
        <v>0</v>
      </c>
      <c r="BG212" s="204">
        <f>IF(N212="zákl. přenesená",J212,0)</f>
        <v>0</v>
      </c>
      <c r="BH212" s="204">
        <f>IF(N212="sníž. přenesená",J212,0)</f>
        <v>0</v>
      </c>
      <c r="BI212" s="204">
        <f>IF(N212="nulová",J212,0)</f>
        <v>0</v>
      </c>
      <c r="BJ212" s="18" t="s">
        <v>93</v>
      </c>
      <c r="BK212" s="204">
        <f>ROUND(I212*H212,2)</f>
        <v>0</v>
      </c>
      <c r="BL212" s="18" t="s">
        <v>317</v>
      </c>
      <c r="BM212" s="203" t="s">
        <v>1284</v>
      </c>
    </row>
    <row r="213" spans="1:65" s="2" customFormat="1" ht="11.25">
      <c r="A213" s="35"/>
      <c r="B213" s="36"/>
      <c r="C213" s="37"/>
      <c r="D213" s="205" t="s">
        <v>230</v>
      </c>
      <c r="E213" s="37"/>
      <c r="F213" s="206" t="s">
        <v>1285</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230</v>
      </c>
      <c r="AU213" s="18" t="s">
        <v>93</v>
      </c>
    </row>
    <row r="214" spans="1:65" s="14" customFormat="1" ht="11.25">
      <c r="B214" s="220"/>
      <c r="C214" s="221"/>
      <c r="D214" s="205" t="s">
        <v>232</v>
      </c>
      <c r="E214" s="222" t="s">
        <v>1</v>
      </c>
      <c r="F214" s="223" t="s">
        <v>106</v>
      </c>
      <c r="G214" s="221"/>
      <c r="H214" s="224">
        <v>3</v>
      </c>
      <c r="I214" s="225"/>
      <c r="J214" s="221"/>
      <c r="K214" s="221"/>
      <c r="L214" s="226"/>
      <c r="M214" s="227"/>
      <c r="N214" s="228"/>
      <c r="O214" s="228"/>
      <c r="P214" s="228"/>
      <c r="Q214" s="228"/>
      <c r="R214" s="228"/>
      <c r="S214" s="228"/>
      <c r="T214" s="229"/>
      <c r="AT214" s="230" t="s">
        <v>232</v>
      </c>
      <c r="AU214" s="230" t="s">
        <v>93</v>
      </c>
      <c r="AV214" s="14" t="s">
        <v>93</v>
      </c>
      <c r="AW214" s="14" t="s">
        <v>35</v>
      </c>
      <c r="AX214" s="14" t="s">
        <v>80</v>
      </c>
      <c r="AY214" s="230" t="s">
        <v>220</v>
      </c>
    </row>
    <row r="215" spans="1:65" s="15" customFormat="1" ht="11.25">
      <c r="B215" s="231"/>
      <c r="C215" s="232"/>
      <c r="D215" s="205" t="s">
        <v>232</v>
      </c>
      <c r="E215" s="233" t="s">
        <v>1</v>
      </c>
      <c r="F215" s="234" t="s">
        <v>236</v>
      </c>
      <c r="G215" s="232"/>
      <c r="H215" s="235">
        <v>3</v>
      </c>
      <c r="I215" s="236"/>
      <c r="J215" s="232"/>
      <c r="K215" s="232"/>
      <c r="L215" s="237"/>
      <c r="M215" s="238"/>
      <c r="N215" s="239"/>
      <c r="O215" s="239"/>
      <c r="P215" s="239"/>
      <c r="Q215" s="239"/>
      <c r="R215" s="239"/>
      <c r="S215" s="239"/>
      <c r="T215" s="240"/>
      <c r="AT215" s="241" t="s">
        <v>232</v>
      </c>
      <c r="AU215" s="241" t="s">
        <v>93</v>
      </c>
      <c r="AV215" s="15" t="s">
        <v>228</v>
      </c>
      <c r="AW215" s="15" t="s">
        <v>35</v>
      </c>
      <c r="AX215" s="15" t="s">
        <v>87</v>
      </c>
      <c r="AY215" s="241" t="s">
        <v>220</v>
      </c>
    </row>
    <row r="216" spans="1:65" s="2" customFormat="1" ht="14.45" customHeight="1">
      <c r="A216" s="35"/>
      <c r="B216" s="36"/>
      <c r="C216" s="192" t="s">
        <v>378</v>
      </c>
      <c r="D216" s="192" t="s">
        <v>223</v>
      </c>
      <c r="E216" s="193" t="s">
        <v>1173</v>
      </c>
      <c r="F216" s="194" t="s">
        <v>1174</v>
      </c>
      <c r="G216" s="195" t="s">
        <v>320</v>
      </c>
      <c r="H216" s="196">
        <v>0.01</v>
      </c>
      <c r="I216" s="197"/>
      <c r="J216" s="198">
        <f>ROUND(I216*H216,2)</f>
        <v>0</v>
      </c>
      <c r="K216" s="194" t="s">
        <v>227</v>
      </c>
      <c r="L216" s="40"/>
      <c r="M216" s="199" t="s">
        <v>1</v>
      </c>
      <c r="N216" s="200" t="s">
        <v>46</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317</v>
      </c>
      <c r="AT216" s="203" t="s">
        <v>223</v>
      </c>
      <c r="AU216" s="203" t="s">
        <v>93</v>
      </c>
      <c r="AY216" s="18" t="s">
        <v>220</v>
      </c>
      <c r="BE216" s="204">
        <f>IF(N216="základní",J216,0)</f>
        <v>0</v>
      </c>
      <c r="BF216" s="204">
        <f>IF(N216="snížená",J216,0)</f>
        <v>0</v>
      </c>
      <c r="BG216" s="204">
        <f>IF(N216="zákl. přenesená",J216,0)</f>
        <v>0</v>
      </c>
      <c r="BH216" s="204">
        <f>IF(N216="sníž. přenesená",J216,0)</f>
        <v>0</v>
      </c>
      <c r="BI216" s="204">
        <f>IF(N216="nulová",J216,0)</f>
        <v>0</v>
      </c>
      <c r="BJ216" s="18" t="s">
        <v>93</v>
      </c>
      <c r="BK216" s="204">
        <f>ROUND(I216*H216,2)</f>
        <v>0</v>
      </c>
      <c r="BL216" s="18" t="s">
        <v>317</v>
      </c>
      <c r="BM216" s="203" t="s">
        <v>1286</v>
      </c>
    </row>
    <row r="217" spans="1:65" s="2" customFormat="1" ht="19.5">
      <c r="A217" s="35"/>
      <c r="B217" s="36"/>
      <c r="C217" s="37"/>
      <c r="D217" s="205" t="s">
        <v>230</v>
      </c>
      <c r="E217" s="37"/>
      <c r="F217" s="206" t="s">
        <v>1176</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230</v>
      </c>
      <c r="AU217" s="18" t="s">
        <v>93</v>
      </c>
    </row>
    <row r="218" spans="1:65" s="2" customFormat="1" ht="14.45" customHeight="1">
      <c r="A218" s="35"/>
      <c r="B218" s="36"/>
      <c r="C218" s="192" t="s">
        <v>383</v>
      </c>
      <c r="D218" s="192" t="s">
        <v>223</v>
      </c>
      <c r="E218" s="193" t="s">
        <v>1177</v>
      </c>
      <c r="F218" s="194" t="s">
        <v>1178</v>
      </c>
      <c r="G218" s="195" t="s">
        <v>320</v>
      </c>
      <c r="H218" s="196">
        <v>0.01</v>
      </c>
      <c r="I218" s="197"/>
      <c r="J218" s="198">
        <f>ROUND(I218*H218,2)</f>
        <v>0</v>
      </c>
      <c r="K218" s="194" t="s">
        <v>227</v>
      </c>
      <c r="L218" s="40"/>
      <c r="M218" s="199" t="s">
        <v>1</v>
      </c>
      <c r="N218" s="200" t="s">
        <v>46</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317</v>
      </c>
      <c r="AT218" s="203" t="s">
        <v>223</v>
      </c>
      <c r="AU218" s="203" t="s">
        <v>93</v>
      </c>
      <c r="AY218" s="18" t="s">
        <v>220</v>
      </c>
      <c r="BE218" s="204">
        <f>IF(N218="základní",J218,0)</f>
        <v>0</v>
      </c>
      <c r="BF218" s="204">
        <f>IF(N218="snížená",J218,0)</f>
        <v>0</v>
      </c>
      <c r="BG218" s="204">
        <f>IF(N218="zákl. přenesená",J218,0)</f>
        <v>0</v>
      </c>
      <c r="BH218" s="204">
        <f>IF(N218="sníž. přenesená",J218,0)</f>
        <v>0</v>
      </c>
      <c r="BI218" s="204">
        <f>IF(N218="nulová",J218,0)</f>
        <v>0</v>
      </c>
      <c r="BJ218" s="18" t="s">
        <v>93</v>
      </c>
      <c r="BK218" s="204">
        <f>ROUND(I218*H218,2)</f>
        <v>0</v>
      </c>
      <c r="BL218" s="18" t="s">
        <v>317</v>
      </c>
      <c r="BM218" s="203" t="s">
        <v>1287</v>
      </c>
    </row>
    <row r="219" spans="1:65" s="2" customFormat="1" ht="19.5">
      <c r="A219" s="35"/>
      <c r="B219" s="36"/>
      <c r="C219" s="37"/>
      <c r="D219" s="205" t="s">
        <v>230</v>
      </c>
      <c r="E219" s="37"/>
      <c r="F219" s="206" t="s">
        <v>1180</v>
      </c>
      <c r="G219" s="37"/>
      <c r="H219" s="37"/>
      <c r="I219" s="207"/>
      <c r="J219" s="37"/>
      <c r="K219" s="37"/>
      <c r="L219" s="40"/>
      <c r="M219" s="257"/>
      <c r="N219" s="258"/>
      <c r="O219" s="259"/>
      <c r="P219" s="259"/>
      <c r="Q219" s="259"/>
      <c r="R219" s="259"/>
      <c r="S219" s="259"/>
      <c r="T219" s="260"/>
      <c r="U219" s="35"/>
      <c r="V219" s="35"/>
      <c r="W219" s="35"/>
      <c r="X219" s="35"/>
      <c r="Y219" s="35"/>
      <c r="Z219" s="35"/>
      <c r="AA219" s="35"/>
      <c r="AB219" s="35"/>
      <c r="AC219" s="35"/>
      <c r="AD219" s="35"/>
      <c r="AE219" s="35"/>
      <c r="AT219" s="18" t="s">
        <v>230</v>
      </c>
      <c r="AU219" s="18" t="s">
        <v>93</v>
      </c>
    </row>
    <row r="220" spans="1:65" s="2" customFormat="1" ht="6.95" customHeight="1">
      <c r="A220" s="35"/>
      <c r="B220" s="55"/>
      <c r="C220" s="56"/>
      <c r="D220" s="56"/>
      <c r="E220" s="56"/>
      <c r="F220" s="56"/>
      <c r="G220" s="56"/>
      <c r="H220" s="56"/>
      <c r="I220" s="56"/>
      <c r="J220" s="56"/>
      <c r="K220" s="56"/>
      <c r="L220" s="40"/>
      <c r="M220" s="35"/>
      <c r="O220" s="35"/>
      <c r="P220" s="35"/>
      <c r="Q220" s="35"/>
      <c r="R220" s="35"/>
      <c r="S220" s="35"/>
      <c r="T220" s="35"/>
      <c r="U220" s="35"/>
      <c r="V220" s="35"/>
      <c r="W220" s="35"/>
      <c r="X220" s="35"/>
      <c r="Y220" s="35"/>
      <c r="Z220" s="35"/>
      <c r="AA220" s="35"/>
      <c r="AB220" s="35"/>
      <c r="AC220" s="35"/>
      <c r="AD220" s="35"/>
      <c r="AE220" s="35"/>
    </row>
  </sheetData>
  <sheetProtection algorithmName="SHA-512" hashValue="X7UN3LmTNxQ3e1bsfij77+CtgpfMbFKZzN87evkdGFKiGw2QAsyK2tlbZCX4PPjrZxCtt+du8Dib4ahczM2X4A==" saltValue="lYxvu5H8mWewor7hJMadPf/4bEf+/zOyORUh2/gIZtyhGk8u3w1jHJ5Gfwn4YyCapaESpgNKxqOaO8DzrNip+g==" spinCount="100000" sheet="1" objects="1" scenarios="1" formatColumns="0" formatRows="0" autoFilter="0"/>
  <autoFilter ref="C125:K219" xr:uid="{00000000-0009-0000-0000-000021000000}"/>
  <mergeCells count="15">
    <mergeCell ref="E112:H112"/>
    <mergeCell ref="E116:H116"/>
    <mergeCell ref="E114:H114"/>
    <mergeCell ref="E118:H118"/>
    <mergeCell ref="L2:V2"/>
    <mergeCell ref="E31:H31"/>
    <mergeCell ref="E84:H84"/>
    <mergeCell ref="E88:H88"/>
    <mergeCell ref="E86:H86"/>
    <mergeCell ref="E90:H90"/>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176</v>
      </c>
    </row>
    <row r="3" spans="1:46" s="1" customFormat="1" ht="6.95" customHeight="1">
      <c r="B3" s="116"/>
      <c r="C3" s="117"/>
      <c r="D3" s="117"/>
      <c r="E3" s="117"/>
      <c r="F3" s="117"/>
      <c r="G3" s="117"/>
      <c r="H3" s="117"/>
      <c r="I3" s="117"/>
      <c r="J3" s="117"/>
      <c r="K3" s="117"/>
      <c r="L3" s="21"/>
      <c r="AT3" s="18" t="s">
        <v>87</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2152</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1288</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ROUND((SUM(BE122:BE296)),  2)</f>
        <v>0</v>
      </c>
      <c r="G35" s="35"/>
      <c r="H35" s="35"/>
      <c r="I35" s="131">
        <v>0.21</v>
      </c>
      <c r="J35" s="130">
        <f>ROUND(((SUM(BE122:BE296))*I35),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ROUND((SUM(BF122:BF296)),  2)</f>
        <v>0</v>
      </c>
      <c r="G36" s="35"/>
      <c r="H36" s="35"/>
      <c r="I36" s="131">
        <v>0.15</v>
      </c>
      <c r="J36" s="130">
        <f>ROUND(((SUM(BF122:BF296))*I36),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ROUND((SUM(BG122:BG296)),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ROUND((SUM(BH122:BH296)),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ROUND((SUM(BI122:BI296)),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2152</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D.1.4.e - Elektroinstalace</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193</v>
      </c>
      <c r="E99" s="157"/>
      <c r="F99" s="157"/>
      <c r="G99" s="157"/>
      <c r="H99" s="157"/>
      <c r="I99" s="157"/>
      <c r="J99" s="158">
        <f>J123</f>
        <v>0</v>
      </c>
      <c r="K99" s="155"/>
      <c r="L99" s="159"/>
    </row>
    <row r="100" spans="1:47" s="10" customFormat="1" ht="19.899999999999999" customHeight="1">
      <c r="B100" s="160"/>
      <c r="C100" s="105"/>
      <c r="D100" s="161" t="s">
        <v>1289</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205</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7" t="str">
        <f>E7</f>
        <v>Podkrovní byty Táborská 378/44, 372/36, 375/38, 377/42, 376/40 Praha 4, k.ú. Nusle</v>
      </c>
      <c r="F110" s="328"/>
      <c r="G110" s="328"/>
      <c r="H110" s="328"/>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179</v>
      </c>
      <c r="D111" s="23"/>
      <c r="E111" s="23"/>
      <c r="F111" s="23"/>
      <c r="G111" s="23"/>
      <c r="H111" s="23"/>
      <c r="I111" s="23"/>
      <c r="J111" s="23"/>
      <c r="K111" s="23"/>
      <c r="L111" s="21"/>
    </row>
    <row r="112" spans="1:47" s="2" customFormat="1" ht="16.5" customHeight="1">
      <c r="A112" s="35"/>
      <c r="B112" s="36"/>
      <c r="C112" s="37"/>
      <c r="D112" s="37"/>
      <c r="E112" s="327" t="s">
        <v>2152</v>
      </c>
      <c r="F112" s="329"/>
      <c r="G112" s="329"/>
      <c r="H112" s="329"/>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181</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0" t="str">
        <f>E11</f>
        <v>D.1.4.e - Elektroinstalace</v>
      </c>
      <c r="F114" s="329"/>
      <c r="G114" s="329"/>
      <c r="H114" s="329"/>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19. 5. 2020</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25.7" customHeight="1">
      <c r="A118" s="35"/>
      <c r="B118" s="36"/>
      <c r="C118" s="30" t="s">
        <v>24</v>
      </c>
      <c r="D118" s="37"/>
      <c r="E118" s="37"/>
      <c r="F118" s="28" t="str">
        <f>E17</f>
        <v>Městská část Praha 4, Anatala Staška 2059/80b</v>
      </c>
      <c r="G118" s="37"/>
      <c r="H118" s="37"/>
      <c r="I118" s="30" t="s">
        <v>31</v>
      </c>
      <c r="J118" s="33" t="str">
        <f>E23</f>
        <v>SUNCAD, s.r.o., Špotzova 6, Praha 6</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29</v>
      </c>
      <c r="D119" s="37"/>
      <c r="E119" s="37"/>
      <c r="F119" s="28" t="str">
        <f>IF(E20="","",E20)</f>
        <v>Vyplň údaj</v>
      </c>
      <c r="G119" s="37"/>
      <c r="H119" s="37"/>
      <c r="I119" s="30" t="s">
        <v>36</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206</v>
      </c>
      <c r="D121" s="168" t="s">
        <v>65</v>
      </c>
      <c r="E121" s="168" t="s">
        <v>61</v>
      </c>
      <c r="F121" s="168" t="s">
        <v>62</v>
      </c>
      <c r="G121" s="168" t="s">
        <v>207</v>
      </c>
      <c r="H121" s="168" t="s">
        <v>208</v>
      </c>
      <c r="I121" s="168" t="s">
        <v>209</v>
      </c>
      <c r="J121" s="168" t="s">
        <v>185</v>
      </c>
      <c r="K121" s="169" t="s">
        <v>210</v>
      </c>
      <c r="L121" s="170"/>
      <c r="M121" s="76" t="s">
        <v>1</v>
      </c>
      <c r="N121" s="77" t="s">
        <v>44</v>
      </c>
      <c r="O121" s="77" t="s">
        <v>211</v>
      </c>
      <c r="P121" s="77" t="s">
        <v>212</v>
      </c>
      <c r="Q121" s="77" t="s">
        <v>213</v>
      </c>
      <c r="R121" s="77" t="s">
        <v>214</v>
      </c>
      <c r="S121" s="77" t="s">
        <v>215</v>
      </c>
      <c r="T121" s="78" t="s">
        <v>216</v>
      </c>
      <c r="U121" s="165"/>
      <c r="V121" s="165"/>
      <c r="W121" s="165"/>
      <c r="X121" s="165"/>
      <c r="Y121" s="165"/>
      <c r="Z121" s="165"/>
      <c r="AA121" s="165"/>
      <c r="AB121" s="165"/>
      <c r="AC121" s="165"/>
      <c r="AD121" s="165"/>
      <c r="AE121" s="165"/>
    </row>
    <row r="122" spans="1:65" s="2" customFormat="1" ht="22.9" customHeight="1">
      <c r="A122" s="35"/>
      <c r="B122" s="36"/>
      <c r="C122" s="83" t="s">
        <v>217</v>
      </c>
      <c r="D122" s="37"/>
      <c r="E122" s="37"/>
      <c r="F122" s="37"/>
      <c r="G122" s="37"/>
      <c r="H122" s="37"/>
      <c r="I122" s="37"/>
      <c r="J122" s="171">
        <f>BK122</f>
        <v>0</v>
      </c>
      <c r="K122" s="37"/>
      <c r="L122" s="40"/>
      <c r="M122" s="79"/>
      <c r="N122" s="172"/>
      <c r="O122" s="80"/>
      <c r="P122" s="173">
        <f>P123</f>
        <v>0</v>
      </c>
      <c r="Q122" s="80"/>
      <c r="R122" s="173">
        <f>R123</f>
        <v>0</v>
      </c>
      <c r="S122" s="80"/>
      <c r="T122" s="174">
        <f>T123</f>
        <v>0</v>
      </c>
      <c r="U122" s="35"/>
      <c r="V122" s="35"/>
      <c r="W122" s="35"/>
      <c r="X122" s="35"/>
      <c r="Y122" s="35"/>
      <c r="Z122" s="35"/>
      <c r="AA122" s="35"/>
      <c r="AB122" s="35"/>
      <c r="AC122" s="35"/>
      <c r="AD122" s="35"/>
      <c r="AE122" s="35"/>
      <c r="AT122" s="18" t="s">
        <v>79</v>
      </c>
      <c r="AU122" s="18" t="s">
        <v>187</v>
      </c>
      <c r="BK122" s="175">
        <f>BK123</f>
        <v>0</v>
      </c>
    </row>
    <row r="123" spans="1:65" s="12" customFormat="1" ht="25.9" customHeight="1">
      <c r="B123" s="176"/>
      <c r="C123" s="177"/>
      <c r="D123" s="178" t="s">
        <v>79</v>
      </c>
      <c r="E123" s="179" t="s">
        <v>339</v>
      </c>
      <c r="F123" s="179" t="s">
        <v>340</v>
      </c>
      <c r="G123" s="177"/>
      <c r="H123" s="177"/>
      <c r="I123" s="180"/>
      <c r="J123" s="181">
        <f>BK123</f>
        <v>0</v>
      </c>
      <c r="K123" s="177"/>
      <c r="L123" s="182"/>
      <c r="M123" s="183"/>
      <c r="N123" s="184"/>
      <c r="O123" s="184"/>
      <c r="P123" s="185">
        <f>P124</f>
        <v>0</v>
      </c>
      <c r="Q123" s="184"/>
      <c r="R123" s="185">
        <f>R124</f>
        <v>0</v>
      </c>
      <c r="S123" s="184"/>
      <c r="T123" s="186">
        <f>T124</f>
        <v>0</v>
      </c>
      <c r="AR123" s="187" t="s">
        <v>93</v>
      </c>
      <c r="AT123" s="188" t="s">
        <v>79</v>
      </c>
      <c r="AU123" s="188" t="s">
        <v>80</v>
      </c>
      <c r="AY123" s="187" t="s">
        <v>220</v>
      </c>
      <c r="BK123" s="189">
        <f>BK124</f>
        <v>0</v>
      </c>
    </row>
    <row r="124" spans="1:65" s="12" customFormat="1" ht="22.9" customHeight="1">
      <c r="B124" s="176"/>
      <c r="C124" s="177"/>
      <c r="D124" s="178" t="s">
        <v>79</v>
      </c>
      <c r="E124" s="190" t="s">
        <v>1290</v>
      </c>
      <c r="F124" s="190" t="s">
        <v>1291</v>
      </c>
      <c r="G124" s="177"/>
      <c r="H124" s="177"/>
      <c r="I124" s="180"/>
      <c r="J124" s="191">
        <f>BK124</f>
        <v>0</v>
      </c>
      <c r="K124" s="177"/>
      <c r="L124" s="182"/>
      <c r="M124" s="183"/>
      <c r="N124" s="184"/>
      <c r="O124" s="184"/>
      <c r="P124" s="185">
        <f>SUM(P125:P296)</f>
        <v>0</v>
      </c>
      <c r="Q124" s="184"/>
      <c r="R124" s="185">
        <f>SUM(R125:R296)</f>
        <v>0</v>
      </c>
      <c r="S124" s="184"/>
      <c r="T124" s="186">
        <f>SUM(T125:T296)</f>
        <v>0</v>
      </c>
      <c r="AR124" s="187" t="s">
        <v>93</v>
      </c>
      <c r="AT124" s="188" t="s">
        <v>79</v>
      </c>
      <c r="AU124" s="188" t="s">
        <v>87</v>
      </c>
      <c r="AY124" s="187" t="s">
        <v>220</v>
      </c>
      <c r="BK124" s="189">
        <f>SUM(BK125:BK296)</f>
        <v>0</v>
      </c>
    </row>
    <row r="125" spans="1:65" s="2" customFormat="1" ht="14.45" customHeight="1">
      <c r="A125" s="35"/>
      <c r="B125" s="36"/>
      <c r="C125" s="192" t="s">
        <v>87</v>
      </c>
      <c r="D125" s="192" t="s">
        <v>223</v>
      </c>
      <c r="E125" s="193" t="s">
        <v>1392</v>
      </c>
      <c r="F125" s="194" t="s">
        <v>1393</v>
      </c>
      <c r="G125" s="195" t="s">
        <v>1025</v>
      </c>
      <c r="H125" s="196">
        <v>11</v>
      </c>
      <c r="I125" s="197"/>
      <c r="J125" s="198">
        <f>ROUND(I125*H125,2)</f>
        <v>0</v>
      </c>
      <c r="K125" s="194" t="s">
        <v>1</v>
      </c>
      <c r="L125" s="40"/>
      <c r="M125" s="199" t="s">
        <v>1</v>
      </c>
      <c r="N125" s="200" t="s">
        <v>46</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317</v>
      </c>
      <c r="AT125" s="203" t="s">
        <v>223</v>
      </c>
      <c r="AU125" s="203" t="s">
        <v>93</v>
      </c>
      <c r="AY125" s="18" t="s">
        <v>220</v>
      </c>
      <c r="BE125" s="204">
        <f>IF(N125="základní",J125,0)</f>
        <v>0</v>
      </c>
      <c r="BF125" s="204">
        <f>IF(N125="snížená",J125,0)</f>
        <v>0</v>
      </c>
      <c r="BG125" s="204">
        <f>IF(N125="zákl. přenesená",J125,0)</f>
        <v>0</v>
      </c>
      <c r="BH125" s="204">
        <f>IF(N125="sníž. přenesená",J125,0)</f>
        <v>0</v>
      </c>
      <c r="BI125" s="204">
        <f>IF(N125="nulová",J125,0)</f>
        <v>0</v>
      </c>
      <c r="BJ125" s="18" t="s">
        <v>93</v>
      </c>
      <c r="BK125" s="204">
        <f>ROUND(I125*H125,2)</f>
        <v>0</v>
      </c>
      <c r="BL125" s="18" t="s">
        <v>317</v>
      </c>
      <c r="BM125" s="203" t="s">
        <v>93</v>
      </c>
    </row>
    <row r="126" spans="1:65" s="2" customFormat="1" ht="11.25">
      <c r="A126" s="35"/>
      <c r="B126" s="36"/>
      <c r="C126" s="37"/>
      <c r="D126" s="205" t="s">
        <v>230</v>
      </c>
      <c r="E126" s="37"/>
      <c r="F126" s="206" t="s">
        <v>1393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230</v>
      </c>
      <c r="AU126" s="18" t="s">
        <v>93</v>
      </c>
    </row>
    <row r="127" spans="1:65" s="2" customFormat="1" ht="14.45" customHeight="1">
      <c r="A127" s="35"/>
      <c r="B127" s="36"/>
      <c r="C127" s="243" t="s">
        <v>93</v>
      </c>
      <c r="D127" s="243" t="s">
        <v>359</v>
      </c>
      <c r="E127" s="244" t="s">
        <v>1395</v>
      </c>
      <c r="F127" s="245" t="s">
        <v>1396</v>
      </c>
      <c r="G127" s="246" t="s">
        <v>1025</v>
      </c>
      <c r="H127" s="247">
        <v>11</v>
      </c>
      <c r="I127" s="248"/>
      <c r="J127" s="249">
        <f>ROUND(I127*H127,2)</f>
        <v>0</v>
      </c>
      <c r="K127" s="245" t="s">
        <v>1</v>
      </c>
      <c r="L127" s="250"/>
      <c r="M127" s="251" t="s">
        <v>1</v>
      </c>
      <c r="N127" s="252" t="s">
        <v>46</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362</v>
      </c>
      <c r="AT127" s="203" t="s">
        <v>359</v>
      </c>
      <c r="AU127" s="203" t="s">
        <v>93</v>
      </c>
      <c r="AY127" s="18" t="s">
        <v>220</v>
      </c>
      <c r="BE127" s="204">
        <f>IF(N127="základní",J127,0)</f>
        <v>0</v>
      </c>
      <c r="BF127" s="204">
        <f>IF(N127="snížená",J127,0)</f>
        <v>0</v>
      </c>
      <c r="BG127" s="204">
        <f>IF(N127="zákl. přenesená",J127,0)</f>
        <v>0</v>
      </c>
      <c r="BH127" s="204">
        <f>IF(N127="sníž. přenesená",J127,0)</f>
        <v>0</v>
      </c>
      <c r="BI127" s="204">
        <f>IF(N127="nulová",J127,0)</f>
        <v>0</v>
      </c>
      <c r="BJ127" s="18" t="s">
        <v>93</v>
      </c>
      <c r="BK127" s="204">
        <f>ROUND(I127*H127,2)</f>
        <v>0</v>
      </c>
      <c r="BL127" s="18" t="s">
        <v>317</v>
      </c>
      <c r="BM127" s="203" t="s">
        <v>228</v>
      </c>
    </row>
    <row r="128" spans="1:65" s="2" customFormat="1" ht="11.25">
      <c r="A128" s="35"/>
      <c r="B128" s="36"/>
      <c r="C128" s="37"/>
      <c r="D128" s="205" t="s">
        <v>230</v>
      </c>
      <c r="E128" s="37"/>
      <c r="F128" s="206" t="s">
        <v>1396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230</v>
      </c>
      <c r="AU128" s="18" t="s">
        <v>93</v>
      </c>
    </row>
    <row r="129" spans="1:65" s="2" customFormat="1" ht="14.45" customHeight="1">
      <c r="A129" s="35"/>
      <c r="B129" s="36"/>
      <c r="C129" s="243" t="s">
        <v>106</v>
      </c>
      <c r="D129" s="243" t="s">
        <v>359</v>
      </c>
      <c r="E129" s="244" t="s">
        <v>1398</v>
      </c>
      <c r="F129" s="245" t="s">
        <v>1399</v>
      </c>
      <c r="G129" s="246" t="s">
        <v>1025</v>
      </c>
      <c r="H129" s="247">
        <v>11</v>
      </c>
      <c r="I129" s="248"/>
      <c r="J129" s="249">
        <f>ROUND(I129*H129,2)</f>
        <v>0</v>
      </c>
      <c r="K129" s="245" t="s">
        <v>1</v>
      </c>
      <c r="L129" s="250"/>
      <c r="M129" s="251" t="s">
        <v>1</v>
      </c>
      <c r="N129" s="252" t="s">
        <v>46</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362</v>
      </c>
      <c r="AT129" s="203" t="s">
        <v>359</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93</v>
      </c>
      <c r="BK129" s="204">
        <f>ROUND(I129*H129,2)</f>
        <v>0</v>
      </c>
      <c r="BL129" s="18" t="s">
        <v>317</v>
      </c>
      <c r="BM129" s="203" t="s">
        <v>221</v>
      </c>
    </row>
    <row r="130" spans="1:65" s="2" customFormat="1" ht="11.25">
      <c r="A130" s="35"/>
      <c r="B130" s="36"/>
      <c r="C130" s="37"/>
      <c r="D130" s="205" t="s">
        <v>230</v>
      </c>
      <c r="E130" s="37"/>
      <c r="F130" s="206" t="s">
        <v>1399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2" customFormat="1" ht="14.45" customHeight="1">
      <c r="A131" s="35"/>
      <c r="B131" s="36"/>
      <c r="C131" s="192" t="s">
        <v>228</v>
      </c>
      <c r="D131" s="192" t="s">
        <v>223</v>
      </c>
      <c r="E131" s="193" t="s">
        <v>1421</v>
      </c>
      <c r="F131" s="194" t="s">
        <v>1422</v>
      </c>
      <c r="G131" s="195" t="s">
        <v>1025</v>
      </c>
      <c r="H131" s="196">
        <v>16</v>
      </c>
      <c r="I131" s="197"/>
      <c r="J131" s="198">
        <f>ROUND(I131*H131,2)</f>
        <v>0</v>
      </c>
      <c r="K131" s="194" t="s">
        <v>1</v>
      </c>
      <c r="L131" s="40"/>
      <c r="M131" s="199" t="s">
        <v>1</v>
      </c>
      <c r="N131" s="200" t="s">
        <v>46</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317</v>
      </c>
      <c r="AT131" s="203" t="s">
        <v>223</v>
      </c>
      <c r="AU131" s="203" t="s">
        <v>93</v>
      </c>
      <c r="AY131" s="18" t="s">
        <v>220</v>
      </c>
      <c r="BE131" s="204">
        <f>IF(N131="základní",J131,0)</f>
        <v>0</v>
      </c>
      <c r="BF131" s="204">
        <f>IF(N131="snížená",J131,0)</f>
        <v>0</v>
      </c>
      <c r="BG131" s="204">
        <f>IF(N131="zákl. přenesená",J131,0)</f>
        <v>0</v>
      </c>
      <c r="BH131" s="204">
        <f>IF(N131="sníž. přenesená",J131,0)</f>
        <v>0</v>
      </c>
      <c r="BI131" s="204">
        <f>IF(N131="nulová",J131,0)</f>
        <v>0</v>
      </c>
      <c r="BJ131" s="18" t="s">
        <v>93</v>
      </c>
      <c r="BK131" s="204">
        <f>ROUND(I131*H131,2)</f>
        <v>0</v>
      </c>
      <c r="BL131" s="18" t="s">
        <v>317</v>
      </c>
      <c r="BM131" s="203" t="s">
        <v>276</v>
      </c>
    </row>
    <row r="132" spans="1:65" s="2" customFormat="1" ht="11.25">
      <c r="A132" s="35"/>
      <c r="B132" s="36"/>
      <c r="C132" s="37"/>
      <c r="D132" s="205" t="s">
        <v>230</v>
      </c>
      <c r="E132" s="37"/>
      <c r="F132" s="206" t="s">
        <v>1422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230</v>
      </c>
      <c r="AU132" s="18" t="s">
        <v>93</v>
      </c>
    </row>
    <row r="133" spans="1:65" s="2" customFormat="1" ht="14.45" customHeight="1">
      <c r="A133" s="35"/>
      <c r="B133" s="36"/>
      <c r="C133" s="243" t="s">
        <v>256</v>
      </c>
      <c r="D133" s="243" t="s">
        <v>359</v>
      </c>
      <c r="E133" s="244" t="s">
        <v>1424</v>
      </c>
      <c r="F133" s="245" t="s">
        <v>1425</v>
      </c>
      <c r="G133" s="246" t="s">
        <v>1025</v>
      </c>
      <c r="H133" s="247">
        <v>16</v>
      </c>
      <c r="I133" s="248"/>
      <c r="J133" s="249">
        <f>ROUND(I133*H133,2)</f>
        <v>0</v>
      </c>
      <c r="K133" s="245" t="s">
        <v>1</v>
      </c>
      <c r="L133" s="250"/>
      <c r="M133" s="251" t="s">
        <v>1</v>
      </c>
      <c r="N133" s="252" t="s">
        <v>46</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362</v>
      </c>
      <c r="AT133" s="203" t="s">
        <v>359</v>
      </c>
      <c r="AU133" s="203" t="s">
        <v>93</v>
      </c>
      <c r="AY133" s="18" t="s">
        <v>220</v>
      </c>
      <c r="BE133" s="204">
        <f>IF(N133="základní",J133,0)</f>
        <v>0</v>
      </c>
      <c r="BF133" s="204">
        <f>IF(N133="snížená",J133,0)</f>
        <v>0</v>
      </c>
      <c r="BG133" s="204">
        <f>IF(N133="zákl. přenesená",J133,0)</f>
        <v>0</v>
      </c>
      <c r="BH133" s="204">
        <f>IF(N133="sníž. přenesená",J133,0)</f>
        <v>0</v>
      </c>
      <c r="BI133" s="204">
        <f>IF(N133="nulová",J133,0)</f>
        <v>0</v>
      </c>
      <c r="BJ133" s="18" t="s">
        <v>93</v>
      </c>
      <c r="BK133" s="204">
        <f>ROUND(I133*H133,2)</f>
        <v>0</v>
      </c>
      <c r="BL133" s="18" t="s">
        <v>317</v>
      </c>
      <c r="BM133" s="203" t="s">
        <v>286</v>
      </c>
    </row>
    <row r="134" spans="1:65" s="2" customFormat="1" ht="11.25">
      <c r="A134" s="35"/>
      <c r="B134" s="36"/>
      <c r="C134" s="37"/>
      <c r="D134" s="205" t="s">
        <v>230</v>
      </c>
      <c r="E134" s="37"/>
      <c r="F134" s="206" t="s">
        <v>1425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230</v>
      </c>
      <c r="AU134" s="18" t="s">
        <v>93</v>
      </c>
    </row>
    <row r="135" spans="1:65" s="2" customFormat="1" ht="14.45" customHeight="1">
      <c r="A135" s="35"/>
      <c r="B135" s="36"/>
      <c r="C135" s="243" t="s">
        <v>221</v>
      </c>
      <c r="D135" s="243" t="s">
        <v>359</v>
      </c>
      <c r="E135" s="244" t="s">
        <v>1407</v>
      </c>
      <c r="F135" s="245" t="s">
        <v>1408</v>
      </c>
      <c r="G135" s="246" t="s">
        <v>1025</v>
      </c>
      <c r="H135" s="247">
        <v>16</v>
      </c>
      <c r="I135" s="248"/>
      <c r="J135" s="249">
        <f>ROUND(I135*H135,2)</f>
        <v>0</v>
      </c>
      <c r="K135" s="245" t="s">
        <v>1</v>
      </c>
      <c r="L135" s="250"/>
      <c r="M135" s="251" t="s">
        <v>1</v>
      </c>
      <c r="N135" s="252" t="s">
        <v>46</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362</v>
      </c>
      <c r="AT135" s="203" t="s">
        <v>359</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93</v>
      </c>
      <c r="BK135" s="204">
        <f>ROUND(I135*H135,2)</f>
        <v>0</v>
      </c>
      <c r="BL135" s="18" t="s">
        <v>317</v>
      </c>
      <c r="BM135" s="203" t="s">
        <v>298</v>
      </c>
    </row>
    <row r="136" spans="1:65" s="2" customFormat="1" ht="11.25">
      <c r="A136" s="35"/>
      <c r="B136" s="36"/>
      <c r="C136" s="37"/>
      <c r="D136" s="205" t="s">
        <v>230</v>
      </c>
      <c r="E136" s="37"/>
      <c r="F136" s="206" t="s">
        <v>1408</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2" customFormat="1" ht="14.45" customHeight="1">
      <c r="A137" s="35"/>
      <c r="B137" s="36"/>
      <c r="C137" s="192" t="s">
        <v>266</v>
      </c>
      <c r="D137" s="192" t="s">
        <v>223</v>
      </c>
      <c r="E137" s="193" t="s">
        <v>1428</v>
      </c>
      <c r="F137" s="194" t="s">
        <v>1429</v>
      </c>
      <c r="G137" s="195" t="s">
        <v>1025</v>
      </c>
      <c r="H137" s="196">
        <v>3</v>
      </c>
      <c r="I137" s="197"/>
      <c r="J137" s="198">
        <f>ROUND(I137*H137,2)</f>
        <v>0</v>
      </c>
      <c r="K137" s="194" t="s">
        <v>1</v>
      </c>
      <c r="L137" s="40"/>
      <c r="M137" s="199" t="s">
        <v>1</v>
      </c>
      <c r="N137" s="200" t="s">
        <v>46</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317</v>
      </c>
      <c r="AT137" s="203" t="s">
        <v>223</v>
      </c>
      <c r="AU137" s="203" t="s">
        <v>93</v>
      </c>
      <c r="AY137" s="18" t="s">
        <v>220</v>
      </c>
      <c r="BE137" s="204">
        <f>IF(N137="základní",J137,0)</f>
        <v>0</v>
      </c>
      <c r="BF137" s="204">
        <f>IF(N137="snížená",J137,0)</f>
        <v>0</v>
      </c>
      <c r="BG137" s="204">
        <f>IF(N137="zákl. přenesená",J137,0)</f>
        <v>0</v>
      </c>
      <c r="BH137" s="204">
        <f>IF(N137="sníž. přenesená",J137,0)</f>
        <v>0</v>
      </c>
      <c r="BI137" s="204">
        <f>IF(N137="nulová",J137,0)</f>
        <v>0</v>
      </c>
      <c r="BJ137" s="18" t="s">
        <v>93</v>
      </c>
      <c r="BK137" s="204">
        <f>ROUND(I137*H137,2)</f>
        <v>0</v>
      </c>
      <c r="BL137" s="18" t="s">
        <v>317</v>
      </c>
      <c r="BM137" s="203" t="s">
        <v>308</v>
      </c>
    </row>
    <row r="138" spans="1:65" s="2" customFormat="1" ht="11.25">
      <c r="A138" s="35"/>
      <c r="B138" s="36"/>
      <c r="C138" s="37"/>
      <c r="D138" s="205" t="s">
        <v>230</v>
      </c>
      <c r="E138" s="37"/>
      <c r="F138" s="206" t="s">
        <v>1429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230</v>
      </c>
      <c r="AU138" s="18" t="s">
        <v>93</v>
      </c>
    </row>
    <row r="139" spans="1:65" s="2" customFormat="1" ht="14.45" customHeight="1">
      <c r="A139" s="35"/>
      <c r="B139" s="36"/>
      <c r="C139" s="243" t="s">
        <v>276</v>
      </c>
      <c r="D139" s="243" t="s">
        <v>359</v>
      </c>
      <c r="E139" s="244" t="s">
        <v>1431</v>
      </c>
      <c r="F139" s="245" t="s">
        <v>1432</v>
      </c>
      <c r="G139" s="246" t="s">
        <v>1025</v>
      </c>
      <c r="H139" s="247">
        <v>3</v>
      </c>
      <c r="I139" s="248"/>
      <c r="J139" s="249">
        <f>ROUND(I139*H139,2)</f>
        <v>0</v>
      </c>
      <c r="K139" s="245" t="s">
        <v>1</v>
      </c>
      <c r="L139" s="250"/>
      <c r="M139" s="251" t="s">
        <v>1</v>
      </c>
      <c r="N139" s="252" t="s">
        <v>46</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362</v>
      </c>
      <c r="AT139" s="203" t="s">
        <v>359</v>
      </c>
      <c r="AU139" s="203" t="s">
        <v>93</v>
      </c>
      <c r="AY139" s="18" t="s">
        <v>220</v>
      </c>
      <c r="BE139" s="204">
        <f>IF(N139="základní",J139,0)</f>
        <v>0</v>
      </c>
      <c r="BF139" s="204">
        <f>IF(N139="snížená",J139,0)</f>
        <v>0</v>
      </c>
      <c r="BG139" s="204">
        <f>IF(N139="zákl. přenesená",J139,0)</f>
        <v>0</v>
      </c>
      <c r="BH139" s="204">
        <f>IF(N139="sníž. přenesená",J139,0)</f>
        <v>0</v>
      </c>
      <c r="BI139" s="204">
        <f>IF(N139="nulová",J139,0)</f>
        <v>0</v>
      </c>
      <c r="BJ139" s="18" t="s">
        <v>93</v>
      </c>
      <c r="BK139" s="204">
        <f>ROUND(I139*H139,2)</f>
        <v>0</v>
      </c>
      <c r="BL139" s="18" t="s">
        <v>317</v>
      </c>
      <c r="BM139" s="203" t="s">
        <v>317</v>
      </c>
    </row>
    <row r="140" spans="1:65" s="2" customFormat="1" ht="11.25">
      <c r="A140" s="35"/>
      <c r="B140" s="36"/>
      <c r="C140" s="37"/>
      <c r="D140" s="205" t="s">
        <v>230</v>
      </c>
      <c r="E140" s="37"/>
      <c r="F140" s="206" t="s">
        <v>1432</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230</v>
      </c>
      <c r="AU140" s="18" t="s">
        <v>93</v>
      </c>
    </row>
    <row r="141" spans="1:65" s="2" customFormat="1" ht="14.45" customHeight="1">
      <c r="A141" s="35"/>
      <c r="B141" s="36"/>
      <c r="C141" s="243" t="s">
        <v>274</v>
      </c>
      <c r="D141" s="243" t="s">
        <v>359</v>
      </c>
      <c r="E141" s="244" t="s">
        <v>1407</v>
      </c>
      <c r="F141" s="245" t="s">
        <v>1408</v>
      </c>
      <c r="G141" s="246" t="s">
        <v>1025</v>
      </c>
      <c r="H141" s="247">
        <v>3</v>
      </c>
      <c r="I141" s="248"/>
      <c r="J141" s="249">
        <f>ROUND(I141*H141,2)</f>
        <v>0</v>
      </c>
      <c r="K141" s="245" t="s">
        <v>1</v>
      </c>
      <c r="L141" s="250"/>
      <c r="M141" s="251" t="s">
        <v>1</v>
      </c>
      <c r="N141" s="252" t="s">
        <v>46</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362</v>
      </c>
      <c r="AT141" s="203" t="s">
        <v>359</v>
      </c>
      <c r="AU141" s="203" t="s">
        <v>93</v>
      </c>
      <c r="AY141" s="18" t="s">
        <v>220</v>
      </c>
      <c r="BE141" s="204">
        <f>IF(N141="základní",J141,0)</f>
        <v>0</v>
      </c>
      <c r="BF141" s="204">
        <f>IF(N141="snížená",J141,0)</f>
        <v>0</v>
      </c>
      <c r="BG141" s="204">
        <f>IF(N141="zákl. přenesená",J141,0)</f>
        <v>0</v>
      </c>
      <c r="BH141" s="204">
        <f>IF(N141="sníž. přenesená",J141,0)</f>
        <v>0</v>
      </c>
      <c r="BI141" s="204">
        <f>IF(N141="nulová",J141,0)</f>
        <v>0</v>
      </c>
      <c r="BJ141" s="18" t="s">
        <v>93</v>
      </c>
      <c r="BK141" s="204">
        <f>ROUND(I141*H141,2)</f>
        <v>0</v>
      </c>
      <c r="BL141" s="18" t="s">
        <v>317</v>
      </c>
      <c r="BM141" s="203" t="s">
        <v>327</v>
      </c>
    </row>
    <row r="142" spans="1:65" s="2" customFormat="1" ht="11.25">
      <c r="A142" s="35"/>
      <c r="B142" s="36"/>
      <c r="C142" s="37"/>
      <c r="D142" s="205" t="s">
        <v>230</v>
      </c>
      <c r="E142" s="37"/>
      <c r="F142" s="206" t="s">
        <v>1408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230</v>
      </c>
      <c r="AU142" s="18" t="s">
        <v>93</v>
      </c>
    </row>
    <row r="143" spans="1:65" s="2" customFormat="1" ht="14.45" customHeight="1">
      <c r="A143" s="35"/>
      <c r="B143" s="36"/>
      <c r="C143" s="192" t="s">
        <v>286</v>
      </c>
      <c r="D143" s="192" t="s">
        <v>223</v>
      </c>
      <c r="E143" s="193" t="s">
        <v>1401</v>
      </c>
      <c r="F143" s="194" t="s">
        <v>1402</v>
      </c>
      <c r="G143" s="195" t="s">
        <v>1025</v>
      </c>
      <c r="H143" s="196">
        <v>7</v>
      </c>
      <c r="I143" s="197"/>
      <c r="J143" s="198">
        <f>ROUND(I143*H143,2)</f>
        <v>0</v>
      </c>
      <c r="K143" s="194" t="s">
        <v>1</v>
      </c>
      <c r="L143" s="40"/>
      <c r="M143" s="199" t="s">
        <v>1</v>
      </c>
      <c r="N143" s="200" t="s">
        <v>46</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317</v>
      </c>
      <c r="AT143" s="203" t="s">
        <v>223</v>
      </c>
      <c r="AU143" s="203" t="s">
        <v>93</v>
      </c>
      <c r="AY143" s="18" t="s">
        <v>220</v>
      </c>
      <c r="BE143" s="204">
        <f>IF(N143="základní",J143,0)</f>
        <v>0</v>
      </c>
      <c r="BF143" s="204">
        <f>IF(N143="snížená",J143,0)</f>
        <v>0</v>
      </c>
      <c r="BG143" s="204">
        <f>IF(N143="zákl. přenesená",J143,0)</f>
        <v>0</v>
      </c>
      <c r="BH143" s="204">
        <f>IF(N143="sníž. přenesená",J143,0)</f>
        <v>0</v>
      </c>
      <c r="BI143" s="204">
        <f>IF(N143="nulová",J143,0)</f>
        <v>0</v>
      </c>
      <c r="BJ143" s="18" t="s">
        <v>93</v>
      </c>
      <c r="BK143" s="204">
        <f>ROUND(I143*H143,2)</f>
        <v>0</v>
      </c>
      <c r="BL143" s="18" t="s">
        <v>317</v>
      </c>
      <c r="BM143" s="203" t="s">
        <v>343</v>
      </c>
    </row>
    <row r="144" spans="1:65" s="2" customFormat="1" ht="11.25">
      <c r="A144" s="35"/>
      <c r="B144" s="36"/>
      <c r="C144" s="37"/>
      <c r="D144" s="205" t="s">
        <v>230</v>
      </c>
      <c r="E144" s="37"/>
      <c r="F144" s="206" t="s">
        <v>1402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230</v>
      </c>
      <c r="AU144" s="18" t="s">
        <v>93</v>
      </c>
    </row>
    <row r="145" spans="1:65" s="2" customFormat="1" ht="14.45" customHeight="1">
      <c r="A145" s="35"/>
      <c r="B145" s="36"/>
      <c r="C145" s="243" t="s">
        <v>293</v>
      </c>
      <c r="D145" s="243" t="s">
        <v>359</v>
      </c>
      <c r="E145" s="244" t="s">
        <v>1404</v>
      </c>
      <c r="F145" s="245" t="s">
        <v>1405</v>
      </c>
      <c r="G145" s="246" t="s">
        <v>1025</v>
      </c>
      <c r="H145" s="247">
        <v>5</v>
      </c>
      <c r="I145" s="248"/>
      <c r="J145" s="249">
        <f>ROUND(I145*H145,2)</f>
        <v>0</v>
      </c>
      <c r="K145" s="245" t="s">
        <v>1</v>
      </c>
      <c r="L145" s="250"/>
      <c r="M145" s="251" t="s">
        <v>1</v>
      </c>
      <c r="N145" s="252" t="s">
        <v>46</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362</v>
      </c>
      <c r="AT145" s="203" t="s">
        <v>359</v>
      </c>
      <c r="AU145" s="203" t="s">
        <v>93</v>
      </c>
      <c r="AY145" s="18" t="s">
        <v>220</v>
      </c>
      <c r="BE145" s="204">
        <f>IF(N145="základní",J145,0)</f>
        <v>0</v>
      </c>
      <c r="BF145" s="204">
        <f>IF(N145="snížená",J145,0)</f>
        <v>0</v>
      </c>
      <c r="BG145" s="204">
        <f>IF(N145="zákl. přenesená",J145,0)</f>
        <v>0</v>
      </c>
      <c r="BH145" s="204">
        <f>IF(N145="sníž. přenesená",J145,0)</f>
        <v>0</v>
      </c>
      <c r="BI145" s="204">
        <f>IF(N145="nulová",J145,0)</f>
        <v>0</v>
      </c>
      <c r="BJ145" s="18" t="s">
        <v>93</v>
      </c>
      <c r="BK145" s="204">
        <f>ROUND(I145*H145,2)</f>
        <v>0</v>
      </c>
      <c r="BL145" s="18" t="s">
        <v>317</v>
      </c>
      <c r="BM145" s="203" t="s">
        <v>358</v>
      </c>
    </row>
    <row r="146" spans="1:65" s="2" customFormat="1" ht="11.25">
      <c r="A146" s="35"/>
      <c r="B146" s="36"/>
      <c r="C146" s="37"/>
      <c r="D146" s="205" t="s">
        <v>230</v>
      </c>
      <c r="E146" s="37"/>
      <c r="F146" s="206" t="s">
        <v>1405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230</v>
      </c>
      <c r="AU146" s="18" t="s">
        <v>93</v>
      </c>
    </row>
    <row r="147" spans="1:65" s="2" customFormat="1" ht="14.45" customHeight="1">
      <c r="A147" s="35"/>
      <c r="B147" s="36"/>
      <c r="C147" s="243" t="s">
        <v>298</v>
      </c>
      <c r="D147" s="243" t="s">
        <v>359</v>
      </c>
      <c r="E147" s="244" t="s">
        <v>1407</v>
      </c>
      <c r="F147" s="245" t="s">
        <v>1408</v>
      </c>
      <c r="G147" s="246" t="s">
        <v>1025</v>
      </c>
      <c r="H147" s="247">
        <v>5</v>
      </c>
      <c r="I147" s="248"/>
      <c r="J147" s="249">
        <f>ROUND(I147*H147,2)</f>
        <v>0</v>
      </c>
      <c r="K147" s="245" t="s">
        <v>1</v>
      </c>
      <c r="L147" s="250"/>
      <c r="M147" s="251" t="s">
        <v>1</v>
      </c>
      <c r="N147" s="252" t="s">
        <v>46</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362</v>
      </c>
      <c r="AT147" s="203" t="s">
        <v>359</v>
      </c>
      <c r="AU147" s="203" t="s">
        <v>93</v>
      </c>
      <c r="AY147" s="18" t="s">
        <v>220</v>
      </c>
      <c r="BE147" s="204">
        <f>IF(N147="základní",J147,0)</f>
        <v>0</v>
      </c>
      <c r="BF147" s="204">
        <f>IF(N147="snížená",J147,0)</f>
        <v>0</v>
      </c>
      <c r="BG147" s="204">
        <f>IF(N147="zákl. přenesená",J147,0)</f>
        <v>0</v>
      </c>
      <c r="BH147" s="204">
        <f>IF(N147="sníž. přenesená",J147,0)</f>
        <v>0</v>
      </c>
      <c r="BI147" s="204">
        <f>IF(N147="nulová",J147,0)</f>
        <v>0</v>
      </c>
      <c r="BJ147" s="18" t="s">
        <v>93</v>
      </c>
      <c r="BK147" s="204">
        <f>ROUND(I147*H147,2)</f>
        <v>0</v>
      </c>
      <c r="BL147" s="18" t="s">
        <v>317</v>
      </c>
      <c r="BM147" s="203" t="s">
        <v>371</v>
      </c>
    </row>
    <row r="148" spans="1:65" s="2" customFormat="1" ht="11.25">
      <c r="A148" s="35"/>
      <c r="B148" s="36"/>
      <c r="C148" s="37"/>
      <c r="D148" s="205" t="s">
        <v>230</v>
      </c>
      <c r="E148" s="37"/>
      <c r="F148" s="206" t="s">
        <v>1408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230</v>
      </c>
      <c r="AU148" s="18" t="s">
        <v>93</v>
      </c>
    </row>
    <row r="149" spans="1:65" s="2" customFormat="1" ht="14.45" customHeight="1">
      <c r="A149" s="35"/>
      <c r="B149" s="36"/>
      <c r="C149" s="243" t="s">
        <v>304</v>
      </c>
      <c r="D149" s="243" t="s">
        <v>359</v>
      </c>
      <c r="E149" s="244" t="s">
        <v>1410</v>
      </c>
      <c r="F149" s="245" t="s">
        <v>1411</v>
      </c>
      <c r="G149" s="246" t="s">
        <v>1025</v>
      </c>
      <c r="H149" s="247">
        <v>2</v>
      </c>
      <c r="I149" s="248"/>
      <c r="J149" s="249">
        <f>ROUND(I149*H149,2)</f>
        <v>0</v>
      </c>
      <c r="K149" s="245" t="s">
        <v>1</v>
      </c>
      <c r="L149" s="250"/>
      <c r="M149" s="251" t="s">
        <v>1</v>
      </c>
      <c r="N149" s="252" t="s">
        <v>46</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362</v>
      </c>
      <c r="AT149" s="203" t="s">
        <v>359</v>
      </c>
      <c r="AU149" s="203" t="s">
        <v>93</v>
      </c>
      <c r="AY149" s="18" t="s">
        <v>220</v>
      </c>
      <c r="BE149" s="204">
        <f>IF(N149="základní",J149,0)</f>
        <v>0</v>
      </c>
      <c r="BF149" s="204">
        <f>IF(N149="snížená",J149,0)</f>
        <v>0</v>
      </c>
      <c r="BG149" s="204">
        <f>IF(N149="zákl. přenesená",J149,0)</f>
        <v>0</v>
      </c>
      <c r="BH149" s="204">
        <f>IF(N149="sníž. přenesená",J149,0)</f>
        <v>0</v>
      </c>
      <c r="BI149" s="204">
        <f>IF(N149="nulová",J149,0)</f>
        <v>0</v>
      </c>
      <c r="BJ149" s="18" t="s">
        <v>93</v>
      </c>
      <c r="BK149" s="204">
        <f>ROUND(I149*H149,2)</f>
        <v>0</v>
      </c>
      <c r="BL149" s="18" t="s">
        <v>317</v>
      </c>
      <c r="BM149" s="203" t="s">
        <v>383</v>
      </c>
    </row>
    <row r="150" spans="1:65" s="2" customFormat="1" ht="11.25">
      <c r="A150" s="35"/>
      <c r="B150" s="36"/>
      <c r="C150" s="37"/>
      <c r="D150" s="205" t="s">
        <v>230</v>
      </c>
      <c r="E150" s="37"/>
      <c r="F150" s="206" t="s">
        <v>1411</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230</v>
      </c>
      <c r="AU150" s="18" t="s">
        <v>93</v>
      </c>
    </row>
    <row r="151" spans="1:65" s="2" customFormat="1" ht="14.45" customHeight="1">
      <c r="A151" s="35"/>
      <c r="B151" s="36"/>
      <c r="C151" s="243" t="s">
        <v>308</v>
      </c>
      <c r="D151" s="243" t="s">
        <v>359</v>
      </c>
      <c r="E151" s="244" t="s">
        <v>1407</v>
      </c>
      <c r="F151" s="245" t="s">
        <v>1408</v>
      </c>
      <c r="G151" s="246" t="s">
        <v>1025</v>
      </c>
      <c r="H151" s="247">
        <v>2</v>
      </c>
      <c r="I151" s="248"/>
      <c r="J151" s="249">
        <f>ROUND(I151*H151,2)</f>
        <v>0</v>
      </c>
      <c r="K151" s="245" t="s">
        <v>1</v>
      </c>
      <c r="L151" s="250"/>
      <c r="M151" s="251" t="s">
        <v>1</v>
      </c>
      <c r="N151" s="252" t="s">
        <v>46</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362</v>
      </c>
      <c r="AT151" s="203" t="s">
        <v>359</v>
      </c>
      <c r="AU151" s="203" t="s">
        <v>93</v>
      </c>
      <c r="AY151" s="18" t="s">
        <v>220</v>
      </c>
      <c r="BE151" s="204">
        <f>IF(N151="základní",J151,0)</f>
        <v>0</v>
      </c>
      <c r="BF151" s="204">
        <f>IF(N151="snížená",J151,0)</f>
        <v>0</v>
      </c>
      <c r="BG151" s="204">
        <f>IF(N151="zákl. přenesená",J151,0)</f>
        <v>0</v>
      </c>
      <c r="BH151" s="204">
        <f>IF(N151="sníž. přenesená",J151,0)</f>
        <v>0</v>
      </c>
      <c r="BI151" s="204">
        <f>IF(N151="nulová",J151,0)</f>
        <v>0</v>
      </c>
      <c r="BJ151" s="18" t="s">
        <v>93</v>
      </c>
      <c r="BK151" s="204">
        <f>ROUND(I151*H151,2)</f>
        <v>0</v>
      </c>
      <c r="BL151" s="18" t="s">
        <v>317</v>
      </c>
      <c r="BM151" s="203" t="s">
        <v>396</v>
      </c>
    </row>
    <row r="152" spans="1:65" s="2" customFormat="1" ht="11.25">
      <c r="A152" s="35"/>
      <c r="B152" s="36"/>
      <c r="C152" s="37"/>
      <c r="D152" s="205" t="s">
        <v>230</v>
      </c>
      <c r="E152" s="37"/>
      <c r="F152" s="206" t="s">
        <v>1408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230</v>
      </c>
      <c r="AU152" s="18" t="s">
        <v>93</v>
      </c>
    </row>
    <row r="153" spans="1:65" s="2" customFormat="1" ht="14.45" customHeight="1">
      <c r="A153" s="35"/>
      <c r="B153" s="36"/>
      <c r="C153" s="192" t="s">
        <v>8</v>
      </c>
      <c r="D153" s="192" t="s">
        <v>223</v>
      </c>
      <c r="E153" s="193" t="s">
        <v>1476</v>
      </c>
      <c r="F153" s="194" t="s">
        <v>1477</v>
      </c>
      <c r="G153" s="195" t="s">
        <v>1025</v>
      </c>
      <c r="H153" s="196">
        <v>2</v>
      </c>
      <c r="I153" s="197"/>
      <c r="J153" s="198">
        <f>ROUND(I153*H153,2)</f>
        <v>0</v>
      </c>
      <c r="K153" s="194" t="s">
        <v>1</v>
      </c>
      <c r="L153" s="40"/>
      <c r="M153" s="199" t="s">
        <v>1</v>
      </c>
      <c r="N153" s="200" t="s">
        <v>46</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317</v>
      </c>
      <c r="AT153" s="203" t="s">
        <v>223</v>
      </c>
      <c r="AU153" s="203" t="s">
        <v>93</v>
      </c>
      <c r="AY153" s="18" t="s">
        <v>220</v>
      </c>
      <c r="BE153" s="204">
        <f>IF(N153="základní",J153,0)</f>
        <v>0</v>
      </c>
      <c r="BF153" s="204">
        <f>IF(N153="snížená",J153,0)</f>
        <v>0</v>
      </c>
      <c r="BG153" s="204">
        <f>IF(N153="zákl. přenesená",J153,0)</f>
        <v>0</v>
      </c>
      <c r="BH153" s="204">
        <f>IF(N153="sníž. přenesená",J153,0)</f>
        <v>0</v>
      </c>
      <c r="BI153" s="204">
        <f>IF(N153="nulová",J153,0)</f>
        <v>0</v>
      </c>
      <c r="BJ153" s="18" t="s">
        <v>93</v>
      </c>
      <c r="BK153" s="204">
        <f>ROUND(I153*H153,2)</f>
        <v>0</v>
      </c>
      <c r="BL153" s="18" t="s">
        <v>317</v>
      </c>
      <c r="BM153" s="203" t="s">
        <v>408</v>
      </c>
    </row>
    <row r="154" spans="1:65" s="2" customFormat="1" ht="11.25">
      <c r="A154" s="35"/>
      <c r="B154" s="36"/>
      <c r="C154" s="37"/>
      <c r="D154" s="205" t="s">
        <v>230</v>
      </c>
      <c r="E154" s="37"/>
      <c r="F154" s="206" t="s">
        <v>1477</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230</v>
      </c>
      <c r="AU154" s="18" t="s">
        <v>93</v>
      </c>
    </row>
    <row r="155" spans="1:65" s="2" customFormat="1" ht="14.45" customHeight="1">
      <c r="A155" s="35"/>
      <c r="B155" s="36"/>
      <c r="C155" s="243" t="s">
        <v>317</v>
      </c>
      <c r="D155" s="243" t="s">
        <v>359</v>
      </c>
      <c r="E155" s="244" t="s">
        <v>1479</v>
      </c>
      <c r="F155" s="245" t="s">
        <v>1480</v>
      </c>
      <c r="G155" s="246" t="s">
        <v>1025</v>
      </c>
      <c r="H155" s="247">
        <v>2</v>
      </c>
      <c r="I155" s="248"/>
      <c r="J155" s="249">
        <f>ROUND(I155*H155,2)</f>
        <v>0</v>
      </c>
      <c r="K155" s="245" t="s">
        <v>1</v>
      </c>
      <c r="L155" s="250"/>
      <c r="M155" s="251" t="s">
        <v>1</v>
      </c>
      <c r="N155" s="252" t="s">
        <v>46</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362</v>
      </c>
      <c r="AT155" s="203" t="s">
        <v>359</v>
      </c>
      <c r="AU155" s="203" t="s">
        <v>93</v>
      </c>
      <c r="AY155" s="18" t="s">
        <v>220</v>
      </c>
      <c r="BE155" s="204">
        <f>IF(N155="základní",J155,0)</f>
        <v>0</v>
      </c>
      <c r="BF155" s="204">
        <f>IF(N155="snížená",J155,0)</f>
        <v>0</v>
      </c>
      <c r="BG155" s="204">
        <f>IF(N155="zákl. přenesená",J155,0)</f>
        <v>0</v>
      </c>
      <c r="BH155" s="204">
        <f>IF(N155="sníž. přenesená",J155,0)</f>
        <v>0</v>
      </c>
      <c r="BI155" s="204">
        <f>IF(N155="nulová",J155,0)</f>
        <v>0</v>
      </c>
      <c r="BJ155" s="18" t="s">
        <v>93</v>
      </c>
      <c r="BK155" s="204">
        <f>ROUND(I155*H155,2)</f>
        <v>0</v>
      </c>
      <c r="BL155" s="18" t="s">
        <v>317</v>
      </c>
      <c r="BM155" s="203" t="s">
        <v>362</v>
      </c>
    </row>
    <row r="156" spans="1:65" s="2" customFormat="1" ht="11.25">
      <c r="A156" s="35"/>
      <c r="B156" s="36"/>
      <c r="C156" s="37"/>
      <c r="D156" s="205" t="s">
        <v>230</v>
      </c>
      <c r="E156" s="37"/>
      <c r="F156" s="206" t="s">
        <v>1480</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230</v>
      </c>
      <c r="AU156" s="18" t="s">
        <v>93</v>
      </c>
    </row>
    <row r="157" spans="1:65" s="2" customFormat="1" ht="14.45" customHeight="1">
      <c r="A157" s="35"/>
      <c r="B157" s="36"/>
      <c r="C157" s="192" t="s">
        <v>323</v>
      </c>
      <c r="D157" s="192" t="s">
        <v>223</v>
      </c>
      <c r="E157" s="193" t="s">
        <v>1470</v>
      </c>
      <c r="F157" s="194" t="s">
        <v>1471</v>
      </c>
      <c r="G157" s="195" t="s">
        <v>1025</v>
      </c>
      <c r="H157" s="196">
        <v>2</v>
      </c>
      <c r="I157" s="197"/>
      <c r="J157" s="198">
        <f>ROUND(I157*H157,2)</f>
        <v>0</v>
      </c>
      <c r="K157" s="194" t="s">
        <v>1</v>
      </c>
      <c r="L157" s="40"/>
      <c r="M157" s="199" t="s">
        <v>1</v>
      </c>
      <c r="N157" s="200" t="s">
        <v>46</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317</v>
      </c>
      <c r="AT157" s="203" t="s">
        <v>223</v>
      </c>
      <c r="AU157" s="203" t="s">
        <v>93</v>
      </c>
      <c r="AY157" s="18" t="s">
        <v>220</v>
      </c>
      <c r="BE157" s="204">
        <f>IF(N157="základní",J157,0)</f>
        <v>0</v>
      </c>
      <c r="BF157" s="204">
        <f>IF(N157="snížená",J157,0)</f>
        <v>0</v>
      </c>
      <c r="BG157" s="204">
        <f>IF(N157="zákl. přenesená",J157,0)</f>
        <v>0</v>
      </c>
      <c r="BH157" s="204">
        <f>IF(N157="sníž. přenesená",J157,0)</f>
        <v>0</v>
      </c>
      <c r="BI157" s="204">
        <f>IF(N157="nulová",J157,0)</f>
        <v>0</v>
      </c>
      <c r="BJ157" s="18" t="s">
        <v>93</v>
      </c>
      <c r="BK157" s="204">
        <f>ROUND(I157*H157,2)</f>
        <v>0</v>
      </c>
      <c r="BL157" s="18" t="s">
        <v>317</v>
      </c>
      <c r="BM157" s="203" t="s">
        <v>426</v>
      </c>
    </row>
    <row r="158" spans="1:65" s="2" customFormat="1" ht="11.25">
      <c r="A158" s="35"/>
      <c r="B158" s="36"/>
      <c r="C158" s="37"/>
      <c r="D158" s="205" t="s">
        <v>230</v>
      </c>
      <c r="E158" s="37"/>
      <c r="F158" s="206" t="s">
        <v>1471</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230</v>
      </c>
      <c r="AU158" s="18" t="s">
        <v>93</v>
      </c>
    </row>
    <row r="159" spans="1:65" s="2" customFormat="1" ht="14.45" customHeight="1">
      <c r="A159" s="35"/>
      <c r="B159" s="36"/>
      <c r="C159" s="243" t="s">
        <v>327</v>
      </c>
      <c r="D159" s="243" t="s">
        <v>359</v>
      </c>
      <c r="E159" s="244" t="s">
        <v>1473</v>
      </c>
      <c r="F159" s="245" t="s">
        <v>1474</v>
      </c>
      <c r="G159" s="246" t="s">
        <v>1025</v>
      </c>
      <c r="H159" s="247">
        <v>2</v>
      </c>
      <c r="I159" s="248"/>
      <c r="J159" s="249">
        <f>ROUND(I159*H159,2)</f>
        <v>0</v>
      </c>
      <c r="K159" s="245" t="s">
        <v>1</v>
      </c>
      <c r="L159" s="250"/>
      <c r="M159" s="251" t="s">
        <v>1</v>
      </c>
      <c r="N159" s="252" t="s">
        <v>46</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362</v>
      </c>
      <c r="AT159" s="203" t="s">
        <v>359</v>
      </c>
      <c r="AU159" s="203" t="s">
        <v>93</v>
      </c>
      <c r="AY159" s="18" t="s">
        <v>220</v>
      </c>
      <c r="BE159" s="204">
        <f>IF(N159="základní",J159,0)</f>
        <v>0</v>
      </c>
      <c r="BF159" s="204">
        <f>IF(N159="snížená",J159,0)</f>
        <v>0</v>
      </c>
      <c r="BG159" s="204">
        <f>IF(N159="zákl. přenesená",J159,0)</f>
        <v>0</v>
      </c>
      <c r="BH159" s="204">
        <f>IF(N159="sníž. přenesená",J159,0)</f>
        <v>0</v>
      </c>
      <c r="BI159" s="204">
        <f>IF(N159="nulová",J159,0)</f>
        <v>0</v>
      </c>
      <c r="BJ159" s="18" t="s">
        <v>93</v>
      </c>
      <c r="BK159" s="204">
        <f>ROUND(I159*H159,2)</f>
        <v>0</v>
      </c>
      <c r="BL159" s="18" t="s">
        <v>317</v>
      </c>
      <c r="BM159" s="203" t="s">
        <v>435</v>
      </c>
    </row>
    <row r="160" spans="1:65" s="2" customFormat="1" ht="11.25">
      <c r="A160" s="35"/>
      <c r="B160" s="36"/>
      <c r="C160" s="37"/>
      <c r="D160" s="205" t="s">
        <v>230</v>
      </c>
      <c r="E160" s="37"/>
      <c r="F160" s="206" t="s">
        <v>1474</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230</v>
      </c>
      <c r="AU160" s="18" t="s">
        <v>93</v>
      </c>
    </row>
    <row r="161" spans="1:65" s="2" customFormat="1" ht="14.45" customHeight="1">
      <c r="A161" s="35"/>
      <c r="B161" s="36"/>
      <c r="C161" s="192" t="s">
        <v>334</v>
      </c>
      <c r="D161" s="192" t="s">
        <v>223</v>
      </c>
      <c r="E161" s="193" t="s">
        <v>1452</v>
      </c>
      <c r="F161" s="194" t="s">
        <v>1453</v>
      </c>
      <c r="G161" s="195" t="s">
        <v>1025</v>
      </c>
      <c r="H161" s="196">
        <v>2</v>
      </c>
      <c r="I161" s="197"/>
      <c r="J161" s="198">
        <f>ROUND(I161*H161,2)</f>
        <v>0</v>
      </c>
      <c r="K161" s="194" t="s">
        <v>1</v>
      </c>
      <c r="L161" s="40"/>
      <c r="M161" s="199" t="s">
        <v>1</v>
      </c>
      <c r="N161" s="200" t="s">
        <v>46</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317</v>
      </c>
      <c r="AT161" s="203" t="s">
        <v>223</v>
      </c>
      <c r="AU161" s="203" t="s">
        <v>93</v>
      </c>
      <c r="AY161" s="18" t="s">
        <v>220</v>
      </c>
      <c r="BE161" s="204">
        <f>IF(N161="základní",J161,0)</f>
        <v>0</v>
      </c>
      <c r="BF161" s="204">
        <f>IF(N161="snížená",J161,0)</f>
        <v>0</v>
      </c>
      <c r="BG161" s="204">
        <f>IF(N161="zákl. přenesená",J161,0)</f>
        <v>0</v>
      </c>
      <c r="BH161" s="204">
        <f>IF(N161="sníž. přenesená",J161,0)</f>
        <v>0</v>
      </c>
      <c r="BI161" s="204">
        <f>IF(N161="nulová",J161,0)</f>
        <v>0</v>
      </c>
      <c r="BJ161" s="18" t="s">
        <v>93</v>
      </c>
      <c r="BK161" s="204">
        <f>ROUND(I161*H161,2)</f>
        <v>0</v>
      </c>
      <c r="BL161" s="18" t="s">
        <v>317</v>
      </c>
      <c r="BM161" s="203" t="s">
        <v>449</v>
      </c>
    </row>
    <row r="162" spans="1:65" s="2" customFormat="1" ht="11.25">
      <c r="A162" s="35"/>
      <c r="B162" s="36"/>
      <c r="C162" s="37"/>
      <c r="D162" s="205" t="s">
        <v>230</v>
      </c>
      <c r="E162" s="37"/>
      <c r="F162" s="206" t="s">
        <v>1453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230</v>
      </c>
      <c r="AU162" s="18" t="s">
        <v>93</v>
      </c>
    </row>
    <row r="163" spans="1:65" s="2" customFormat="1" ht="14.45" customHeight="1">
      <c r="A163" s="35"/>
      <c r="B163" s="36"/>
      <c r="C163" s="243" t="s">
        <v>343</v>
      </c>
      <c r="D163" s="243" t="s">
        <v>359</v>
      </c>
      <c r="E163" s="244" t="s">
        <v>1455</v>
      </c>
      <c r="F163" s="245" t="s">
        <v>1456</v>
      </c>
      <c r="G163" s="246" t="s">
        <v>1025</v>
      </c>
      <c r="H163" s="247">
        <v>2</v>
      </c>
      <c r="I163" s="248"/>
      <c r="J163" s="249">
        <f>ROUND(I163*H163,2)</f>
        <v>0</v>
      </c>
      <c r="K163" s="245" t="s">
        <v>1</v>
      </c>
      <c r="L163" s="250"/>
      <c r="M163" s="251" t="s">
        <v>1</v>
      </c>
      <c r="N163" s="252" t="s">
        <v>46</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362</v>
      </c>
      <c r="AT163" s="203" t="s">
        <v>359</v>
      </c>
      <c r="AU163" s="203" t="s">
        <v>93</v>
      </c>
      <c r="AY163" s="18" t="s">
        <v>220</v>
      </c>
      <c r="BE163" s="204">
        <f>IF(N163="základní",J163,0)</f>
        <v>0</v>
      </c>
      <c r="BF163" s="204">
        <f>IF(N163="snížená",J163,0)</f>
        <v>0</v>
      </c>
      <c r="BG163" s="204">
        <f>IF(N163="zákl. přenesená",J163,0)</f>
        <v>0</v>
      </c>
      <c r="BH163" s="204">
        <f>IF(N163="sníž. přenesená",J163,0)</f>
        <v>0</v>
      </c>
      <c r="BI163" s="204">
        <f>IF(N163="nulová",J163,0)</f>
        <v>0</v>
      </c>
      <c r="BJ163" s="18" t="s">
        <v>93</v>
      </c>
      <c r="BK163" s="204">
        <f>ROUND(I163*H163,2)</f>
        <v>0</v>
      </c>
      <c r="BL163" s="18" t="s">
        <v>317</v>
      </c>
      <c r="BM163" s="203" t="s">
        <v>462</v>
      </c>
    </row>
    <row r="164" spans="1:65" s="2" customFormat="1" ht="11.25">
      <c r="A164" s="35"/>
      <c r="B164" s="36"/>
      <c r="C164" s="37"/>
      <c r="D164" s="205" t="s">
        <v>230</v>
      </c>
      <c r="E164" s="37"/>
      <c r="F164" s="206" t="s">
        <v>1456</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230</v>
      </c>
      <c r="AU164" s="18" t="s">
        <v>93</v>
      </c>
    </row>
    <row r="165" spans="1:65" s="2" customFormat="1" ht="14.45" customHeight="1">
      <c r="A165" s="35"/>
      <c r="B165" s="36"/>
      <c r="C165" s="243" t="s">
        <v>7</v>
      </c>
      <c r="D165" s="243" t="s">
        <v>359</v>
      </c>
      <c r="E165" s="244" t="s">
        <v>1458</v>
      </c>
      <c r="F165" s="245" t="s">
        <v>1459</v>
      </c>
      <c r="G165" s="246" t="s">
        <v>1025</v>
      </c>
      <c r="H165" s="247">
        <v>2</v>
      </c>
      <c r="I165" s="248"/>
      <c r="J165" s="249">
        <f>ROUND(I165*H165,2)</f>
        <v>0</v>
      </c>
      <c r="K165" s="245" t="s">
        <v>1</v>
      </c>
      <c r="L165" s="250"/>
      <c r="M165" s="251" t="s">
        <v>1</v>
      </c>
      <c r="N165" s="252" t="s">
        <v>46</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362</v>
      </c>
      <c r="AT165" s="203" t="s">
        <v>359</v>
      </c>
      <c r="AU165" s="203" t="s">
        <v>93</v>
      </c>
      <c r="AY165" s="18" t="s">
        <v>220</v>
      </c>
      <c r="BE165" s="204">
        <f>IF(N165="základní",J165,0)</f>
        <v>0</v>
      </c>
      <c r="BF165" s="204">
        <f>IF(N165="snížená",J165,0)</f>
        <v>0</v>
      </c>
      <c r="BG165" s="204">
        <f>IF(N165="zákl. přenesená",J165,0)</f>
        <v>0</v>
      </c>
      <c r="BH165" s="204">
        <f>IF(N165="sníž. přenesená",J165,0)</f>
        <v>0</v>
      </c>
      <c r="BI165" s="204">
        <f>IF(N165="nulová",J165,0)</f>
        <v>0</v>
      </c>
      <c r="BJ165" s="18" t="s">
        <v>93</v>
      </c>
      <c r="BK165" s="204">
        <f>ROUND(I165*H165,2)</f>
        <v>0</v>
      </c>
      <c r="BL165" s="18" t="s">
        <v>317</v>
      </c>
      <c r="BM165" s="203" t="s">
        <v>478</v>
      </c>
    </row>
    <row r="166" spans="1:65" s="2" customFormat="1" ht="11.25">
      <c r="A166" s="35"/>
      <c r="B166" s="36"/>
      <c r="C166" s="37"/>
      <c r="D166" s="205" t="s">
        <v>230</v>
      </c>
      <c r="E166" s="37"/>
      <c r="F166" s="206" t="s">
        <v>1459</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230</v>
      </c>
      <c r="AU166" s="18" t="s">
        <v>93</v>
      </c>
    </row>
    <row r="167" spans="1:65" s="2" customFormat="1" ht="14.45" customHeight="1">
      <c r="A167" s="35"/>
      <c r="B167" s="36"/>
      <c r="C167" s="192" t="s">
        <v>358</v>
      </c>
      <c r="D167" s="192" t="s">
        <v>223</v>
      </c>
      <c r="E167" s="193" t="s">
        <v>1514</v>
      </c>
      <c r="F167" s="194" t="s">
        <v>1515</v>
      </c>
      <c r="G167" s="195" t="s">
        <v>1025</v>
      </c>
      <c r="H167" s="196">
        <v>2</v>
      </c>
      <c r="I167" s="197"/>
      <c r="J167" s="198">
        <f>ROUND(I167*H167,2)</f>
        <v>0</v>
      </c>
      <c r="K167" s="194" t="s">
        <v>1</v>
      </c>
      <c r="L167" s="40"/>
      <c r="M167" s="199" t="s">
        <v>1</v>
      </c>
      <c r="N167" s="200" t="s">
        <v>46</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317</v>
      </c>
      <c r="AT167" s="203" t="s">
        <v>223</v>
      </c>
      <c r="AU167" s="203" t="s">
        <v>93</v>
      </c>
      <c r="AY167" s="18" t="s">
        <v>220</v>
      </c>
      <c r="BE167" s="204">
        <f>IF(N167="základní",J167,0)</f>
        <v>0</v>
      </c>
      <c r="BF167" s="204">
        <f>IF(N167="snížená",J167,0)</f>
        <v>0</v>
      </c>
      <c r="BG167" s="204">
        <f>IF(N167="zákl. přenesená",J167,0)</f>
        <v>0</v>
      </c>
      <c r="BH167" s="204">
        <f>IF(N167="sníž. přenesená",J167,0)</f>
        <v>0</v>
      </c>
      <c r="BI167" s="204">
        <f>IF(N167="nulová",J167,0)</f>
        <v>0</v>
      </c>
      <c r="BJ167" s="18" t="s">
        <v>93</v>
      </c>
      <c r="BK167" s="204">
        <f>ROUND(I167*H167,2)</f>
        <v>0</v>
      </c>
      <c r="BL167" s="18" t="s">
        <v>317</v>
      </c>
      <c r="BM167" s="203" t="s">
        <v>490</v>
      </c>
    </row>
    <row r="168" spans="1:65" s="2" customFormat="1" ht="11.25">
      <c r="A168" s="35"/>
      <c r="B168" s="36"/>
      <c r="C168" s="37"/>
      <c r="D168" s="205" t="s">
        <v>230</v>
      </c>
      <c r="E168" s="37"/>
      <c r="F168" s="206" t="s">
        <v>1515</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230</v>
      </c>
      <c r="AU168" s="18" t="s">
        <v>93</v>
      </c>
    </row>
    <row r="169" spans="1:65" s="2" customFormat="1" ht="14.45" customHeight="1">
      <c r="A169" s="35"/>
      <c r="B169" s="36"/>
      <c r="C169" s="192" t="s">
        <v>364</v>
      </c>
      <c r="D169" s="192" t="s">
        <v>223</v>
      </c>
      <c r="E169" s="193" t="s">
        <v>1517</v>
      </c>
      <c r="F169" s="194" t="s">
        <v>1518</v>
      </c>
      <c r="G169" s="195" t="s">
        <v>1025</v>
      </c>
      <c r="H169" s="196">
        <v>2</v>
      </c>
      <c r="I169" s="197"/>
      <c r="J169" s="198">
        <f>ROUND(I169*H169,2)</f>
        <v>0</v>
      </c>
      <c r="K169" s="194" t="s">
        <v>1</v>
      </c>
      <c r="L169" s="40"/>
      <c r="M169" s="199" t="s">
        <v>1</v>
      </c>
      <c r="N169" s="200" t="s">
        <v>46</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317</v>
      </c>
      <c r="AT169" s="203" t="s">
        <v>223</v>
      </c>
      <c r="AU169" s="203" t="s">
        <v>93</v>
      </c>
      <c r="AY169" s="18" t="s">
        <v>220</v>
      </c>
      <c r="BE169" s="204">
        <f>IF(N169="základní",J169,0)</f>
        <v>0</v>
      </c>
      <c r="BF169" s="204">
        <f>IF(N169="snížená",J169,0)</f>
        <v>0</v>
      </c>
      <c r="BG169" s="204">
        <f>IF(N169="zákl. přenesená",J169,0)</f>
        <v>0</v>
      </c>
      <c r="BH169" s="204">
        <f>IF(N169="sníž. přenesená",J169,0)</f>
        <v>0</v>
      </c>
      <c r="BI169" s="204">
        <f>IF(N169="nulová",J169,0)</f>
        <v>0</v>
      </c>
      <c r="BJ169" s="18" t="s">
        <v>93</v>
      </c>
      <c r="BK169" s="204">
        <f>ROUND(I169*H169,2)</f>
        <v>0</v>
      </c>
      <c r="BL169" s="18" t="s">
        <v>317</v>
      </c>
      <c r="BM169" s="203" t="s">
        <v>501</v>
      </c>
    </row>
    <row r="170" spans="1:65" s="2" customFormat="1" ht="11.25">
      <c r="A170" s="35"/>
      <c r="B170" s="36"/>
      <c r="C170" s="37"/>
      <c r="D170" s="205" t="s">
        <v>230</v>
      </c>
      <c r="E170" s="37"/>
      <c r="F170" s="206" t="s">
        <v>1518</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230</v>
      </c>
      <c r="AU170" s="18" t="s">
        <v>93</v>
      </c>
    </row>
    <row r="171" spans="1:65" s="2" customFormat="1" ht="14.45" customHeight="1">
      <c r="A171" s="35"/>
      <c r="B171" s="36"/>
      <c r="C171" s="192" t="s">
        <v>371</v>
      </c>
      <c r="D171" s="192" t="s">
        <v>223</v>
      </c>
      <c r="E171" s="193" t="s">
        <v>1377</v>
      </c>
      <c r="F171" s="194" t="s">
        <v>1378</v>
      </c>
      <c r="G171" s="195" t="s">
        <v>1025</v>
      </c>
      <c r="H171" s="196">
        <v>2</v>
      </c>
      <c r="I171" s="197"/>
      <c r="J171" s="198">
        <f>ROUND(I171*H171,2)</f>
        <v>0</v>
      </c>
      <c r="K171" s="194" t="s">
        <v>1</v>
      </c>
      <c r="L171" s="40"/>
      <c r="M171" s="199" t="s">
        <v>1</v>
      </c>
      <c r="N171" s="200" t="s">
        <v>46</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317</v>
      </c>
      <c r="AT171" s="203" t="s">
        <v>223</v>
      </c>
      <c r="AU171" s="203" t="s">
        <v>93</v>
      </c>
      <c r="AY171" s="18" t="s">
        <v>220</v>
      </c>
      <c r="BE171" s="204">
        <f>IF(N171="základní",J171,0)</f>
        <v>0</v>
      </c>
      <c r="BF171" s="204">
        <f>IF(N171="snížená",J171,0)</f>
        <v>0</v>
      </c>
      <c r="BG171" s="204">
        <f>IF(N171="zákl. přenesená",J171,0)</f>
        <v>0</v>
      </c>
      <c r="BH171" s="204">
        <f>IF(N171="sníž. přenesená",J171,0)</f>
        <v>0</v>
      </c>
      <c r="BI171" s="204">
        <f>IF(N171="nulová",J171,0)</f>
        <v>0</v>
      </c>
      <c r="BJ171" s="18" t="s">
        <v>93</v>
      </c>
      <c r="BK171" s="204">
        <f>ROUND(I171*H171,2)</f>
        <v>0</v>
      </c>
      <c r="BL171" s="18" t="s">
        <v>317</v>
      </c>
      <c r="BM171" s="203" t="s">
        <v>517</v>
      </c>
    </row>
    <row r="172" spans="1:65" s="2" customFormat="1" ht="11.25">
      <c r="A172" s="35"/>
      <c r="B172" s="36"/>
      <c r="C172" s="37"/>
      <c r="D172" s="205" t="s">
        <v>230</v>
      </c>
      <c r="E172" s="37"/>
      <c r="F172" s="206" t="s">
        <v>1378</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230</v>
      </c>
      <c r="AU172" s="18" t="s">
        <v>93</v>
      </c>
    </row>
    <row r="173" spans="1:65" s="2" customFormat="1" ht="14.45" customHeight="1">
      <c r="A173" s="35"/>
      <c r="B173" s="36"/>
      <c r="C173" s="243" t="s">
        <v>378</v>
      </c>
      <c r="D173" s="243" t="s">
        <v>359</v>
      </c>
      <c r="E173" s="244" t="s">
        <v>1380</v>
      </c>
      <c r="F173" s="245" t="s">
        <v>1381</v>
      </c>
      <c r="G173" s="246" t="s">
        <v>1025</v>
      </c>
      <c r="H173" s="247">
        <v>2</v>
      </c>
      <c r="I173" s="248"/>
      <c r="J173" s="249">
        <f>ROUND(I173*H173,2)</f>
        <v>0</v>
      </c>
      <c r="K173" s="245" t="s">
        <v>1</v>
      </c>
      <c r="L173" s="250"/>
      <c r="M173" s="251" t="s">
        <v>1</v>
      </c>
      <c r="N173" s="252" t="s">
        <v>46</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362</v>
      </c>
      <c r="AT173" s="203" t="s">
        <v>359</v>
      </c>
      <c r="AU173" s="203" t="s">
        <v>93</v>
      </c>
      <c r="AY173" s="18" t="s">
        <v>220</v>
      </c>
      <c r="BE173" s="204">
        <f>IF(N173="základní",J173,0)</f>
        <v>0</v>
      </c>
      <c r="BF173" s="204">
        <f>IF(N173="snížená",J173,0)</f>
        <v>0</v>
      </c>
      <c r="BG173" s="204">
        <f>IF(N173="zákl. přenesená",J173,0)</f>
        <v>0</v>
      </c>
      <c r="BH173" s="204">
        <f>IF(N173="sníž. přenesená",J173,0)</f>
        <v>0</v>
      </c>
      <c r="BI173" s="204">
        <f>IF(N173="nulová",J173,0)</f>
        <v>0</v>
      </c>
      <c r="BJ173" s="18" t="s">
        <v>93</v>
      </c>
      <c r="BK173" s="204">
        <f>ROUND(I173*H173,2)</f>
        <v>0</v>
      </c>
      <c r="BL173" s="18" t="s">
        <v>317</v>
      </c>
      <c r="BM173" s="203" t="s">
        <v>528</v>
      </c>
    </row>
    <row r="174" spans="1:65" s="2" customFormat="1" ht="11.25">
      <c r="A174" s="35"/>
      <c r="B174" s="36"/>
      <c r="C174" s="37"/>
      <c r="D174" s="205" t="s">
        <v>230</v>
      </c>
      <c r="E174" s="37"/>
      <c r="F174" s="206" t="s">
        <v>1381</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230</v>
      </c>
      <c r="AU174" s="18" t="s">
        <v>93</v>
      </c>
    </row>
    <row r="175" spans="1:65" s="2" customFormat="1" ht="14.45" customHeight="1">
      <c r="A175" s="35"/>
      <c r="B175" s="36"/>
      <c r="C175" s="192" t="s">
        <v>383</v>
      </c>
      <c r="D175" s="192" t="s">
        <v>223</v>
      </c>
      <c r="E175" s="193" t="s">
        <v>1435</v>
      </c>
      <c r="F175" s="194" t="s">
        <v>1436</v>
      </c>
      <c r="G175" s="195" t="s">
        <v>1025</v>
      </c>
      <c r="H175" s="196">
        <v>36</v>
      </c>
      <c r="I175" s="197"/>
      <c r="J175" s="198">
        <f>ROUND(I175*H175,2)</f>
        <v>0</v>
      </c>
      <c r="K175" s="194" t="s">
        <v>1</v>
      </c>
      <c r="L175" s="40"/>
      <c r="M175" s="199" t="s">
        <v>1</v>
      </c>
      <c r="N175" s="200" t="s">
        <v>46</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317</v>
      </c>
      <c r="AT175" s="203" t="s">
        <v>223</v>
      </c>
      <c r="AU175" s="203" t="s">
        <v>93</v>
      </c>
      <c r="AY175" s="18" t="s">
        <v>220</v>
      </c>
      <c r="BE175" s="204">
        <f>IF(N175="základní",J175,0)</f>
        <v>0</v>
      </c>
      <c r="BF175" s="204">
        <f>IF(N175="snížená",J175,0)</f>
        <v>0</v>
      </c>
      <c r="BG175" s="204">
        <f>IF(N175="zákl. přenesená",J175,0)</f>
        <v>0</v>
      </c>
      <c r="BH175" s="204">
        <f>IF(N175="sníž. přenesená",J175,0)</f>
        <v>0</v>
      </c>
      <c r="BI175" s="204">
        <f>IF(N175="nulová",J175,0)</f>
        <v>0</v>
      </c>
      <c r="BJ175" s="18" t="s">
        <v>93</v>
      </c>
      <c r="BK175" s="204">
        <f>ROUND(I175*H175,2)</f>
        <v>0</v>
      </c>
      <c r="BL175" s="18" t="s">
        <v>317</v>
      </c>
      <c r="BM175" s="203" t="s">
        <v>540</v>
      </c>
    </row>
    <row r="176" spans="1:65" s="2" customFormat="1" ht="11.25">
      <c r="A176" s="35"/>
      <c r="B176" s="36"/>
      <c r="C176" s="37"/>
      <c r="D176" s="205" t="s">
        <v>230</v>
      </c>
      <c r="E176" s="37"/>
      <c r="F176" s="206" t="s">
        <v>1436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230</v>
      </c>
      <c r="AU176" s="18" t="s">
        <v>93</v>
      </c>
    </row>
    <row r="177" spans="1:65" s="2" customFormat="1" ht="14.45" customHeight="1">
      <c r="A177" s="35"/>
      <c r="B177" s="36"/>
      <c r="C177" s="243" t="s">
        <v>391</v>
      </c>
      <c r="D177" s="243" t="s">
        <v>359</v>
      </c>
      <c r="E177" s="244" t="s">
        <v>1438</v>
      </c>
      <c r="F177" s="245" t="s">
        <v>1439</v>
      </c>
      <c r="G177" s="246" t="s">
        <v>1025</v>
      </c>
      <c r="H177" s="247">
        <v>36</v>
      </c>
      <c r="I177" s="248"/>
      <c r="J177" s="249">
        <f>ROUND(I177*H177,2)</f>
        <v>0</v>
      </c>
      <c r="K177" s="245" t="s">
        <v>1</v>
      </c>
      <c r="L177" s="250"/>
      <c r="M177" s="251" t="s">
        <v>1</v>
      </c>
      <c r="N177" s="252" t="s">
        <v>46</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362</v>
      </c>
      <c r="AT177" s="203" t="s">
        <v>359</v>
      </c>
      <c r="AU177" s="203" t="s">
        <v>93</v>
      </c>
      <c r="AY177" s="18" t="s">
        <v>220</v>
      </c>
      <c r="BE177" s="204">
        <f>IF(N177="základní",J177,0)</f>
        <v>0</v>
      </c>
      <c r="BF177" s="204">
        <f>IF(N177="snížená",J177,0)</f>
        <v>0</v>
      </c>
      <c r="BG177" s="204">
        <f>IF(N177="zákl. přenesená",J177,0)</f>
        <v>0</v>
      </c>
      <c r="BH177" s="204">
        <f>IF(N177="sníž. přenesená",J177,0)</f>
        <v>0</v>
      </c>
      <c r="BI177" s="204">
        <f>IF(N177="nulová",J177,0)</f>
        <v>0</v>
      </c>
      <c r="BJ177" s="18" t="s">
        <v>93</v>
      </c>
      <c r="BK177" s="204">
        <f>ROUND(I177*H177,2)</f>
        <v>0</v>
      </c>
      <c r="BL177" s="18" t="s">
        <v>317</v>
      </c>
      <c r="BM177" s="203" t="s">
        <v>550</v>
      </c>
    </row>
    <row r="178" spans="1:65" s="2" customFormat="1" ht="11.25">
      <c r="A178" s="35"/>
      <c r="B178" s="36"/>
      <c r="C178" s="37"/>
      <c r="D178" s="205" t="s">
        <v>230</v>
      </c>
      <c r="E178" s="37"/>
      <c r="F178" s="206" t="s">
        <v>1439</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230</v>
      </c>
      <c r="AU178" s="18" t="s">
        <v>93</v>
      </c>
    </row>
    <row r="179" spans="1:65" s="2" customFormat="1" ht="14.45" customHeight="1">
      <c r="A179" s="35"/>
      <c r="B179" s="36"/>
      <c r="C179" s="243" t="s">
        <v>396</v>
      </c>
      <c r="D179" s="243" t="s">
        <v>359</v>
      </c>
      <c r="E179" s="244" t="s">
        <v>1407</v>
      </c>
      <c r="F179" s="245" t="s">
        <v>1408</v>
      </c>
      <c r="G179" s="246" t="s">
        <v>1025</v>
      </c>
      <c r="H179" s="247">
        <v>36</v>
      </c>
      <c r="I179" s="248"/>
      <c r="J179" s="249">
        <f>ROUND(I179*H179,2)</f>
        <v>0</v>
      </c>
      <c r="K179" s="245" t="s">
        <v>1</v>
      </c>
      <c r="L179" s="250"/>
      <c r="M179" s="251" t="s">
        <v>1</v>
      </c>
      <c r="N179" s="252" t="s">
        <v>46</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362</v>
      </c>
      <c r="AT179" s="203" t="s">
        <v>359</v>
      </c>
      <c r="AU179" s="203" t="s">
        <v>93</v>
      </c>
      <c r="AY179" s="18" t="s">
        <v>220</v>
      </c>
      <c r="BE179" s="204">
        <f>IF(N179="základní",J179,0)</f>
        <v>0</v>
      </c>
      <c r="BF179" s="204">
        <f>IF(N179="snížená",J179,0)</f>
        <v>0</v>
      </c>
      <c r="BG179" s="204">
        <f>IF(N179="zákl. přenesená",J179,0)</f>
        <v>0</v>
      </c>
      <c r="BH179" s="204">
        <f>IF(N179="sníž. přenesená",J179,0)</f>
        <v>0</v>
      </c>
      <c r="BI179" s="204">
        <f>IF(N179="nulová",J179,0)</f>
        <v>0</v>
      </c>
      <c r="BJ179" s="18" t="s">
        <v>93</v>
      </c>
      <c r="BK179" s="204">
        <f>ROUND(I179*H179,2)</f>
        <v>0</v>
      </c>
      <c r="BL179" s="18" t="s">
        <v>317</v>
      </c>
      <c r="BM179" s="203" t="s">
        <v>559</v>
      </c>
    </row>
    <row r="180" spans="1:65" s="2" customFormat="1" ht="11.25">
      <c r="A180" s="35"/>
      <c r="B180" s="36"/>
      <c r="C180" s="37"/>
      <c r="D180" s="205" t="s">
        <v>230</v>
      </c>
      <c r="E180" s="37"/>
      <c r="F180" s="206" t="s">
        <v>1408</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230</v>
      </c>
      <c r="AU180" s="18" t="s">
        <v>93</v>
      </c>
    </row>
    <row r="181" spans="1:65" s="2" customFormat="1" ht="14.45" customHeight="1">
      <c r="A181" s="35"/>
      <c r="B181" s="36"/>
      <c r="C181" s="192" t="s">
        <v>403</v>
      </c>
      <c r="D181" s="192" t="s">
        <v>223</v>
      </c>
      <c r="E181" s="193" t="s">
        <v>1435</v>
      </c>
      <c r="F181" s="194" t="s">
        <v>1436</v>
      </c>
      <c r="G181" s="195" t="s">
        <v>1025</v>
      </c>
      <c r="H181" s="196">
        <v>17</v>
      </c>
      <c r="I181" s="197"/>
      <c r="J181" s="198">
        <f>ROUND(I181*H181,2)</f>
        <v>0</v>
      </c>
      <c r="K181" s="194" t="s">
        <v>1</v>
      </c>
      <c r="L181" s="40"/>
      <c r="M181" s="199" t="s">
        <v>1</v>
      </c>
      <c r="N181" s="200" t="s">
        <v>46</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317</v>
      </c>
      <c r="AT181" s="203" t="s">
        <v>223</v>
      </c>
      <c r="AU181" s="203" t="s">
        <v>93</v>
      </c>
      <c r="AY181" s="18" t="s">
        <v>220</v>
      </c>
      <c r="BE181" s="204">
        <f>IF(N181="základní",J181,0)</f>
        <v>0</v>
      </c>
      <c r="BF181" s="204">
        <f>IF(N181="snížená",J181,0)</f>
        <v>0</v>
      </c>
      <c r="BG181" s="204">
        <f>IF(N181="zákl. přenesená",J181,0)</f>
        <v>0</v>
      </c>
      <c r="BH181" s="204">
        <f>IF(N181="sníž. přenesená",J181,0)</f>
        <v>0</v>
      </c>
      <c r="BI181" s="204">
        <f>IF(N181="nulová",J181,0)</f>
        <v>0</v>
      </c>
      <c r="BJ181" s="18" t="s">
        <v>93</v>
      </c>
      <c r="BK181" s="204">
        <f>ROUND(I181*H181,2)</f>
        <v>0</v>
      </c>
      <c r="BL181" s="18" t="s">
        <v>317</v>
      </c>
      <c r="BM181" s="203" t="s">
        <v>567</v>
      </c>
    </row>
    <row r="182" spans="1:65" s="2" customFormat="1" ht="11.25">
      <c r="A182" s="35"/>
      <c r="B182" s="36"/>
      <c r="C182" s="37"/>
      <c r="D182" s="205" t="s">
        <v>230</v>
      </c>
      <c r="E182" s="37"/>
      <c r="F182" s="206" t="s">
        <v>1436</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230</v>
      </c>
      <c r="AU182" s="18" t="s">
        <v>93</v>
      </c>
    </row>
    <row r="183" spans="1:65" s="2" customFormat="1" ht="14.45" customHeight="1">
      <c r="A183" s="35"/>
      <c r="B183" s="36"/>
      <c r="C183" s="243" t="s">
        <v>408</v>
      </c>
      <c r="D183" s="243" t="s">
        <v>359</v>
      </c>
      <c r="E183" s="244" t="s">
        <v>1443</v>
      </c>
      <c r="F183" s="245" t="s">
        <v>1444</v>
      </c>
      <c r="G183" s="246" t="s">
        <v>1025</v>
      </c>
      <c r="H183" s="247">
        <v>17</v>
      </c>
      <c r="I183" s="248"/>
      <c r="J183" s="249">
        <f>ROUND(I183*H183,2)</f>
        <v>0</v>
      </c>
      <c r="K183" s="245" t="s">
        <v>1</v>
      </c>
      <c r="L183" s="250"/>
      <c r="M183" s="251" t="s">
        <v>1</v>
      </c>
      <c r="N183" s="252" t="s">
        <v>46</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362</v>
      </c>
      <c r="AT183" s="203" t="s">
        <v>359</v>
      </c>
      <c r="AU183" s="203" t="s">
        <v>93</v>
      </c>
      <c r="AY183" s="18" t="s">
        <v>220</v>
      </c>
      <c r="BE183" s="204">
        <f>IF(N183="základní",J183,0)</f>
        <v>0</v>
      </c>
      <c r="BF183" s="204">
        <f>IF(N183="snížená",J183,0)</f>
        <v>0</v>
      </c>
      <c r="BG183" s="204">
        <f>IF(N183="zákl. přenesená",J183,0)</f>
        <v>0</v>
      </c>
      <c r="BH183" s="204">
        <f>IF(N183="sníž. přenesená",J183,0)</f>
        <v>0</v>
      </c>
      <c r="BI183" s="204">
        <f>IF(N183="nulová",J183,0)</f>
        <v>0</v>
      </c>
      <c r="BJ183" s="18" t="s">
        <v>93</v>
      </c>
      <c r="BK183" s="204">
        <f>ROUND(I183*H183,2)</f>
        <v>0</v>
      </c>
      <c r="BL183" s="18" t="s">
        <v>317</v>
      </c>
      <c r="BM183" s="203" t="s">
        <v>574</v>
      </c>
    </row>
    <row r="184" spans="1:65" s="2" customFormat="1" ht="11.25">
      <c r="A184" s="35"/>
      <c r="B184" s="36"/>
      <c r="C184" s="37"/>
      <c r="D184" s="205" t="s">
        <v>230</v>
      </c>
      <c r="E184" s="37"/>
      <c r="F184" s="206" t="s">
        <v>1444</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230</v>
      </c>
      <c r="AU184" s="18" t="s">
        <v>93</v>
      </c>
    </row>
    <row r="185" spans="1:65" s="2" customFormat="1" ht="14.45" customHeight="1">
      <c r="A185" s="35"/>
      <c r="B185" s="36"/>
      <c r="C185" s="192" t="s">
        <v>413</v>
      </c>
      <c r="D185" s="192" t="s">
        <v>223</v>
      </c>
      <c r="E185" s="193" t="s">
        <v>1482</v>
      </c>
      <c r="F185" s="194" t="s">
        <v>1483</v>
      </c>
      <c r="G185" s="195" t="s">
        <v>1025</v>
      </c>
      <c r="H185" s="196">
        <v>4</v>
      </c>
      <c r="I185" s="197"/>
      <c r="J185" s="198">
        <f>ROUND(I185*H185,2)</f>
        <v>0</v>
      </c>
      <c r="K185" s="194" t="s">
        <v>1</v>
      </c>
      <c r="L185" s="40"/>
      <c r="M185" s="199" t="s">
        <v>1</v>
      </c>
      <c r="N185" s="200" t="s">
        <v>46</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317</v>
      </c>
      <c r="AT185" s="203" t="s">
        <v>223</v>
      </c>
      <c r="AU185" s="203" t="s">
        <v>93</v>
      </c>
      <c r="AY185" s="18" t="s">
        <v>220</v>
      </c>
      <c r="BE185" s="204">
        <f>IF(N185="základní",J185,0)</f>
        <v>0</v>
      </c>
      <c r="BF185" s="204">
        <f>IF(N185="snížená",J185,0)</f>
        <v>0</v>
      </c>
      <c r="BG185" s="204">
        <f>IF(N185="zákl. přenesená",J185,0)</f>
        <v>0</v>
      </c>
      <c r="BH185" s="204">
        <f>IF(N185="sníž. přenesená",J185,0)</f>
        <v>0</v>
      </c>
      <c r="BI185" s="204">
        <f>IF(N185="nulová",J185,0)</f>
        <v>0</v>
      </c>
      <c r="BJ185" s="18" t="s">
        <v>93</v>
      </c>
      <c r="BK185" s="204">
        <f>ROUND(I185*H185,2)</f>
        <v>0</v>
      </c>
      <c r="BL185" s="18" t="s">
        <v>317</v>
      </c>
      <c r="BM185" s="203" t="s">
        <v>583</v>
      </c>
    </row>
    <row r="186" spans="1:65" s="2" customFormat="1" ht="11.25">
      <c r="A186" s="35"/>
      <c r="B186" s="36"/>
      <c r="C186" s="37"/>
      <c r="D186" s="205" t="s">
        <v>230</v>
      </c>
      <c r="E186" s="37"/>
      <c r="F186" s="206" t="s">
        <v>1483</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230</v>
      </c>
      <c r="AU186" s="18" t="s">
        <v>93</v>
      </c>
    </row>
    <row r="187" spans="1:65" s="2" customFormat="1" ht="14.45" customHeight="1">
      <c r="A187" s="35"/>
      <c r="B187" s="36"/>
      <c r="C187" s="243" t="s">
        <v>362</v>
      </c>
      <c r="D187" s="243" t="s">
        <v>359</v>
      </c>
      <c r="E187" s="244" t="s">
        <v>1485</v>
      </c>
      <c r="F187" s="245" t="s">
        <v>1486</v>
      </c>
      <c r="G187" s="246" t="s">
        <v>1025</v>
      </c>
      <c r="H187" s="247">
        <v>4</v>
      </c>
      <c r="I187" s="248"/>
      <c r="J187" s="249">
        <f>ROUND(I187*H187,2)</f>
        <v>0</v>
      </c>
      <c r="K187" s="245" t="s">
        <v>1</v>
      </c>
      <c r="L187" s="250"/>
      <c r="M187" s="251" t="s">
        <v>1</v>
      </c>
      <c r="N187" s="252" t="s">
        <v>46</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362</v>
      </c>
      <c r="AT187" s="203" t="s">
        <v>359</v>
      </c>
      <c r="AU187" s="203" t="s">
        <v>93</v>
      </c>
      <c r="AY187" s="18" t="s">
        <v>220</v>
      </c>
      <c r="BE187" s="204">
        <f>IF(N187="základní",J187,0)</f>
        <v>0</v>
      </c>
      <c r="BF187" s="204">
        <f>IF(N187="snížená",J187,0)</f>
        <v>0</v>
      </c>
      <c r="BG187" s="204">
        <f>IF(N187="zákl. přenesená",J187,0)</f>
        <v>0</v>
      </c>
      <c r="BH187" s="204">
        <f>IF(N187="sníž. přenesená",J187,0)</f>
        <v>0</v>
      </c>
      <c r="BI187" s="204">
        <f>IF(N187="nulová",J187,0)</f>
        <v>0</v>
      </c>
      <c r="BJ187" s="18" t="s">
        <v>93</v>
      </c>
      <c r="BK187" s="204">
        <f>ROUND(I187*H187,2)</f>
        <v>0</v>
      </c>
      <c r="BL187" s="18" t="s">
        <v>317</v>
      </c>
      <c r="BM187" s="203" t="s">
        <v>596</v>
      </c>
    </row>
    <row r="188" spans="1:65" s="2" customFormat="1" ht="11.25">
      <c r="A188" s="35"/>
      <c r="B188" s="36"/>
      <c r="C188" s="37"/>
      <c r="D188" s="205" t="s">
        <v>230</v>
      </c>
      <c r="E188" s="37"/>
      <c r="F188" s="206" t="s">
        <v>1486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230</v>
      </c>
      <c r="AU188" s="18" t="s">
        <v>93</v>
      </c>
    </row>
    <row r="189" spans="1:65" s="2" customFormat="1" ht="14.45" customHeight="1">
      <c r="A189" s="35"/>
      <c r="B189" s="36"/>
      <c r="C189" s="243" t="s">
        <v>420</v>
      </c>
      <c r="D189" s="243" t="s">
        <v>359</v>
      </c>
      <c r="E189" s="244" t="s">
        <v>1407</v>
      </c>
      <c r="F189" s="245" t="s">
        <v>1408</v>
      </c>
      <c r="G189" s="246" t="s">
        <v>1025</v>
      </c>
      <c r="H189" s="247">
        <v>4</v>
      </c>
      <c r="I189" s="248"/>
      <c r="J189" s="249">
        <f>ROUND(I189*H189,2)</f>
        <v>0</v>
      </c>
      <c r="K189" s="245" t="s">
        <v>1</v>
      </c>
      <c r="L189" s="250"/>
      <c r="M189" s="251" t="s">
        <v>1</v>
      </c>
      <c r="N189" s="252" t="s">
        <v>46</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362</v>
      </c>
      <c r="AT189" s="203" t="s">
        <v>359</v>
      </c>
      <c r="AU189" s="203" t="s">
        <v>93</v>
      </c>
      <c r="AY189" s="18" t="s">
        <v>220</v>
      </c>
      <c r="BE189" s="204">
        <f>IF(N189="základní",J189,0)</f>
        <v>0</v>
      </c>
      <c r="BF189" s="204">
        <f>IF(N189="snížená",J189,0)</f>
        <v>0</v>
      </c>
      <c r="BG189" s="204">
        <f>IF(N189="zákl. přenesená",J189,0)</f>
        <v>0</v>
      </c>
      <c r="BH189" s="204">
        <f>IF(N189="sníž. přenesená",J189,0)</f>
        <v>0</v>
      </c>
      <c r="BI189" s="204">
        <f>IF(N189="nulová",J189,0)</f>
        <v>0</v>
      </c>
      <c r="BJ189" s="18" t="s">
        <v>93</v>
      </c>
      <c r="BK189" s="204">
        <f>ROUND(I189*H189,2)</f>
        <v>0</v>
      </c>
      <c r="BL189" s="18" t="s">
        <v>317</v>
      </c>
      <c r="BM189" s="203" t="s">
        <v>607</v>
      </c>
    </row>
    <row r="190" spans="1:65" s="2" customFormat="1" ht="11.25">
      <c r="A190" s="35"/>
      <c r="B190" s="36"/>
      <c r="C190" s="37"/>
      <c r="D190" s="205" t="s">
        <v>230</v>
      </c>
      <c r="E190" s="37"/>
      <c r="F190" s="206" t="s">
        <v>1408</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230</v>
      </c>
      <c r="AU190" s="18" t="s">
        <v>93</v>
      </c>
    </row>
    <row r="191" spans="1:65" s="2" customFormat="1" ht="14.45" customHeight="1">
      <c r="A191" s="35"/>
      <c r="B191" s="36"/>
      <c r="C191" s="192" t="s">
        <v>426</v>
      </c>
      <c r="D191" s="192" t="s">
        <v>223</v>
      </c>
      <c r="E191" s="193" t="s">
        <v>1489</v>
      </c>
      <c r="F191" s="194" t="s">
        <v>1490</v>
      </c>
      <c r="G191" s="195" t="s">
        <v>1025</v>
      </c>
      <c r="H191" s="196">
        <v>4</v>
      </c>
      <c r="I191" s="197"/>
      <c r="J191" s="198">
        <f>ROUND(I191*H191,2)</f>
        <v>0</v>
      </c>
      <c r="K191" s="194" t="s">
        <v>1</v>
      </c>
      <c r="L191" s="40"/>
      <c r="M191" s="199" t="s">
        <v>1</v>
      </c>
      <c r="N191" s="200" t="s">
        <v>46</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317</v>
      </c>
      <c r="AT191" s="203" t="s">
        <v>223</v>
      </c>
      <c r="AU191" s="203" t="s">
        <v>93</v>
      </c>
      <c r="AY191" s="18" t="s">
        <v>220</v>
      </c>
      <c r="BE191" s="204">
        <f>IF(N191="základní",J191,0)</f>
        <v>0</v>
      </c>
      <c r="BF191" s="204">
        <f>IF(N191="snížená",J191,0)</f>
        <v>0</v>
      </c>
      <c r="BG191" s="204">
        <f>IF(N191="zákl. přenesená",J191,0)</f>
        <v>0</v>
      </c>
      <c r="BH191" s="204">
        <f>IF(N191="sníž. přenesená",J191,0)</f>
        <v>0</v>
      </c>
      <c r="BI191" s="204">
        <f>IF(N191="nulová",J191,0)</f>
        <v>0</v>
      </c>
      <c r="BJ191" s="18" t="s">
        <v>93</v>
      </c>
      <c r="BK191" s="204">
        <f>ROUND(I191*H191,2)</f>
        <v>0</v>
      </c>
      <c r="BL191" s="18" t="s">
        <v>317</v>
      </c>
      <c r="BM191" s="203" t="s">
        <v>616</v>
      </c>
    </row>
    <row r="192" spans="1:65" s="2" customFormat="1" ht="11.25">
      <c r="A192" s="35"/>
      <c r="B192" s="36"/>
      <c r="C192" s="37"/>
      <c r="D192" s="205" t="s">
        <v>230</v>
      </c>
      <c r="E192" s="37"/>
      <c r="F192" s="206" t="s">
        <v>1490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230</v>
      </c>
      <c r="AU192" s="18" t="s">
        <v>93</v>
      </c>
    </row>
    <row r="193" spans="1:65" s="2" customFormat="1" ht="14.45" customHeight="1">
      <c r="A193" s="35"/>
      <c r="B193" s="36"/>
      <c r="C193" s="243" t="s">
        <v>431</v>
      </c>
      <c r="D193" s="243" t="s">
        <v>359</v>
      </c>
      <c r="E193" s="244" t="s">
        <v>1492</v>
      </c>
      <c r="F193" s="245" t="s">
        <v>1493</v>
      </c>
      <c r="G193" s="246" t="s">
        <v>1025</v>
      </c>
      <c r="H193" s="247">
        <v>4</v>
      </c>
      <c r="I193" s="248"/>
      <c r="J193" s="249">
        <f>ROUND(I193*H193,2)</f>
        <v>0</v>
      </c>
      <c r="K193" s="245" t="s">
        <v>1</v>
      </c>
      <c r="L193" s="250"/>
      <c r="M193" s="251" t="s">
        <v>1</v>
      </c>
      <c r="N193" s="252" t="s">
        <v>46</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362</v>
      </c>
      <c r="AT193" s="203" t="s">
        <v>359</v>
      </c>
      <c r="AU193" s="203" t="s">
        <v>93</v>
      </c>
      <c r="AY193" s="18" t="s">
        <v>220</v>
      </c>
      <c r="BE193" s="204">
        <f>IF(N193="základní",J193,0)</f>
        <v>0</v>
      </c>
      <c r="BF193" s="204">
        <f>IF(N193="snížená",J193,0)</f>
        <v>0</v>
      </c>
      <c r="BG193" s="204">
        <f>IF(N193="zákl. přenesená",J193,0)</f>
        <v>0</v>
      </c>
      <c r="BH193" s="204">
        <f>IF(N193="sníž. přenesená",J193,0)</f>
        <v>0</v>
      </c>
      <c r="BI193" s="204">
        <f>IF(N193="nulová",J193,0)</f>
        <v>0</v>
      </c>
      <c r="BJ193" s="18" t="s">
        <v>93</v>
      </c>
      <c r="BK193" s="204">
        <f>ROUND(I193*H193,2)</f>
        <v>0</v>
      </c>
      <c r="BL193" s="18" t="s">
        <v>317</v>
      </c>
      <c r="BM193" s="203" t="s">
        <v>629</v>
      </c>
    </row>
    <row r="194" spans="1:65" s="2" customFormat="1" ht="11.25">
      <c r="A194" s="35"/>
      <c r="B194" s="36"/>
      <c r="C194" s="37"/>
      <c r="D194" s="205" t="s">
        <v>230</v>
      </c>
      <c r="E194" s="37"/>
      <c r="F194" s="206" t="s">
        <v>1493</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230</v>
      </c>
      <c r="AU194" s="18" t="s">
        <v>93</v>
      </c>
    </row>
    <row r="195" spans="1:65" s="2" customFormat="1" ht="14.45" customHeight="1">
      <c r="A195" s="35"/>
      <c r="B195" s="36"/>
      <c r="C195" s="243" t="s">
        <v>435</v>
      </c>
      <c r="D195" s="243" t="s">
        <v>359</v>
      </c>
      <c r="E195" s="244" t="s">
        <v>1407</v>
      </c>
      <c r="F195" s="245" t="s">
        <v>1408</v>
      </c>
      <c r="G195" s="246" t="s">
        <v>1025</v>
      </c>
      <c r="H195" s="247">
        <v>4</v>
      </c>
      <c r="I195" s="248"/>
      <c r="J195" s="249">
        <f>ROUND(I195*H195,2)</f>
        <v>0</v>
      </c>
      <c r="K195" s="245" t="s">
        <v>1</v>
      </c>
      <c r="L195" s="250"/>
      <c r="M195" s="251" t="s">
        <v>1</v>
      </c>
      <c r="N195" s="252" t="s">
        <v>46</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362</v>
      </c>
      <c r="AT195" s="203" t="s">
        <v>359</v>
      </c>
      <c r="AU195" s="203" t="s">
        <v>93</v>
      </c>
      <c r="AY195" s="18" t="s">
        <v>220</v>
      </c>
      <c r="BE195" s="204">
        <f>IF(N195="základní",J195,0)</f>
        <v>0</v>
      </c>
      <c r="BF195" s="204">
        <f>IF(N195="snížená",J195,0)</f>
        <v>0</v>
      </c>
      <c r="BG195" s="204">
        <f>IF(N195="zákl. přenesená",J195,0)</f>
        <v>0</v>
      </c>
      <c r="BH195" s="204">
        <f>IF(N195="sníž. přenesená",J195,0)</f>
        <v>0</v>
      </c>
      <c r="BI195" s="204">
        <f>IF(N195="nulová",J195,0)</f>
        <v>0</v>
      </c>
      <c r="BJ195" s="18" t="s">
        <v>93</v>
      </c>
      <c r="BK195" s="204">
        <f>ROUND(I195*H195,2)</f>
        <v>0</v>
      </c>
      <c r="BL195" s="18" t="s">
        <v>317</v>
      </c>
      <c r="BM195" s="203" t="s">
        <v>637</v>
      </c>
    </row>
    <row r="196" spans="1:65" s="2" customFormat="1" ht="11.25">
      <c r="A196" s="35"/>
      <c r="B196" s="36"/>
      <c r="C196" s="37"/>
      <c r="D196" s="205" t="s">
        <v>230</v>
      </c>
      <c r="E196" s="37"/>
      <c r="F196" s="206" t="s">
        <v>1408</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230</v>
      </c>
      <c r="AU196" s="18" t="s">
        <v>93</v>
      </c>
    </row>
    <row r="197" spans="1:65" s="2" customFormat="1" ht="14.45" customHeight="1">
      <c r="A197" s="35"/>
      <c r="B197" s="36"/>
      <c r="C197" s="192" t="s">
        <v>442</v>
      </c>
      <c r="D197" s="192" t="s">
        <v>223</v>
      </c>
      <c r="E197" s="193" t="s">
        <v>1332</v>
      </c>
      <c r="F197" s="194" t="s">
        <v>1333</v>
      </c>
      <c r="G197" s="195" t="s">
        <v>1025</v>
      </c>
      <c r="H197" s="196">
        <v>100</v>
      </c>
      <c r="I197" s="197"/>
      <c r="J197" s="198">
        <f>ROUND(I197*H197,2)</f>
        <v>0</v>
      </c>
      <c r="K197" s="194" t="s">
        <v>1</v>
      </c>
      <c r="L197" s="40"/>
      <c r="M197" s="199" t="s">
        <v>1</v>
      </c>
      <c r="N197" s="200" t="s">
        <v>46</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317</v>
      </c>
      <c r="AT197" s="203" t="s">
        <v>223</v>
      </c>
      <c r="AU197" s="203" t="s">
        <v>93</v>
      </c>
      <c r="AY197" s="18" t="s">
        <v>220</v>
      </c>
      <c r="BE197" s="204">
        <f>IF(N197="základní",J197,0)</f>
        <v>0</v>
      </c>
      <c r="BF197" s="204">
        <f>IF(N197="snížená",J197,0)</f>
        <v>0</v>
      </c>
      <c r="BG197" s="204">
        <f>IF(N197="zákl. přenesená",J197,0)</f>
        <v>0</v>
      </c>
      <c r="BH197" s="204">
        <f>IF(N197="sníž. přenesená",J197,0)</f>
        <v>0</v>
      </c>
      <c r="BI197" s="204">
        <f>IF(N197="nulová",J197,0)</f>
        <v>0</v>
      </c>
      <c r="BJ197" s="18" t="s">
        <v>93</v>
      </c>
      <c r="BK197" s="204">
        <f>ROUND(I197*H197,2)</f>
        <v>0</v>
      </c>
      <c r="BL197" s="18" t="s">
        <v>317</v>
      </c>
      <c r="BM197" s="203" t="s">
        <v>648</v>
      </c>
    </row>
    <row r="198" spans="1:65" s="2" customFormat="1" ht="11.25">
      <c r="A198" s="35"/>
      <c r="B198" s="36"/>
      <c r="C198" s="37"/>
      <c r="D198" s="205" t="s">
        <v>230</v>
      </c>
      <c r="E198" s="37"/>
      <c r="F198" s="206" t="s">
        <v>1333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230</v>
      </c>
      <c r="AU198" s="18" t="s">
        <v>93</v>
      </c>
    </row>
    <row r="199" spans="1:65" s="2" customFormat="1" ht="14.45" customHeight="1">
      <c r="A199" s="35"/>
      <c r="B199" s="36"/>
      <c r="C199" s="243" t="s">
        <v>449</v>
      </c>
      <c r="D199" s="243" t="s">
        <v>359</v>
      </c>
      <c r="E199" s="244" t="s">
        <v>1335</v>
      </c>
      <c r="F199" s="245" t="s">
        <v>1336</v>
      </c>
      <c r="G199" s="246" t="s">
        <v>1025</v>
      </c>
      <c r="H199" s="247">
        <v>100</v>
      </c>
      <c r="I199" s="248"/>
      <c r="J199" s="249">
        <f>ROUND(I199*H199,2)</f>
        <v>0</v>
      </c>
      <c r="K199" s="245" t="s">
        <v>1</v>
      </c>
      <c r="L199" s="250"/>
      <c r="M199" s="251" t="s">
        <v>1</v>
      </c>
      <c r="N199" s="252" t="s">
        <v>46</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362</v>
      </c>
      <c r="AT199" s="203" t="s">
        <v>359</v>
      </c>
      <c r="AU199" s="203" t="s">
        <v>93</v>
      </c>
      <c r="AY199" s="18" t="s">
        <v>220</v>
      </c>
      <c r="BE199" s="204">
        <f>IF(N199="základní",J199,0)</f>
        <v>0</v>
      </c>
      <c r="BF199" s="204">
        <f>IF(N199="snížená",J199,0)</f>
        <v>0</v>
      </c>
      <c r="BG199" s="204">
        <f>IF(N199="zákl. přenesená",J199,0)</f>
        <v>0</v>
      </c>
      <c r="BH199" s="204">
        <f>IF(N199="sníž. přenesená",J199,0)</f>
        <v>0</v>
      </c>
      <c r="BI199" s="204">
        <f>IF(N199="nulová",J199,0)</f>
        <v>0</v>
      </c>
      <c r="BJ199" s="18" t="s">
        <v>93</v>
      </c>
      <c r="BK199" s="204">
        <f>ROUND(I199*H199,2)</f>
        <v>0</v>
      </c>
      <c r="BL199" s="18" t="s">
        <v>317</v>
      </c>
      <c r="BM199" s="203" t="s">
        <v>658</v>
      </c>
    </row>
    <row r="200" spans="1:65" s="2" customFormat="1" ht="11.25">
      <c r="A200" s="35"/>
      <c r="B200" s="36"/>
      <c r="C200" s="37"/>
      <c r="D200" s="205" t="s">
        <v>230</v>
      </c>
      <c r="E200" s="37"/>
      <c r="F200" s="206" t="s">
        <v>1336</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230</v>
      </c>
      <c r="AU200" s="18" t="s">
        <v>93</v>
      </c>
    </row>
    <row r="201" spans="1:65" s="2" customFormat="1" ht="14.45" customHeight="1">
      <c r="A201" s="35"/>
      <c r="B201" s="36"/>
      <c r="C201" s="192" t="s">
        <v>456</v>
      </c>
      <c r="D201" s="192" t="s">
        <v>223</v>
      </c>
      <c r="E201" s="193" t="s">
        <v>1326</v>
      </c>
      <c r="F201" s="194" t="s">
        <v>1327</v>
      </c>
      <c r="G201" s="195" t="s">
        <v>1025</v>
      </c>
      <c r="H201" s="196">
        <v>20</v>
      </c>
      <c r="I201" s="197"/>
      <c r="J201" s="198">
        <f>ROUND(I201*H201,2)</f>
        <v>0</v>
      </c>
      <c r="K201" s="194" t="s">
        <v>1</v>
      </c>
      <c r="L201" s="40"/>
      <c r="M201" s="199" t="s">
        <v>1</v>
      </c>
      <c r="N201" s="200" t="s">
        <v>46</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317</v>
      </c>
      <c r="AT201" s="203" t="s">
        <v>223</v>
      </c>
      <c r="AU201" s="203" t="s">
        <v>93</v>
      </c>
      <c r="AY201" s="18" t="s">
        <v>220</v>
      </c>
      <c r="BE201" s="204">
        <f>IF(N201="základní",J201,0)</f>
        <v>0</v>
      </c>
      <c r="BF201" s="204">
        <f>IF(N201="snížená",J201,0)</f>
        <v>0</v>
      </c>
      <c r="BG201" s="204">
        <f>IF(N201="zákl. přenesená",J201,0)</f>
        <v>0</v>
      </c>
      <c r="BH201" s="204">
        <f>IF(N201="sníž. přenesená",J201,0)</f>
        <v>0</v>
      </c>
      <c r="BI201" s="204">
        <f>IF(N201="nulová",J201,0)</f>
        <v>0</v>
      </c>
      <c r="BJ201" s="18" t="s">
        <v>93</v>
      </c>
      <c r="BK201" s="204">
        <f>ROUND(I201*H201,2)</f>
        <v>0</v>
      </c>
      <c r="BL201" s="18" t="s">
        <v>317</v>
      </c>
      <c r="BM201" s="203" t="s">
        <v>667</v>
      </c>
    </row>
    <row r="202" spans="1:65" s="2" customFormat="1" ht="11.25">
      <c r="A202" s="35"/>
      <c r="B202" s="36"/>
      <c r="C202" s="37"/>
      <c r="D202" s="205" t="s">
        <v>230</v>
      </c>
      <c r="E202" s="37"/>
      <c r="F202" s="206" t="s">
        <v>1327</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230</v>
      </c>
      <c r="AU202" s="18" t="s">
        <v>93</v>
      </c>
    </row>
    <row r="203" spans="1:65" s="2" customFormat="1" ht="14.45" customHeight="1">
      <c r="A203" s="35"/>
      <c r="B203" s="36"/>
      <c r="C203" s="243" t="s">
        <v>462</v>
      </c>
      <c r="D203" s="243" t="s">
        <v>359</v>
      </c>
      <c r="E203" s="244" t="s">
        <v>1329</v>
      </c>
      <c r="F203" s="245" t="s">
        <v>1330</v>
      </c>
      <c r="G203" s="246" t="s">
        <v>1025</v>
      </c>
      <c r="H203" s="247">
        <v>20</v>
      </c>
      <c r="I203" s="248"/>
      <c r="J203" s="249">
        <f>ROUND(I203*H203,2)</f>
        <v>0</v>
      </c>
      <c r="K203" s="245" t="s">
        <v>1</v>
      </c>
      <c r="L203" s="250"/>
      <c r="M203" s="251" t="s">
        <v>1</v>
      </c>
      <c r="N203" s="252" t="s">
        <v>46</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362</v>
      </c>
      <c r="AT203" s="203" t="s">
        <v>359</v>
      </c>
      <c r="AU203" s="203" t="s">
        <v>93</v>
      </c>
      <c r="AY203" s="18" t="s">
        <v>220</v>
      </c>
      <c r="BE203" s="204">
        <f>IF(N203="základní",J203,0)</f>
        <v>0</v>
      </c>
      <c r="BF203" s="204">
        <f>IF(N203="snížená",J203,0)</f>
        <v>0</v>
      </c>
      <c r="BG203" s="204">
        <f>IF(N203="zákl. přenesená",J203,0)</f>
        <v>0</v>
      </c>
      <c r="BH203" s="204">
        <f>IF(N203="sníž. přenesená",J203,0)</f>
        <v>0</v>
      </c>
      <c r="BI203" s="204">
        <f>IF(N203="nulová",J203,0)</f>
        <v>0</v>
      </c>
      <c r="BJ203" s="18" t="s">
        <v>93</v>
      </c>
      <c r="BK203" s="204">
        <f>ROUND(I203*H203,2)</f>
        <v>0</v>
      </c>
      <c r="BL203" s="18" t="s">
        <v>317</v>
      </c>
      <c r="BM203" s="203" t="s">
        <v>680</v>
      </c>
    </row>
    <row r="204" spans="1:65" s="2" customFormat="1" ht="11.25">
      <c r="A204" s="35"/>
      <c r="B204" s="36"/>
      <c r="C204" s="37"/>
      <c r="D204" s="205" t="s">
        <v>230</v>
      </c>
      <c r="E204" s="37"/>
      <c r="F204" s="206" t="s">
        <v>1330</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230</v>
      </c>
      <c r="AU204" s="18" t="s">
        <v>93</v>
      </c>
    </row>
    <row r="205" spans="1:65" s="2" customFormat="1" ht="14.45" customHeight="1">
      <c r="A205" s="35"/>
      <c r="B205" s="36"/>
      <c r="C205" s="192" t="s">
        <v>473</v>
      </c>
      <c r="D205" s="192" t="s">
        <v>223</v>
      </c>
      <c r="E205" s="193" t="s">
        <v>1338</v>
      </c>
      <c r="F205" s="194" t="s">
        <v>1339</v>
      </c>
      <c r="G205" s="195" t="s">
        <v>1025</v>
      </c>
      <c r="H205" s="196">
        <v>44</v>
      </c>
      <c r="I205" s="197"/>
      <c r="J205" s="198">
        <f>ROUND(I205*H205,2)</f>
        <v>0</v>
      </c>
      <c r="K205" s="194" t="s">
        <v>1</v>
      </c>
      <c r="L205" s="40"/>
      <c r="M205" s="199" t="s">
        <v>1</v>
      </c>
      <c r="N205" s="200" t="s">
        <v>46</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317</v>
      </c>
      <c r="AT205" s="203" t="s">
        <v>223</v>
      </c>
      <c r="AU205" s="203" t="s">
        <v>93</v>
      </c>
      <c r="AY205" s="18" t="s">
        <v>220</v>
      </c>
      <c r="BE205" s="204">
        <f>IF(N205="základní",J205,0)</f>
        <v>0</v>
      </c>
      <c r="BF205" s="204">
        <f>IF(N205="snížená",J205,0)</f>
        <v>0</v>
      </c>
      <c r="BG205" s="204">
        <f>IF(N205="zákl. přenesená",J205,0)</f>
        <v>0</v>
      </c>
      <c r="BH205" s="204">
        <f>IF(N205="sníž. přenesená",J205,0)</f>
        <v>0</v>
      </c>
      <c r="BI205" s="204">
        <f>IF(N205="nulová",J205,0)</f>
        <v>0</v>
      </c>
      <c r="BJ205" s="18" t="s">
        <v>93</v>
      </c>
      <c r="BK205" s="204">
        <f>ROUND(I205*H205,2)</f>
        <v>0</v>
      </c>
      <c r="BL205" s="18" t="s">
        <v>317</v>
      </c>
      <c r="BM205" s="203" t="s">
        <v>688</v>
      </c>
    </row>
    <row r="206" spans="1:65" s="2" customFormat="1" ht="11.25">
      <c r="A206" s="35"/>
      <c r="B206" s="36"/>
      <c r="C206" s="37"/>
      <c r="D206" s="205" t="s">
        <v>230</v>
      </c>
      <c r="E206" s="37"/>
      <c r="F206" s="206" t="s">
        <v>1339</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230</v>
      </c>
      <c r="AU206" s="18" t="s">
        <v>93</v>
      </c>
    </row>
    <row r="207" spans="1:65" s="2" customFormat="1" ht="14.45" customHeight="1">
      <c r="A207" s="35"/>
      <c r="B207" s="36"/>
      <c r="C207" s="243" t="s">
        <v>478</v>
      </c>
      <c r="D207" s="243" t="s">
        <v>359</v>
      </c>
      <c r="E207" s="244" t="s">
        <v>1341</v>
      </c>
      <c r="F207" s="245" t="s">
        <v>1342</v>
      </c>
      <c r="G207" s="246" t="s">
        <v>1025</v>
      </c>
      <c r="H207" s="247">
        <v>44</v>
      </c>
      <c r="I207" s="248"/>
      <c r="J207" s="249">
        <f>ROUND(I207*H207,2)</f>
        <v>0</v>
      </c>
      <c r="K207" s="245" t="s">
        <v>1</v>
      </c>
      <c r="L207" s="250"/>
      <c r="M207" s="251" t="s">
        <v>1</v>
      </c>
      <c r="N207" s="252" t="s">
        <v>46</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362</v>
      </c>
      <c r="AT207" s="203" t="s">
        <v>359</v>
      </c>
      <c r="AU207" s="203" t="s">
        <v>93</v>
      </c>
      <c r="AY207" s="18" t="s">
        <v>220</v>
      </c>
      <c r="BE207" s="204">
        <f>IF(N207="základní",J207,0)</f>
        <v>0</v>
      </c>
      <c r="BF207" s="204">
        <f>IF(N207="snížená",J207,0)</f>
        <v>0</v>
      </c>
      <c r="BG207" s="204">
        <f>IF(N207="zákl. přenesená",J207,0)</f>
        <v>0</v>
      </c>
      <c r="BH207" s="204">
        <f>IF(N207="sníž. přenesená",J207,0)</f>
        <v>0</v>
      </c>
      <c r="BI207" s="204">
        <f>IF(N207="nulová",J207,0)</f>
        <v>0</v>
      </c>
      <c r="BJ207" s="18" t="s">
        <v>93</v>
      </c>
      <c r="BK207" s="204">
        <f>ROUND(I207*H207,2)</f>
        <v>0</v>
      </c>
      <c r="BL207" s="18" t="s">
        <v>317</v>
      </c>
      <c r="BM207" s="203" t="s">
        <v>698</v>
      </c>
    </row>
    <row r="208" spans="1:65" s="2" customFormat="1" ht="11.25">
      <c r="A208" s="35"/>
      <c r="B208" s="36"/>
      <c r="C208" s="37"/>
      <c r="D208" s="205" t="s">
        <v>230</v>
      </c>
      <c r="E208" s="37"/>
      <c r="F208" s="206" t="s">
        <v>1342</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230</v>
      </c>
      <c r="AU208" s="18" t="s">
        <v>93</v>
      </c>
    </row>
    <row r="209" spans="1:65" s="2" customFormat="1" ht="24.2" customHeight="1">
      <c r="A209" s="35"/>
      <c r="B209" s="36"/>
      <c r="C209" s="192" t="s">
        <v>484</v>
      </c>
      <c r="D209" s="192" t="s">
        <v>223</v>
      </c>
      <c r="E209" s="193" t="s">
        <v>1320</v>
      </c>
      <c r="F209" s="194" t="s">
        <v>1321</v>
      </c>
      <c r="G209" s="195" t="s">
        <v>353</v>
      </c>
      <c r="H209" s="196">
        <v>233</v>
      </c>
      <c r="I209" s="197"/>
      <c r="J209" s="198">
        <f>ROUND(I209*H209,2)</f>
        <v>0</v>
      </c>
      <c r="K209" s="194" t="s">
        <v>1</v>
      </c>
      <c r="L209" s="40"/>
      <c r="M209" s="199" t="s">
        <v>1</v>
      </c>
      <c r="N209" s="200" t="s">
        <v>46</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317</v>
      </c>
      <c r="AT209" s="203" t="s">
        <v>223</v>
      </c>
      <c r="AU209" s="203" t="s">
        <v>93</v>
      </c>
      <c r="AY209" s="18" t="s">
        <v>220</v>
      </c>
      <c r="BE209" s="204">
        <f>IF(N209="základní",J209,0)</f>
        <v>0</v>
      </c>
      <c r="BF209" s="204">
        <f>IF(N209="snížená",J209,0)</f>
        <v>0</v>
      </c>
      <c r="BG209" s="204">
        <f>IF(N209="zákl. přenesená",J209,0)</f>
        <v>0</v>
      </c>
      <c r="BH209" s="204">
        <f>IF(N209="sníž. přenesená",J209,0)</f>
        <v>0</v>
      </c>
      <c r="BI209" s="204">
        <f>IF(N209="nulová",J209,0)</f>
        <v>0</v>
      </c>
      <c r="BJ209" s="18" t="s">
        <v>93</v>
      </c>
      <c r="BK209" s="204">
        <f>ROUND(I209*H209,2)</f>
        <v>0</v>
      </c>
      <c r="BL209" s="18" t="s">
        <v>317</v>
      </c>
      <c r="BM209" s="203" t="s">
        <v>706</v>
      </c>
    </row>
    <row r="210" spans="1:65" s="2" customFormat="1" ht="11.25">
      <c r="A210" s="35"/>
      <c r="B210" s="36"/>
      <c r="C210" s="37"/>
      <c r="D210" s="205" t="s">
        <v>230</v>
      </c>
      <c r="E210" s="37"/>
      <c r="F210" s="206" t="s">
        <v>1321</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230</v>
      </c>
      <c r="AU210" s="18" t="s">
        <v>93</v>
      </c>
    </row>
    <row r="211" spans="1:65" s="2" customFormat="1" ht="14.45" customHeight="1">
      <c r="A211" s="35"/>
      <c r="B211" s="36"/>
      <c r="C211" s="243" t="s">
        <v>490</v>
      </c>
      <c r="D211" s="243" t="s">
        <v>359</v>
      </c>
      <c r="E211" s="244" t="s">
        <v>1323</v>
      </c>
      <c r="F211" s="245" t="s">
        <v>1324</v>
      </c>
      <c r="G211" s="246" t="s">
        <v>353</v>
      </c>
      <c r="H211" s="247">
        <v>233</v>
      </c>
      <c r="I211" s="248"/>
      <c r="J211" s="249">
        <f>ROUND(I211*H211,2)</f>
        <v>0</v>
      </c>
      <c r="K211" s="245" t="s">
        <v>1</v>
      </c>
      <c r="L211" s="250"/>
      <c r="M211" s="251" t="s">
        <v>1</v>
      </c>
      <c r="N211" s="252" t="s">
        <v>46</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362</v>
      </c>
      <c r="AT211" s="203" t="s">
        <v>359</v>
      </c>
      <c r="AU211" s="203" t="s">
        <v>93</v>
      </c>
      <c r="AY211" s="18" t="s">
        <v>220</v>
      </c>
      <c r="BE211" s="204">
        <f>IF(N211="základní",J211,0)</f>
        <v>0</v>
      </c>
      <c r="BF211" s="204">
        <f>IF(N211="snížená",J211,0)</f>
        <v>0</v>
      </c>
      <c r="BG211" s="204">
        <f>IF(N211="zákl. přenesená",J211,0)</f>
        <v>0</v>
      </c>
      <c r="BH211" s="204">
        <f>IF(N211="sníž. přenesená",J211,0)</f>
        <v>0</v>
      </c>
      <c r="BI211" s="204">
        <f>IF(N211="nulová",J211,0)</f>
        <v>0</v>
      </c>
      <c r="BJ211" s="18" t="s">
        <v>93</v>
      </c>
      <c r="BK211" s="204">
        <f>ROUND(I211*H211,2)</f>
        <v>0</v>
      </c>
      <c r="BL211" s="18" t="s">
        <v>317</v>
      </c>
      <c r="BM211" s="203" t="s">
        <v>715</v>
      </c>
    </row>
    <row r="212" spans="1:65" s="2" customFormat="1" ht="11.25">
      <c r="A212" s="35"/>
      <c r="B212" s="36"/>
      <c r="C212" s="37"/>
      <c r="D212" s="205" t="s">
        <v>230</v>
      </c>
      <c r="E212" s="37"/>
      <c r="F212" s="206" t="s">
        <v>1324</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230</v>
      </c>
      <c r="AU212" s="18" t="s">
        <v>93</v>
      </c>
    </row>
    <row r="213" spans="1:65" s="2" customFormat="1" ht="14.45" customHeight="1">
      <c r="A213" s="35"/>
      <c r="B213" s="36"/>
      <c r="C213" s="192" t="s">
        <v>496</v>
      </c>
      <c r="D213" s="192" t="s">
        <v>223</v>
      </c>
      <c r="E213" s="193" t="s">
        <v>1496</v>
      </c>
      <c r="F213" s="194" t="s">
        <v>1497</v>
      </c>
      <c r="G213" s="195" t="s">
        <v>353</v>
      </c>
      <c r="H213" s="196">
        <v>115</v>
      </c>
      <c r="I213" s="197"/>
      <c r="J213" s="198">
        <f>ROUND(I213*H213,2)</f>
        <v>0</v>
      </c>
      <c r="K213" s="194" t="s">
        <v>1</v>
      </c>
      <c r="L213" s="40"/>
      <c r="M213" s="199" t="s">
        <v>1</v>
      </c>
      <c r="N213" s="200" t="s">
        <v>46</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317</v>
      </c>
      <c r="AT213" s="203" t="s">
        <v>223</v>
      </c>
      <c r="AU213" s="203" t="s">
        <v>93</v>
      </c>
      <c r="AY213" s="18" t="s">
        <v>220</v>
      </c>
      <c r="BE213" s="204">
        <f>IF(N213="základní",J213,0)</f>
        <v>0</v>
      </c>
      <c r="BF213" s="204">
        <f>IF(N213="snížená",J213,0)</f>
        <v>0</v>
      </c>
      <c r="BG213" s="204">
        <f>IF(N213="zákl. přenesená",J213,0)</f>
        <v>0</v>
      </c>
      <c r="BH213" s="204">
        <f>IF(N213="sníž. přenesená",J213,0)</f>
        <v>0</v>
      </c>
      <c r="BI213" s="204">
        <f>IF(N213="nulová",J213,0)</f>
        <v>0</v>
      </c>
      <c r="BJ213" s="18" t="s">
        <v>93</v>
      </c>
      <c r="BK213" s="204">
        <f>ROUND(I213*H213,2)</f>
        <v>0</v>
      </c>
      <c r="BL213" s="18" t="s">
        <v>317</v>
      </c>
      <c r="BM213" s="203" t="s">
        <v>725</v>
      </c>
    </row>
    <row r="214" spans="1:65" s="2" customFormat="1" ht="11.25">
      <c r="A214" s="35"/>
      <c r="B214" s="36"/>
      <c r="C214" s="37"/>
      <c r="D214" s="205" t="s">
        <v>230</v>
      </c>
      <c r="E214" s="37"/>
      <c r="F214" s="206" t="s">
        <v>1497</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230</v>
      </c>
      <c r="AU214" s="18" t="s">
        <v>93</v>
      </c>
    </row>
    <row r="215" spans="1:65" s="2" customFormat="1" ht="14.45" customHeight="1">
      <c r="A215" s="35"/>
      <c r="B215" s="36"/>
      <c r="C215" s="243" t="s">
        <v>501</v>
      </c>
      <c r="D215" s="243" t="s">
        <v>359</v>
      </c>
      <c r="E215" s="244" t="s">
        <v>1499</v>
      </c>
      <c r="F215" s="245" t="s">
        <v>1500</v>
      </c>
      <c r="G215" s="246" t="s">
        <v>353</v>
      </c>
      <c r="H215" s="247">
        <v>115</v>
      </c>
      <c r="I215" s="248"/>
      <c r="J215" s="249">
        <f>ROUND(I215*H215,2)</f>
        <v>0</v>
      </c>
      <c r="K215" s="245" t="s">
        <v>1</v>
      </c>
      <c r="L215" s="250"/>
      <c r="M215" s="251" t="s">
        <v>1</v>
      </c>
      <c r="N215" s="252" t="s">
        <v>46</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362</v>
      </c>
      <c r="AT215" s="203" t="s">
        <v>359</v>
      </c>
      <c r="AU215" s="203" t="s">
        <v>93</v>
      </c>
      <c r="AY215" s="18" t="s">
        <v>220</v>
      </c>
      <c r="BE215" s="204">
        <f>IF(N215="základní",J215,0)</f>
        <v>0</v>
      </c>
      <c r="BF215" s="204">
        <f>IF(N215="snížená",J215,0)</f>
        <v>0</v>
      </c>
      <c r="BG215" s="204">
        <f>IF(N215="zákl. přenesená",J215,0)</f>
        <v>0</v>
      </c>
      <c r="BH215" s="204">
        <f>IF(N215="sníž. přenesená",J215,0)</f>
        <v>0</v>
      </c>
      <c r="BI215" s="204">
        <f>IF(N215="nulová",J215,0)</f>
        <v>0</v>
      </c>
      <c r="BJ215" s="18" t="s">
        <v>93</v>
      </c>
      <c r="BK215" s="204">
        <f>ROUND(I215*H215,2)</f>
        <v>0</v>
      </c>
      <c r="BL215" s="18" t="s">
        <v>317</v>
      </c>
      <c r="BM215" s="203" t="s">
        <v>736</v>
      </c>
    </row>
    <row r="216" spans="1:65" s="2" customFormat="1" ht="11.25">
      <c r="A216" s="35"/>
      <c r="B216" s="36"/>
      <c r="C216" s="37"/>
      <c r="D216" s="205" t="s">
        <v>230</v>
      </c>
      <c r="E216" s="37"/>
      <c r="F216" s="206" t="s">
        <v>1500</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230</v>
      </c>
      <c r="AU216" s="18" t="s">
        <v>93</v>
      </c>
    </row>
    <row r="217" spans="1:65" s="2" customFormat="1" ht="14.45" customHeight="1">
      <c r="A217" s="35"/>
      <c r="B217" s="36"/>
      <c r="C217" s="192" t="s">
        <v>512</v>
      </c>
      <c r="D217" s="192" t="s">
        <v>223</v>
      </c>
      <c r="E217" s="193" t="s">
        <v>1383</v>
      </c>
      <c r="F217" s="194" t="s">
        <v>1384</v>
      </c>
      <c r="G217" s="195" t="s">
        <v>1025</v>
      </c>
      <c r="H217" s="196">
        <v>2</v>
      </c>
      <c r="I217" s="197"/>
      <c r="J217" s="198">
        <f>ROUND(I217*H217,2)</f>
        <v>0</v>
      </c>
      <c r="K217" s="194" t="s">
        <v>1</v>
      </c>
      <c r="L217" s="40"/>
      <c r="M217" s="199" t="s">
        <v>1</v>
      </c>
      <c r="N217" s="200" t="s">
        <v>46</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317</v>
      </c>
      <c r="AT217" s="203" t="s">
        <v>223</v>
      </c>
      <c r="AU217" s="203" t="s">
        <v>93</v>
      </c>
      <c r="AY217" s="18" t="s">
        <v>220</v>
      </c>
      <c r="BE217" s="204">
        <f>IF(N217="základní",J217,0)</f>
        <v>0</v>
      </c>
      <c r="BF217" s="204">
        <f>IF(N217="snížená",J217,0)</f>
        <v>0</v>
      </c>
      <c r="BG217" s="204">
        <f>IF(N217="zákl. přenesená",J217,0)</f>
        <v>0</v>
      </c>
      <c r="BH217" s="204">
        <f>IF(N217="sníž. přenesená",J217,0)</f>
        <v>0</v>
      </c>
      <c r="BI217" s="204">
        <f>IF(N217="nulová",J217,0)</f>
        <v>0</v>
      </c>
      <c r="BJ217" s="18" t="s">
        <v>93</v>
      </c>
      <c r="BK217" s="204">
        <f>ROUND(I217*H217,2)</f>
        <v>0</v>
      </c>
      <c r="BL217" s="18" t="s">
        <v>317</v>
      </c>
      <c r="BM217" s="203" t="s">
        <v>748</v>
      </c>
    </row>
    <row r="218" spans="1:65" s="2" customFormat="1" ht="11.25">
      <c r="A218" s="35"/>
      <c r="B218" s="36"/>
      <c r="C218" s="37"/>
      <c r="D218" s="205" t="s">
        <v>230</v>
      </c>
      <c r="E218" s="37"/>
      <c r="F218" s="206" t="s">
        <v>1384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230</v>
      </c>
      <c r="AU218" s="18" t="s">
        <v>93</v>
      </c>
    </row>
    <row r="219" spans="1:65" s="2" customFormat="1" ht="14.45" customHeight="1">
      <c r="A219" s="35"/>
      <c r="B219" s="36"/>
      <c r="C219" s="243" t="s">
        <v>517</v>
      </c>
      <c r="D219" s="243" t="s">
        <v>359</v>
      </c>
      <c r="E219" s="244" t="s">
        <v>1386</v>
      </c>
      <c r="F219" s="245" t="s">
        <v>1387</v>
      </c>
      <c r="G219" s="246" t="s">
        <v>1025</v>
      </c>
      <c r="H219" s="247">
        <v>2</v>
      </c>
      <c r="I219" s="248"/>
      <c r="J219" s="249">
        <f>ROUND(I219*H219,2)</f>
        <v>0</v>
      </c>
      <c r="K219" s="245" t="s">
        <v>1</v>
      </c>
      <c r="L219" s="250"/>
      <c r="M219" s="251" t="s">
        <v>1</v>
      </c>
      <c r="N219" s="252" t="s">
        <v>46</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362</v>
      </c>
      <c r="AT219" s="203" t="s">
        <v>359</v>
      </c>
      <c r="AU219" s="203" t="s">
        <v>93</v>
      </c>
      <c r="AY219" s="18" t="s">
        <v>220</v>
      </c>
      <c r="BE219" s="204">
        <f>IF(N219="základní",J219,0)</f>
        <v>0</v>
      </c>
      <c r="BF219" s="204">
        <f>IF(N219="snížená",J219,0)</f>
        <v>0</v>
      </c>
      <c r="BG219" s="204">
        <f>IF(N219="zákl. přenesená",J219,0)</f>
        <v>0</v>
      </c>
      <c r="BH219" s="204">
        <f>IF(N219="sníž. přenesená",J219,0)</f>
        <v>0</v>
      </c>
      <c r="BI219" s="204">
        <f>IF(N219="nulová",J219,0)</f>
        <v>0</v>
      </c>
      <c r="BJ219" s="18" t="s">
        <v>93</v>
      </c>
      <c r="BK219" s="204">
        <f>ROUND(I219*H219,2)</f>
        <v>0</v>
      </c>
      <c r="BL219" s="18" t="s">
        <v>317</v>
      </c>
      <c r="BM219" s="203" t="s">
        <v>757</v>
      </c>
    </row>
    <row r="220" spans="1:65" s="2" customFormat="1" ht="11.25">
      <c r="A220" s="35"/>
      <c r="B220" s="36"/>
      <c r="C220" s="37"/>
      <c r="D220" s="205" t="s">
        <v>230</v>
      </c>
      <c r="E220" s="37"/>
      <c r="F220" s="206" t="s">
        <v>1387</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230</v>
      </c>
      <c r="AU220" s="18" t="s">
        <v>93</v>
      </c>
    </row>
    <row r="221" spans="1:65" s="2" customFormat="1" ht="14.45" customHeight="1">
      <c r="A221" s="35"/>
      <c r="B221" s="36"/>
      <c r="C221" s="243" t="s">
        <v>522</v>
      </c>
      <c r="D221" s="243" t="s">
        <v>359</v>
      </c>
      <c r="E221" s="244" t="s">
        <v>1389</v>
      </c>
      <c r="F221" s="245" t="s">
        <v>1390</v>
      </c>
      <c r="G221" s="246" t="s">
        <v>1025</v>
      </c>
      <c r="H221" s="247">
        <v>1</v>
      </c>
      <c r="I221" s="248"/>
      <c r="J221" s="249">
        <f>ROUND(I221*H221,2)</f>
        <v>0</v>
      </c>
      <c r="K221" s="245" t="s">
        <v>1</v>
      </c>
      <c r="L221" s="250"/>
      <c r="M221" s="251" t="s">
        <v>1</v>
      </c>
      <c r="N221" s="252" t="s">
        <v>46</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362</v>
      </c>
      <c r="AT221" s="203" t="s">
        <v>359</v>
      </c>
      <c r="AU221" s="203" t="s">
        <v>93</v>
      </c>
      <c r="AY221" s="18" t="s">
        <v>220</v>
      </c>
      <c r="BE221" s="204">
        <f>IF(N221="základní",J221,0)</f>
        <v>0</v>
      </c>
      <c r="BF221" s="204">
        <f>IF(N221="snížená",J221,0)</f>
        <v>0</v>
      </c>
      <c r="BG221" s="204">
        <f>IF(N221="zákl. přenesená",J221,0)</f>
        <v>0</v>
      </c>
      <c r="BH221" s="204">
        <f>IF(N221="sníž. přenesená",J221,0)</f>
        <v>0</v>
      </c>
      <c r="BI221" s="204">
        <f>IF(N221="nulová",J221,0)</f>
        <v>0</v>
      </c>
      <c r="BJ221" s="18" t="s">
        <v>93</v>
      </c>
      <c r="BK221" s="204">
        <f>ROUND(I221*H221,2)</f>
        <v>0</v>
      </c>
      <c r="BL221" s="18" t="s">
        <v>317</v>
      </c>
      <c r="BM221" s="203" t="s">
        <v>767</v>
      </c>
    </row>
    <row r="222" spans="1:65" s="2" customFormat="1" ht="11.25">
      <c r="A222" s="35"/>
      <c r="B222" s="36"/>
      <c r="C222" s="37"/>
      <c r="D222" s="205" t="s">
        <v>230</v>
      </c>
      <c r="E222" s="37"/>
      <c r="F222" s="206" t="s">
        <v>1390</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230</v>
      </c>
      <c r="AU222" s="18" t="s">
        <v>93</v>
      </c>
    </row>
    <row r="223" spans="1:65" s="2" customFormat="1" ht="14.45" customHeight="1">
      <c r="A223" s="35"/>
      <c r="B223" s="36"/>
      <c r="C223" s="192" t="s">
        <v>528</v>
      </c>
      <c r="D223" s="192" t="s">
        <v>223</v>
      </c>
      <c r="E223" s="193" t="s">
        <v>1502</v>
      </c>
      <c r="F223" s="194" t="s">
        <v>1503</v>
      </c>
      <c r="G223" s="195" t="s">
        <v>1025</v>
      </c>
      <c r="H223" s="196">
        <v>4</v>
      </c>
      <c r="I223" s="197"/>
      <c r="J223" s="198">
        <f>ROUND(I223*H223,2)</f>
        <v>0</v>
      </c>
      <c r="K223" s="194" t="s">
        <v>1</v>
      </c>
      <c r="L223" s="40"/>
      <c r="M223" s="199" t="s">
        <v>1</v>
      </c>
      <c r="N223" s="200" t="s">
        <v>46</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317</v>
      </c>
      <c r="AT223" s="203" t="s">
        <v>223</v>
      </c>
      <c r="AU223" s="203" t="s">
        <v>93</v>
      </c>
      <c r="AY223" s="18" t="s">
        <v>220</v>
      </c>
      <c r="BE223" s="204">
        <f>IF(N223="základní",J223,0)</f>
        <v>0</v>
      </c>
      <c r="BF223" s="204">
        <f>IF(N223="snížená",J223,0)</f>
        <v>0</v>
      </c>
      <c r="BG223" s="204">
        <f>IF(N223="zákl. přenesená",J223,0)</f>
        <v>0</v>
      </c>
      <c r="BH223" s="204">
        <f>IF(N223="sníž. přenesená",J223,0)</f>
        <v>0</v>
      </c>
      <c r="BI223" s="204">
        <f>IF(N223="nulová",J223,0)</f>
        <v>0</v>
      </c>
      <c r="BJ223" s="18" t="s">
        <v>93</v>
      </c>
      <c r="BK223" s="204">
        <f>ROUND(I223*H223,2)</f>
        <v>0</v>
      </c>
      <c r="BL223" s="18" t="s">
        <v>317</v>
      </c>
      <c r="BM223" s="203" t="s">
        <v>779</v>
      </c>
    </row>
    <row r="224" spans="1:65" s="2" customFormat="1" ht="11.25">
      <c r="A224" s="35"/>
      <c r="B224" s="36"/>
      <c r="C224" s="37"/>
      <c r="D224" s="205" t="s">
        <v>230</v>
      </c>
      <c r="E224" s="37"/>
      <c r="F224" s="206" t="s">
        <v>1503</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230</v>
      </c>
      <c r="AU224" s="18" t="s">
        <v>93</v>
      </c>
    </row>
    <row r="225" spans="1:65" s="2" customFormat="1" ht="14.45" customHeight="1">
      <c r="A225" s="35"/>
      <c r="B225" s="36"/>
      <c r="C225" s="243" t="s">
        <v>533</v>
      </c>
      <c r="D225" s="243" t="s">
        <v>359</v>
      </c>
      <c r="E225" s="244" t="s">
        <v>1505</v>
      </c>
      <c r="F225" s="245" t="s">
        <v>1506</v>
      </c>
      <c r="G225" s="246" t="s">
        <v>1025</v>
      </c>
      <c r="H225" s="247">
        <v>4</v>
      </c>
      <c r="I225" s="248"/>
      <c r="J225" s="249">
        <f>ROUND(I225*H225,2)</f>
        <v>0</v>
      </c>
      <c r="K225" s="245" t="s">
        <v>1</v>
      </c>
      <c r="L225" s="250"/>
      <c r="M225" s="251" t="s">
        <v>1</v>
      </c>
      <c r="N225" s="252" t="s">
        <v>46</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362</v>
      </c>
      <c r="AT225" s="203" t="s">
        <v>359</v>
      </c>
      <c r="AU225" s="203" t="s">
        <v>93</v>
      </c>
      <c r="AY225" s="18" t="s">
        <v>220</v>
      </c>
      <c r="BE225" s="204">
        <f>IF(N225="základní",J225,0)</f>
        <v>0</v>
      </c>
      <c r="BF225" s="204">
        <f>IF(N225="snížená",J225,0)</f>
        <v>0</v>
      </c>
      <c r="BG225" s="204">
        <f>IF(N225="zákl. přenesená",J225,0)</f>
        <v>0</v>
      </c>
      <c r="BH225" s="204">
        <f>IF(N225="sníž. přenesená",J225,0)</f>
        <v>0</v>
      </c>
      <c r="BI225" s="204">
        <f>IF(N225="nulová",J225,0)</f>
        <v>0</v>
      </c>
      <c r="BJ225" s="18" t="s">
        <v>93</v>
      </c>
      <c r="BK225" s="204">
        <f>ROUND(I225*H225,2)</f>
        <v>0</v>
      </c>
      <c r="BL225" s="18" t="s">
        <v>317</v>
      </c>
      <c r="BM225" s="203" t="s">
        <v>791</v>
      </c>
    </row>
    <row r="226" spans="1:65" s="2" customFormat="1" ht="11.25">
      <c r="A226" s="35"/>
      <c r="B226" s="36"/>
      <c r="C226" s="37"/>
      <c r="D226" s="205" t="s">
        <v>230</v>
      </c>
      <c r="E226" s="37"/>
      <c r="F226" s="206" t="s">
        <v>1506</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230</v>
      </c>
      <c r="AU226" s="18" t="s">
        <v>93</v>
      </c>
    </row>
    <row r="227" spans="1:65" s="2" customFormat="1" ht="14.45" customHeight="1">
      <c r="A227" s="35"/>
      <c r="B227" s="36"/>
      <c r="C227" s="192" t="s">
        <v>540</v>
      </c>
      <c r="D227" s="192" t="s">
        <v>223</v>
      </c>
      <c r="E227" s="193" t="s">
        <v>1464</v>
      </c>
      <c r="F227" s="194" t="s">
        <v>1465</v>
      </c>
      <c r="G227" s="195" t="s">
        <v>353</v>
      </c>
      <c r="H227" s="196">
        <v>235</v>
      </c>
      <c r="I227" s="197"/>
      <c r="J227" s="198">
        <f>ROUND(I227*H227,2)</f>
        <v>0</v>
      </c>
      <c r="K227" s="194" t="s">
        <v>1</v>
      </c>
      <c r="L227" s="40"/>
      <c r="M227" s="199" t="s">
        <v>1</v>
      </c>
      <c r="N227" s="200" t="s">
        <v>46</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317</v>
      </c>
      <c r="AT227" s="203" t="s">
        <v>223</v>
      </c>
      <c r="AU227" s="203" t="s">
        <v>93</v>
      </c>
      <c r="AY227" s="18" t="s">
        <v>220</v>
      </c>
      <c r="BE227" s="204">
        <f>IF(N227="základní",J227,0)</f>
        <v>0</v>
      </c>
      <c r="BF227" s="204">
        <f>IF(N227="snížená",J227,0)</f>
        <v>0</v>
      </c>
      <c r="BG227" s="204">
        <f>IF(N227="zákl. přenesená",J227,0)</f>
        <v>0</v>
      </c>
      <c r="BH227" s="204">
        <f>IF(N227="sníž. přenesená",J227,0)</f>
        <v>0</v>
      </c>
      <c r="BI227" s="204">
        <f>IF(N227="nulová",J227,0)</f>
        <v>0</v>
      </c>
      <c r="BJ227" s="18" t="s">
        <v>93</v>
      </c>
      <c r="BK227" s="204">
        <f>ROUND(I227*H227,2)</f>
        <v>0</v>
      </c>
      <c r="BL227" s="18" t="s">
        <v>317</v>
      </c>
      <c r="BM227" s="203" t="s">
        <v>801</v>
      </c>
    </row>
    <row r="228" spans="1:65" s="2" customFormat="1" ht="11.25">
      <c r="A228" s="35"/>
      <c r="B228" s="36"/>
      <c r="C228" s="37"/>
      <c r="D228" s="205" t="s">
        <v>230</v>
      </c>
      <c r="E228" s="37"/>
      <c r="F228" s="206" t="s">
        <v>1465</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230</v>
      </c>
      <c r="AU228" s="18" t="s">
        <v>93</v>
      </c>
    </row>
    <row r="229" spans="1:65" s="2" customFormat="1" ht="14.45" customHeight="1">
      <c r="A229" s="35"/>
      <c r="B229" s="36"/>
      <c r="C229" s="243" t="s">
        <v>545</v>
      </c>
      <c r="D229" s="243" t="s">
        <v>359</v>
      </c>
      <c r="E229" s="244" t="s">
        <v>1467</v>
      </c>
      <c r="F229" s="245" t="s">
        <v>1468</v>
      </c>
      <c r="G229" s="246" t="s">
        <v>353</v>
      </c>
      <c r="H229" s="247">
        <v>235</v>
      </c>
      <c r="I229" s="248"/>
      <c r="J229" s="249">
        <f>ROUND(I229*H229,2)</f>
        <v>0</v>
      </c>
      <c r="K229" s="245" t="s">
        <v>1</v>
      </c>
      <c r="L229" s="250"/>
      <c r="M229" s="251" t="s">
        <v>1</v>
      </c>
      <c r="N229" s="252" t="s">
        <v>46</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362</v>
      </c>
      <c r="AT229" s="203" t="s">
        <v>359</v>
      </c>
      <c r="AU229" s="203" t="s">
        <v>93</v>
      </c>
      <c r="AY229" s="18" t="s">
        <v>220</v>
      </c>
      <c r="BE229" s="204">
        <f>IF(N229="základní",J229,0)</f>
        <v>0</v>
      </c>
      <c r="BF229" s="204">
        <f>IF(N229="snížená",J229,0)</f>
        <v>0</v>
      </c>
      <c r="BG229" s="204">
        <f>IF(N229="zákl. přenesená",J229,0)</f>
        <v>0</v>
      </c>
      <c r="BH229" s="204">
        <f>IF(N229="sníž. přenesená",J229,0)</f>
        <v>0</v>
      </c>
      <c r="BI229" s="204">
        <f>IF(N229="nulová",J229,0)</f>
        <v>0</v>
      </c>
      <c r="BJ229" s="18" t="s">
        <v>93</v>
      </c>
      <c r="BK229" s="204">
        <f>ROUND(I229*H229,2)</f>
        <v>0</v>
      </c>
      <c r="BL229" s="18" t="s">
        <v>317</v>
      </c>
      <c r="BM229" s="203" t="s">
        <v>811</v>
      </c>
    </row>
    <row r="230" spans="1:65" s="2" customFormat="1" ht="11.25">
      <c r="A230" s="35"/>
      <c r="B230" s="36"/>
      <c r="C230" s="37"/>
      <c r="D230" s="205" t="s">
        <v>230</v>
      </c>
      <c r="E230" s="37"/>
      <c r="F230" s="206" t="s">
        <v>1468</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230</v>
      </c>
      <c r="AU230" s="18" t="s">
        <v>93</v>
      </c>
    </row>
    <row r="231" spans="1:65" s="2" customFormat="1" ht="14.45" customHeight="1">
      <c r="A231" s="35"/>
      <c r="B231" s="36"/>
      <c r="C231" s="192" t="s">
        <v>550</v>
      </c>
      <c r="D231" s="192" t="s">
        <v>223</v>
      </c>
      <c r="E231" s="193" t="s">
        <v>1344</v>
      </c>
      <c r="F231" s="194" t="s">
        <v>1345</v>
      </c>
      <c r="G231" s="195" t="s">
        <v>353</v>
      </c>
      <c r="H231" s="196">
        <v>145</v>
      </c>
      <c r="I231" s="197"/>
      <c r="J231" s="198">
        <f>ROUND(I231*H231,2)</f>
        <v>0</v>
      </c>
      <c r="K231" s="194" t="s">
        <v>1</v>
      </c>
      <c r="L231" s="40"/>
      <c r="M231" s="199" t="s">
        <v>1</v>
      </c>
      <c r="N231" s="200" t="s">
        <v>46</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317</v>
      </c>
      <c r="AT231" s="203" t="s">
        <v>223</v>
      </c>
      <c r="AU231" s="203" t="s">
        <v>93</v>
      </c>
      <c r="AY231" s="18" t="s">
        <v>220</v>
      </c>
      <c r="BE231" s="204">
        <f>IF(N231="základní",J231,0)</f>
        <v>0</v>
      </c>
      <c r="BF231" s="204">
        <f>IF(N231="snížená",J231,0)</f>
        <v>0</v>
      </c>
      <c r="BG231" s="204">
        <f>IF(N231="zákl. přenesená",J231,0)</f>
        <v>0</v>
      </c>
      <c r="BH231" s="204">
        <f>IF(N231="sníž. přenesená",J231,0)</f>
        <v>0</v>
      </c>
      <c r="BI231" s="204">
        <f>IF(N231="nulová",J231,0)</f>
        <v>0</v>
      </c>
      <c r="BJ231" s="18" t="s">
        <v>93</v>
      </c>
      <c r="BK231" s="204">
        <f>ROUND(I231*H231,2)</f>
        <v>0</v>
      </c>
      <c r="BL231" s="18" t="s">
        <v>317</v>
      </c>
      <c r="BM231" s="203" t="s">
        <v>826</v>
      </c>
    </row>
    <row r="232" spans="1:65" s="2" customFormat="1" ht="11.25">
      <c r="A232" s="35"/>
      <c r="B232" s="36"/>
      <c r="C232" s="37"/>
      <c r="D232" s="205" t="s">
        <v>230</v>
      </c>
      <c r="E232" s="37"/>
      <c r="F232" s="206" t="s">
        <v>1345</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230</v>
      </c>
      <c r="AU232" s="18" t="s">
        <v>93</v>
      </c>
    </row>
    <row r="233" spans="1:65" s="2" customFormat="1" ht="14.45" customHeight="1">
      <c r="A233" s="35"/>
      <c r="B233" s="36"/>
      <c r="C233" s="243" t="s">
        <v>555</v>
      </c>
      <c r="D233" s="243" t="s">
        <v>359</v>
      </c>
      <c r="E233" s="244" t="s">
        <v>1347</v>
      </c>
      <c r="F233" s="245" t="s">
        <v>1348</v>
      </c>
      <c r="G233" s="246" t="s">
        <v>353</v>
      </c>
      <c r="H233" s="247">
        <v>145</v>
      </c>
      <c r="I233" s="248"/>
      <c r="J233" s="249">
        <f>ROUND(I233*H233,2)</f>
        <v>0</v>
      </c>
      <c r="K233" s="245" t="s">
        <v>1</v>
      </c>
      <c r="L233" s="250"/>
      <c r="M233" s="251" t="s">
        <v>1</v>
      </c>
      <c r="N233" s="252" t="s">
        <v>46</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362</v>
      </c>
      <c r="AT233" s="203" t="s">
        <v>359</v>
      </c>
      <c r="AU233" s="203" t="s">
        <v>93</v>
      </c>
      <c r="AY233" s="18" t="s">
        <v>220</v>
      </c>
      <c r="BE233" s="204">
        <f>IF(N233="základní",J233,0)</f>
        <v>0</v>
      </c>
      <c r="BF233" s="204">
        <f>IF(N233="snížená",J233,0)</f>
        <v>0</v>
      </c>
      <c r="BG233" s="204">
        <f>IF(N233="zákl. přenesená",J233,0)</f>
        <v>0</v>
      </c>
      <c r="BH233" s="204">
        <f>IF(N233="sníž. přenesená",J233,0)</f>
        <v>0</v>
      </c>
      <c r="BI233" s="204">
        <f>IF(N233="nulová",J233,0)</f>
        <v>0</v>
      </c>
      <c r="BJ233" s="18" t="s">
        <v>93</v>
      </c>
      <c r="BK233" s="204">
        <f>ROUND(I233*H233,2)</f>
        <v>0</v>
      </c>
      <c r="BL233" s="18" t="s">
        <v>317</v>
      </c>
      <c r="BM233" s="203" t="s">
        <v>839</v>
      </c>
    </row>
    <row r="234" spans="1:65" s="2" customFormat="1" ht="11.25">
      <c r="A234" s="35"/>
      <c r="B234" s="36"/>
      <c r="C234" s="37"/>
      <c r="D234" s="205" t="s">
        <v>230</v>
      </c>
      <c r="E234" s="37"/>
      <c r="F234" s="206" t="s">
        <v>1348</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230</v>
      </c>
      <c r="AU234" s="18" t="s">
        <v>93</v>
      </c>
    </row>
    <row r="235" spans="1:65" s="2" customFormat="1" ht="14.45" customHeight="1">
      <c r="A235" s="35"/>
      <c r="B235" s="36"/>
      <c r="C235" s="192" t="s">
        <v>559</v>
      </c>
      <c r="D235" s="192" t="s">
        <v>223</v>
      </c>
      <c r="E235" s="193" t="s">
        <v>1359</v>
      </c>
      <c r="F235" s="194" t="s">
        <v>1360</v>
      </c>
      <c r="G235" s="195" t="s">
        <v>353</v>
      </c>
      <c r="H235" s="196">
        <v>680</v>
      </c>
      <c r="I235" s="197"/>
      <c r="J235" s="198">
        <f>ROUND(I235*H235,2)</f>
        <v>0</v>
      </c>
      <c r="K235" s="194" t="s">
        <v>1</v>
      </c>
      <c r="L235" s="40"/>
      <c r="M235" s="199" t="s">
        <v>1</v>
      </c>
      <c r="N235" s="200" t="s">
        <v>46</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317</v>
      </c>
      <c r="AT235" s="203" t="s">
        <v>223</v>
      </c>
      <c r="AU235" s="203" t="s">
        <v>93</v>
      </c>
      <c r="AY235" s="18" t="s">
        <v>220</v>
      </c>
      <c r="BE235" s="204">
        <f>IF(N235="základní",J235,0)</f>
        <v>0</v>
      </c>
      <c r="BF235" s="204">
        <f>IF(N235="snížená",J235,0)</f>
        <v>0</v>
      </c>
      <c r="BG235" s="204">
        <f>IF(N235="zákl. přenesená",J235,0)</f>
        <v>0</v>
      </c>
      <c r="BH235" s="204">
        <f>IF(N235="sníž. přenesená",J235,0)</f>
        <v>0</v>
      </c>
      <c r="BI235" s="204">
        <f>IF(N235="nulová",J235,0)</f>
        <v>0</v>
      </c>
      <c r="BJ235" s="18" t="s">
        <v>93</v>
      </c>
      <c r="BK235" s="204">
        <f>ROUND(I235*H235,2)</f>
        <v>0</v>
      </c>
      <c r="BL235" s="18" t="s">
        <v>317</v>
      </c>
      <c r="BM235" s="203" t="s">
        <v>851</v>
      </c>
    </row>
    <row r="236" spans="1:65" s="2" customFormat="1" ht="11.25">
      <c r="A236" s="35"/>
      <c r="B236" s="36"/>
      <c r="C236" s="37"/>
      <c r="D236" s="205" t="s">
        <v>230</v>
      </c>
      <c r="E236" s="37"/>
      <c r="F236" s="206" t="s">
        <v>1360</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230</v>
      </c>
      <c r="AU236" s="18" t="s">
        <v>93</v>
      </c>
    </row>
    <row r="237" spans="1:65" s="2" customFormat="1" ht="14.45" customHeight="1">
      <c r="A237" s="35"/>
      <c r="B237" s="36"/>
      <c r="C237" s="243" t="s">
        <v>562</v>
      </c>
      <c r="D237" s="243" t="s">
        <v>359</v>
      </c>
      <c r="E237" s="244" t="s">
        <v>1362</v>
      </c>
      <c r="F237" s="245" t="s">
        <v>1363</v>
      </c>
      <c r="G237" s="246" t="s">
        <v>353</v>
      </c>
      <c r="H237" s="247">
        <v>680</v>
      </c>
      <c r="I237" s="248"/>
      <c r="J237" s="249">
        <f>ROUND(I237*H237,2)</f>
        <v>0</v>
      </c>
      <c r="K237" s="245" t="s">
        <v>1</v>
      </c>
      <c r="L237" s="250"/>
      <c r="M237" s="251" t="s">
        <v>1</v>
      </c>
      <c r="N237" s="252" t="s">
        <v>46</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362</v>
      </c>
      <c r="AT237" s="203" t="s">
        <v>359</v>
      </c>
      <c r="AU237" s="203" t="s">
        <v>93</v>
      </c>
      <c r="AY237" s="18" t="s">
        <v>220</v>
      </c>
      <c r="BE237" s="204">
        <f>IF(N237="základní",J237,0)</f>
        <v>0</v>
      </c>
      <c r="BF237" s="204">
        <f>IF(N237="snížená",J237,0)</f>
        <v>0</v>
      </c>
      <c r="BG237" s="204">
        <f>IF(N237="zákl. přenesená",J237,0)</f>
        <v>0</v>
      </c>
      <c r="BH237" s="204">
        <f>IF(N237="sníž. přenesená",J237,0)</f>
        <v>0</v>
      </c>
      <c r="BI237" s="204">
        <f>IF(N237="nulová",J237,0)</f>
        <v>0</v>
      </c>
      <c r="BJ237" s="18" t="s">
        <v>93</v>
      </c>
      <c r="BK237" s="204">
        <f>ROUND(I237*H237,2)</f>
        <v>0</v>
      </c>
      <c r="BL237" s="18" t="s">
        <v>317</v>
      </c>
      <c r="BM237" s="203" t="s">
        <v>861</v>
      </c>
    </row>
    <row r="238" spans="1:65" s="2" customFormat="1" ht="11.25">
      <c r="A238" s="35"/>
      <c r="B238" s="36"/>
      <c r="C238" s="37"/>
      <c r="D238" s="205" t="s">
        <v>230</v>
      </c>
      <c r="E238" s="37"/>
      <c r="F238" s="206" t="s">
        <v>1363</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230</v>
      </c>
      <c r="AU238" s="18" t="s">
        <v>93</v>
      </c>
    </row>
    <row r="239" spans="1:65" s="2" customFormat="1" ht="14.45" customHeight="1">
      <c r="A239" s="35"/>
      <c r="B239" s="36"/>
      <c r="C239" s="192" t="s">
        <v>567</v>
      </c>
      <c r="D239" s="192" t="s">
        <v>223</v>
      </c>
      <c r="E239" s="193" t="s">
        <v>1365</v>
      </c>
      <c r="F239" s="194" t="s">
        <v>1366</v>
      </c>
      <c r="G239" s="195" t="s">
        <v>353</v>
      </c>
      <c r="H239" s="196">
        <v>240</v>
      </c>
      <c r="I239" s="197"/>
      <c r="J239" s="198">
        <f>ROUND(I239*H239,2)</f>
        <v>0</v>
      </c>
      <c r="K239" s="194" t="s">
        <v>1</v>
      </c>
      <c r="L239" s="40"/>
      <c r="M239" s="199" t="s">
        <v>1</v>
      </c>
      <c r="N239" s="200" t="s">
        <v>46</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317</v>
      </c>
      <c r="AT239" s="203" t="s">
        <v>223</v>
      </c>
      <c r="AU239" s="203" t="s">
        <v>93</v>
      </c>
      <c r="AY239" s="18" t="s">
        <v>220</v>
      </c>
      <c r="BE239" s="204">
        <f>IF(N239="základní",J239,0)</f>
        <v>0</v>
      </c>
      <c r="BF239" s="204">
        <f>IF(N239="snížená",J239,0)</f>
        <v>0</v>
      </c>
      <c r="BG239" s="204">
        <f>IF(N239="zákl. přenesená",J239,0)</f>
        <v>0</v>
      </c>
      <c r="BH239" s="204">
        <f>IF(N239="sníž. přenesená",J239,0)</f>
        <v>0</v>
      </c>
      <c r="BI239" s="204">
        <f>IF(N239="nulová",J239,0)</f>
        <v>0</v>
      </c>
      <c r="BJ239" s="18" t="s">
        <v>93</v>
      </c>
      <c r="BK239" s="204">
        <f>ROUND(I239*H239,2)</f>
        <v>0</v>
      </c>
      <c r="BL239" s="18" t="s">
        <v>317</v>
      </c>
      <c r="BM239" s="203" t="s">
        <v>870</v>
      </c>
    </row>
    <row r="240" spans="1:65" s="2" customFormat="1" ht="11.25">
      <c r="A240" s="35"/>
      <c r="B240" s="36"/>
      <c r="C240" s="37"/>
      <c r="D240" s="205" t="s">
        <v>230</v>
      </c>
      <c r="E240" s="37"/>
      <c r="F240" s="206" t="s">
        <v>1366</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230</v>
      </c>
      <c r="AU240" s="18" t="s">
        <v>93</v>
      </c>
    </row>
    <row r="241" spans="1:65" s="2" customFormat="1" ht="14.45" customHeight="1">
      <c r="A241" s="35"/>
      <c r="B241" s="36"/>
      <c r="C241" s="243" t="s">
        <v>569</v>
      </c>
      <c r="D241" s="243" t="s">
        <v>359</v>
      </c>
      <c r="E241" s="244" t="s">
        <v>1368</v>
      </c>
      <c r="F241" s="245" t="s">
        <v>1369</v>
      </c>
      <c r="G241" s="246" t="s">
        <v>353</v>
      </c>
      <c r="H241" s="247">
        <v>45</v>
      </c>
      <c r="I241" s="248"/>
      <c r="J241" s="249">
        <f>ROUND(I241*H241,2)</f>
        <v>0</v>
      </c>
      <c r="K241" s="245" t="s">
        <v>1</v>
      </c>
      <c r="L241" s="250"/>
      <c r="M241" s="251" t="s">
        <v>1</v>
      </c>
      <c r="N241" s="252" t="s">
        <v>46</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362</v>
      </c>
      <c r="AT241" s="203" t="s">
        <v>359</v>
      </c>
      <c r="AU241" s="203" t="s">
        <v>93</v>
      </c>
      <c r="AY241" s="18" t="s">
        <v>220</v>
      </c>
      <c r="BE241" s="204">
        <f>IF(N241="základní",J241,0)</f>
        <v>0</v>
      </c>
      <c r="BF241" s="204">
        <f>IF(N241="snížená",J241,0)</f>
        <v>0</v>
      </c>
      <c r="BG241" s="204">
        <f>IF(N241="zákl. přenesená",J241,0)</f>
        <v>0</v>
      </c>
      <c r="BH241" s="204">
        <f>IF(N241="sníž. přenesená",J241,0)</f>
        <v>0</v>
      </c>
      <c r="BI241" s="204">
        <f>IF(N241="nulová",J241,0)</f>
        <v>0</v>
      </c>
      <c r="BJ241" s="18" t="s">
        <v>93</v>
      </c>
      <c r="BK241" s="204">
        <f>ROUND(I241*H241,2)</f>
        <v>0</v>
      </c>
      <c r="BL241" s="18" t="s">
        <v>317</v>
      </c>
      <c r="BM241" s="203" t="s">
        <v>882</v>
      </c>
    </row>
    <row r="242" spans="1:65" s="2" customFormat="1" ht="11.25">
      <c r="A242" s="35"/>
      <c r="B242" s="36"/>
      <c r="C242" s="37"/>
      <c r="D242" s="205" t="s">
        <v>230</v>
      </c>
      <c r="E242" s="37"/>
      <c r="F242" s="206" t="s">
        <v>1369</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230</v>
      </c>
      <c r="AU242" s="18" t="s">
        <v>93</v>
      </c>
    </row>
    <row r="243" spans="1:65" s="2" customFormat="1" ht="14.45" customHeight="1">
      <c r="A243" s="35"/>
      <c r="B243" s="36"/>
      <c r="C243" s="243" t="s">
        <v>574</v>
      </c>
      <c r="D243" s="243" t="s">
        <v>359</v>
      </c>
      <c r="E243" s="244" t="s">
        <v>1371</v>
      </c>
      <c r="F243" s="245" t="s">
        <v>1372</v>
      </c>
      <c r="G243" s="246" t="s">
        <v>353</v>
      </c>
      <c r="H243" s="247">
        <v>195</v>
      </c>
      <c r="I243" s="248"/>
      <c r="J243" s="249">
        <f>ROUND(I243*H243,2)</f>
        <v>0</v>
      </c>
      <c r="K243" s="245" t="s">
        <v>1</v>
      </c>
      <c r="L243" s="250"/>
      <c r="M243" s="251" t="s">
        <v>1</v>
      </c>
      <c r="N243" s="252" t="s">
        <v>46</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362</v>
      </c>
      <c r="AT243" s="203" t="s">
        <v>359</v>
      </c>
      <c r="AU243" s="203" t="s">
        <v>93</v>
      </c>
      <c r="AY243" s="18" t="s">
        <v>220</v>
      </c>
      <c r="BE243" s="204">
        <f>IF(N243="základní",J243,0)</f>
        <v>0</v>
      </c>
      <c r="BF243" s="204">
        <f>IF(N243="snížená",J243,0)</f>
        <v>0</v>
      </c>
      <c r="BG243" s="204">
        <f>IF(N243="zákl. přenesená",J243,0)</f>
        <v>0</v>
      </c>
      <c r="BH243" s="204">
        <f>IF(N243="sníž. přenesená",J243,0)</f>
        <v>0</v>
      </c>
      <c r="BI243" s="204">
        <f>IF(N243="nulová",J243,0)</f>
        <v>0</v>
      </c>
      <c r="BJ243" s="18" t="s">
        <v>93</v>
      </c>
      <c r="BK243" s="204">
        <f>ROUND(I243*H243,2)</f>
        <v>0</v>
      </c>
      <c r="BL243" s="18" t="s">
        <v>317</v>
      </c>
      <c r="BM243" s="203" t="s">
        <v>892</v>
      </c>
    </row>
    <row r="244" spans="1:65" s="2" customFormat="1" ht="11.25">
      <c r="A244" s="35"/>
      <c r="B244" s="36"/>
      <c r="C244" s="37"/>
      <c r="D244" s="205" t="s">
        <v>230</v>
      </c>
      <c r="E244" s="37"/>
      <c r="F244" s="206" t="s">
        <v>1372</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230</v>
      </c>
      <c r="AU244" s="18" t="s">
        <v>93</v>
      </c>
    </row>
    <row r="245" spans="1:65" s="2" customFormat="1" ht="14.45" customHeight="1">
      <c r="A245" s="35"/>
      <c r="B245" s="36"/>
      <c r="C245" s="192" t="s">
        <v>579</v>
      </c>
      <c r="D245" s="192" t="s">
        <v>223</v>
      </c>
      <c r="E245" s="193" t="s">
        <v>1350</v>
      </c>
      <c r="F245" s="194" t="s">
        <v>1351</v>
      </c>
      <c r="G245" s="195" t="s">
        <v>353</v>
      </c>
      <c r="H245" s="196">
        <v>420</v>
      </c>
      <c r="I245" s="197"/>
      <c r="J245" s="198">
        <f>ROUND(I245*H245,2)</f>
        <v>0</v>
      </c>
      <c r="K245" s="194" t="s">
        <v>1</v>
      </c>
      <c r="L245" s="40"/>
      <c r="M245" s="199" t="s">
        <v>1</v>
      </c>
      <c r="N245" s="200" t="s">
        <v>46</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317</v>
      </c>
      <c r="AT245" s="203" t="s">
        <v>223</v>
      </c>
      <c r="AU245" s="203" t="s">
        <v>93</v>
      </c>
      <c r="AY245" s="18" t="s">
        <v>220</v>
      </c>
      <c r="BE245" s="204">
        <f>IF(N245="základní",J245,0)</f>
        <v>0</v>
      </c>
      <c r="BF245" s="204">
        <f>IF(N245="snížená",J245,0)</f>
        <v>0</v>
      </c>
      <c r="BG245" s="204">
        <f>IF(N245="zákl. přenesená",J245,0)</f>
        <v>0</v>
      </c>
      <c r="BH245" s="204">
        <f>IF(N245="sníž. přenesená",J245,0)</f>
        <v>0</v>
      </c>
      <c r="BI245" s="204">
        <f>IF(N245="nulová",J245,0)</f>
        <v>0</v>
      </c>
      <c r="BJ245" s="18" t="s">
        <v>93</v>
      </c>
      <c r="BK245" s="204">
        <f>ROUND(I245*H245,2)</f>
        <v>0</v>
      </c>
      <c r="BL245" s="18" t="s">
        <v>317</v>
      </c>
      <c r="BM245" s="203" t="s">
        <v>902</v>
      </c>
    </row>
    <row r="246" spans="1:65" s="2" customFormat="1" ht="11.25">
      <c r="A246" s="35"/>
      <c r="B246" s="36"/>
      <c r="C246" s="37"/>
      <c r="D246" s="205" t="s">
        <v>230</v>
      </c>
      <c r="E246" s="37"/>
      <c r="F246" s="206" t="s">
        <v>1351</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230</v>
      </c>
      <c r="AU246" s="18" t="s">
        <v>93</v>
      </c>
    </row>
    <row r="247" spans="1:65" s="2" customFormat="1" ht="14.45" customHeight="1">
      <c r="A247" s="35"/>
      <c r="B247" s="36"/>
      <c r="C247" s="243" t="s">
        <v>583</v>
      </c>
      <c r="D247" s="243" t="s">
        <v>359</v>
      </c>
      <c r="E247" s="244" t="s">
        <v>1353</v>
      </c>
      <c r="F247" s="245" t="s">
        <v>1354</v>
      </c>
      <c r="G247" s="246" t="s">
        <v>353</v>
      </c>
      <c r="H247" s="247">
        <v>235</v>
      </c>
      <c r="I247" s="248"/>
      <c r="J247" s="249">
        <f>ROUND(I247*H247,2)</f>
        <v>0</v>
      </c>
      <c r="K247" s="245" t="s">
        <v>1</v>
      </c>
      <c r="L247" s="250"/>
      <c r="M247" s="251" t="s">
        <v>1</v>
      </c>
      <c r="N247" s="252" t="s">
        <v>46</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362</v>
      </c>
      <c r="AT247" s="203" t="s">
        <v>359</v>
      </c>
      <c r="AU247" s="203" t="s">
        <v>93</v>
      </c>
      <c r="AY247" s="18" t="s">
        <v>220</v>
      </c>
      <c r="BE247" s="204">
        <f>IF(N247="základní",J247,0)</f>
        <v>0</v>
      </c>
      <c r="BF247" s="204">
        <f>IF(N247="snížená",J247,0)</f>
        <v>0</v>
      </c>
      <c r="BG247" s="204">
        <f>IF(N247="zákl. přenesená",J247,0)</f>
        <v>0</v>
      </c>
      <c r="BH247" s="204">
        <f>IF(N247="sníž. přenesená",J247,0)</f>
        <v>0</v>
      </c>
      <c r="BI247" s="204">
        <f>IF(N247="nulová",J247,0)</f>
        <v>0</v>
      </c>
      <c r="BJ247" s="18" t="s">
        <v>93</v>
      </c>
      <c r="BK247" s="204">
        <f>ROUND(I247*H247,2)</f>
        <v>0</v>
      </c>
      <c r="BL247" s="18" t="s">
        <v>317</v>
      </c>
      <c r="BM247" s="203" t="s">
        <v>1772</v>
      </c>
    </row>
    <row r="248" spans="1:65" s="2" customFormat="1" ht="11.25">
      <c r="A248" s="35"/>
      <c r="B248" s="36"/>
      <c r="C248" s="37"/>
      <c r="D248" s="205" t="s">
        <v>230</v>
      </c>
      <c r="E248" s="37"/>
      <c r="F248" s="206" t="s">
        <v>1354</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230</v>
      </c>
      <c r="AU248" s="18" t="s">
        <v>93</v>
      </c>
    </row>
    <row r="249" spans="1:65" s="2" customFormat="1" ht="14.45" customHeight="1">
      <c r="A249" s="35"/>
      <c r="B249" s="36"/>
      <c r="C249" s="243" t="s">
        <v>590</v>
      </c>
      <c r="D249" s="243" t="s">
        <v>359</v>
      </c>
      <c r="E249" s="244" t="s">
        <v>1356</v>
      </c>
      <c r="F249" s="245" t="s">
        <v>1357</v>
      </c>
      <c r="G249" s="246" t="s">
        <v>353</v>
      </c>
      <c r="H249" s="247">
        <v>185</v>
      </c>
      <c r="I249" s="248"/>
      <c r="J249" s="249">
        <f>ROUND(I249*H249,2)</f>
        <v>0</v>
      </c>
      <c r="K249" s="245" t="s">
        <v>1</v>
      </c>
      <c r="L249" s="250"/>
      <c r="M249" s="251" t="s">
        <v>1</v>
      </c>
      <c r="N249" s="252" t="s">
        <v>46</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362</v>
      </c>
      <c r="AT249" s="203" t="s">
        <v>359</v>
      </c>
      <c r="AU249" s="203" t="s">
        <v>93</v>
      </c>
      <c r="AY249" s="18" t="s">
        <v>220</v>
      </c>
      <c r="BE249" s="204">
        <f>IF(N249="základní",J249,0)</f>
        <v>0</v>
      </c>
      <c r="BF249" s="204">
        <f>IF(N249="snížená",J249,0)</f>
        <v>0</v>
      </c>
      <c r="BG249" s="204">
        <f>IF(N249="zákl. přenesená",J249,0)</f>
        <v>0</v>
      </c>
      <c r="BH249" s="204">
        <f>IF(N249="sníž. přenesená",J249,0)</f>
        <v>0</v>
      </c>
      <c r="BI249" s="204">
        <f>IF(N249="nulová",J249,0)</f>
        <v>0</v>
      </c>
      <c r="BJ249" s="18" t="s">
        <v>93</v>
      </c>
      <c r="BK249" s="204">
        <f>ROUND(I249*H249,2)</f>
        <v>0</v>
      </c>
      <c r="BL249" s="18" t="s">
        <v>317</v>
      </c>
      <c r="BM249" s="203" t="s">
        <v>1773</v>
      </c>
    </row>
    <row r="250" spans="1:65" s="2" customFormat="1" ht="11.25">
      <c r="A250" s="35"/>
      <c r="B250" s="36"/>
      <c r="C250" s="37"/>
      <c r="D250" s="205" t="s">
        <v>230</v>
      </c>
      <c r="E250" s="37"/>
      <c r="F250" s="206" t="s">
        <v>1357</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230</v>
      </c>
      <c r="AU250" s="18" t="s">
        <v>93</v>
      </c>
    </row>
    <row r="251" spans="1:65" s="2" customFormat="1" ht="14.45" customHeight="1">
      <c r="A251" s="35"/>
      <c r="B251" s="36"/>
      <c r="C251" s="192" t="s">
        <v>596</v>
      </c>
      <c r="D251" s="192" t="s">
        <v>223</v>
      </c>
      <c r="E251" s="193" t="s">
        <v>1446</v>
      </c>
      <c r="F251" s="194" t="s">
        <v>1447</v>
      </c>
      <c r="G251" s="195" t="s">
        <v>1025</v>
      </c>
      <c r="H251" s="196">
        <v>2</v>
      </c>
      <c r="I251" s="197"/>
      <c r="J251" s="198">
        <f>ROUND(I251*H251,2)</f>
        <v>0</v>
      </c>
      <c r="K251" s="194" t="s">
        <v>1</v>
      </c>
      <c r="L251" s="40"/>
      <c r="M251" s="199" t="s">
        <v>1</v>
      </c>
      <c r="N251" s="200" t="s">
        <v>46</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317</v>
      </c>
      <c r="AT251" s="203" t="s">
        <v>223</v>
      </c>
      <c r="AU251" s="203" t="s">
        <v>93</v>
      </c>
      <c r="AY251" s="18" t="s">
        <v>220</v>
      </c>
      <c r="BE251" s="204">
        <f>IF(N251="základní",J251,0)</f>
        <v>0</v>
      </c>
      <c r="BF251" s="204">
        <f>IF(N251="snížená",J251,0)</f>
        <v>0</v>
      </c>
      <c r="BG251" s="204">
        <f>IF(N251="zákl. přenesená",J251,0)</f>
        <v>0</v>
      </c>
      <c r="BH251" s="204">
        <f>IF(N251="sníž. přenesená",J251,0)</f>
        <v>0</v>
      </c>
      <c r="BI251" s="204">
        <f>IF(N251="nulová",J251,0)</f>
        <v>0</v>
      </c>
      <c r="BJ251" s="18" t="s">
        <v>93</v>
      </c>
      <c r="BK251" s="204">
        <f>ROUND(I251*H251,2)</f>
        <v>0</v>
      </c>
      <c r="BL251" s="18" t="s">
        <v>317</v>
      </c>
      <c r="BM251" s="203" t="s">
        <v>1774</v>
      </c>
    </row>
    <row r="252" spans="1:65" s="2" customFormat="1" ht="11.25">
      <c r="A252" s="35"/>
      <c r="B252" s="36"/>
      <c r="C252" s="37"/>
      <c r="D252" s="205" t="s">
        <v>230</v>
      </c>
      <c r="E252" s="37"/>
      <c r="F252" s="206" t="s">
        <v>1447</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230</v>
      </c>
      <c r="AU252" s="18" t="s">
        <v>93</v>
      </c>
    </row>
    <row r="253" spans="1:65" s="2" customFormat="1" ht="14.45" customHeight="1">
      <c r="A253" s="35"/>
      <c r="B253" s="36"/>
      <c r="C253" s="243" t="s">
        <v>602</v>
      </c>
      <c r="D253" s="243" t="s">
        <v>359</v>
      </c>
      <c r="E253" s="244" t="s">
        <v>1449</v>
      </c>
      <c r="F253" s="245" t="s">
        <v>1450</v>
      </c>
      <c r="G253" s="246" t="s">
        <v>1025</v>
      </c>
      <c r="H253" s="247">
        <v>2</v>
      </c>
      <c r="I253" s="248"/>
      <c r="J253" s="249">
        <f>ROUND(I253*H253,2)</f>
        <v>0</v>
      </c>
      <c r="K253" s="245" t="s">
        <v>1</v>
      </c>
      <c r="L253" s="250"/>
      <c r="M253" s="251" t="s">
        <v>1</v>
      </c>
      <c r="N253" s="252" t="s">
        <v>46</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362</v>
      </c>
      <c r="AT253" s="203" t="s">
        <v>359</v>
      </c>
      <c r="AU253" s="203" t="s">
        <v>93</v>
      </c>
      <c r="AY253" s="18" t="s">
        <v>220</v>
      </c>
      <c r="BE253" s="204">
        <f>IF(N253="základní",J253,0)</f>
        <v>0</v>
      </c>
      <c r="BF253" s="204">
        <f>IF(N253="snížená",J253,0)</f>
        <v>0</v>
      </c>
      <c r="BG253" s="204">
        <f>IF(N253="zákl. přenesená",J253,0)</f>
        <v>0</v>
      </c>
      <c r="BH253" s="204">
        <f>IF(N253="sníž. přenesená",J253,0)</f>
        <v>0</v>
      </c>
      <c r="BI253" s="204">
        <f>IF(N253="nulová",J253,0)</f>
        <v>0</v>
      </c>
      <c r="BJ253" s="18" t="s">
        <v>93</v>
      </c>
      <c r="BK253" s="204">
        <f>ROUND(I253*H253,2)</f>
        <v>0</v>
      </c>
      <c r="BL253" s="18" t="s">
        <v>317</v>
      </c>
      <c r="BM253" s="203" t="s">
        <v>1775</v>
      </c>
    </row>
    <row r="254" spans="1:65" s="2" customFormat="1" ht="11.25">
      <c r="A254" s="35"/>
      <c r="B254" s="36"/>
      <c r="C254" s="37"/>
      <c r="D254" s="205" t="s">
        <v>230</v>
      </c>
      <c r="E254" s="37"/>
      <c r="F254" s="206" t="s">
        <v>1450</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230</v>
      </c>
      <c r="AU254" s="18" t="s">
        <v>93</v>
      </c>
    </row>
    <row r="255" spans="1:65" s="2" customFormat="1" ht="14.45" customHeight="1">
      <c r="A255" s="35"/>
      <c r="B255" s="36"/>
      <c r="C255" s="192" t="s">
        <v>607</v>
      </c>
      <c r="D255" s="192" t="s">
        <v>223</v>
      </c>
      <c r="E255" s="193" t="s">
        <v>1374</v>
      </c>
      <c r="F255" s="194" t="s">
        <v>1375</v>
      </c>
      <c r="G255" s="195" t="s">
        <v>1025</v>
      </c>
      <c r="H255" s="196">
        <v>96</v>
      </c>
      <c r="I255" s="197"/>
      <c r="J255" s="198">
        <f>ROUND(I255*H255,2)</f>
        <v>0</v>
      </c>
      <c r="K255" s="194" t="s">
        <v>1</v>
      </c>
      <c r="L255" s="40"/>
      <c r="M255" s="199" t="s">
        <v>1</v>
      </c>
      <c r="N255" s="200" t="s">
        <v>46</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317</v>
      </c>
      <c r="AT255" s="203" t="s">
        <v>223</v>
      </c>
      <c r="AU255" s="203" t="s">
        <v>93</v>
      </c>
      <c r="AY255" s="18" t="s">
        <v>220</v>
      </c>
      <c r="BE255" s="204">
        <f>IF(N255="základní",J255,0)</f>
        <v>0</v>
      </c>
      <c r="BF255" s="204">
        <f>IF(N255="snížená",J255,0)</f>
        <v>0</v>
      </c>
      <c r="BG255" s="204">
        <f>IF(N255="zákl. přenesená",J255,0)</f>
        <v>0</v>
      </c>
      <c r="BH255" s="204">
        <f>IF(N255="sníž. přenesená",J255,0)</f>
        <v>0</v>
      </c>
      <c r="BI255" s="204">
        <f>IF(N255="nulová",J255,0)</f>
        <v>0</v>
      </c>
      <c r="BJ255" s="18" t="s">
        <v>93</v>
      </c>
      <c r="BK255" s="204">
        <f>ROUND(I255*H255,2)</f>
        <v>0</v>
      </c>
      <c r="BL255" s="18" t="s">
        <v>317</v>
      </c>
      <c r="BM255" s="203" t="s">
        <v>1776</v>
      </c>
    </row>
    <row r="256" spans="1:65" s="2" customFormat="1" ht="11.25">
      <c r="A256" s="35"/>
      <c r="B256" s="36"/>
      <c r="C256" s="37"/>
      <c r="D256" s="205" t="s">
        <v>230</v>
      </c>
      <c r="E256" s="37"/>
      <c r="F256" s="206" t="s">
        <v>1375</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230</v>
      </c>
      <c r="AU256" s="18" t="s">
        <v>93</v>
      </c>
    </row>
    <row r="257" spans="1:65" s="2" customFormat="1" ht="14.45" customHeight="1">
      <c r="A257" s="35"/>
      <c r="B257" s="36"/>
      <c r="C257" s="192" t="s">
        <v>612</v>
      </c>
      <c r="D257" s="192" t="s">
        <v>223</v>
      </c>
      <c r="E257" s="193" t="s">
        <v>1461</v>
      </c>
      <c r="F257" s="194" t="s">
        <v>1462</v>
      </c>
      <c r="G257" s="195" t="s">
        <v>1025</v>
      </c>
      <c r="H257" s="196">
        <v>1</v>
      </c>
      <c r="I257" s="197"/>
      <c r="J257" s="198">
        <f>ROUND(I257*H257,2)</f>
        <v>0</v>
      </c>
      <c r="K257" s="194" t="s">
        <v>1</v>
      </c>
      <c r="L257" s="40"/>
      <c r="M257" s="199" t="s">
        <v>1</v>
      </c>
      <c r="N257" s="200" t="s">
        <v>46</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317</v>
      </c>
      <c r="AT257" s="203" t="s">
        <v>223</v>
      </c>
      <c r="AU257" s="203" t="s">
        <v>93</v>
      </c>
      <c r="AY257" s="18" t="s">
        <v>220</v>
      </c>
      <c r="BE257" s="204">
        <f>IF(N257="základní",J257,0)</f>
        <v>0</v>
      </c>
      <c r="BF257" s="204">
        <f>IF(N257="snížená",J257,0)</f>
        <v>0</v>
      </c>
      <c r="BG257" s="204">
        <f>IF(N257="zákl. přenesená",J257,0)</f>
        <v>0</v>
      </c>
      <c r="BH257" s="204">
        <f>IF(N257="sníž. přenesená",J257,0)</f>
        <v>0</v>
      </c>
      <c r="BI257" s="204">
        <f>IF(N257="nulová",J257,0)</f>
        <v>0</v>
      </c>
      <c r="BJ257" s="18" t="s">
        <v>93</v>
      </c>
      <c r="BK257" s="204">
        <f>ROUND(I257*H257,2)</f>
        <v>0</v>
      </c>
      <c r="BL257" s="18" t="s">
        <v>317</v>
      </c>
      <c r="BM257" s="203" t="s">
        <v>1777</v>
      </c>
    </row>
    <row r="258" spans="1:65" s="2" customFormat="1" ht="11.25">
      <c r="A258" s="35"/>
      <c r="B258" s="36"/>
      <c r="C258" s="37"/>
      <c r="D258" s="205" t="s">
        <v>230</v>
      </c>
      <c r="E258" s="37"/>
      <c r="F258" s="206" t="s">
        <v>1462</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230</v>
      </c>
      <c r="AU258" s="18" t="s">
        <v>93</v>
      </c>
    </row>
    <row r="259" spans="1:65" s="2" customFormat="1" ht="14.45" customHeight="1">
      <c r="A259" s="35"/>
      <c r="B259" s="36"/>
      <c r="C259" s="192" t="s">
        <v>616</v>
      </c>
      <c r="D259" s="192" t="s">
        <v>223</v>
      </c>
      <c r="E259" s="193" t="s">
        <v>1298</v>
      </c>
      <c r="F259" s="194" t="s">
        <v>1299</v>
      </c>
      <c r="G259" s="195" t="s">
        <v>1300</v>
      </c>
      <c r="H259" s="196">
        <v>0.1</v>
      </c>
      <c r="I259" s="197"/>
      <c r="J259" s="198">
        <f>ROUND(I259*H259,2)</f>
        <v>0</v>
      </c>
      <c r="K259" s="194" t="s">
        <v>1</v>
      </c>
      <c r="L259" s="40"/>
      <c r="M259" s="199" t="s">
        <v>1</v>
      </c>
      <c r="N259" s="200" t="s">
        <v>46</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317</v>
      </c>
      <c r="AT259" s="203" t="s">
        <v>223</v>
      </c>
      <c r="AU259" s="203" t="s">
        <v>93</v>
      </c>
      <c r="AY259" s="18" t="s">
        <v>220</v>
      </c>
      <c r="BE259" s="204">
        <f>IF(N259="základní",J259,0)</f>
        <v>0</v>
      </c>
      <c r="BF259" s="204">
        <f>IF(N259="snížená",J259,0)</f>
        <v>0</v>
      </c>
      <c r="BG259" s="204">
        <f>IF(N259="zákl. přenesená",J259,0)</f>
        <v>0</v>
      </c>
      <c r="BH259" s="204">
        <f>IF(N259="sníž. přenesená",J259,0)</f>
        <v>0</v>
      </c>
      <c r="BI259" s="204">
        <f>IF(N259="nulová",J259,0)</f>
        <v>0</v>
      </c>
      <c r="BJ259" s="18" t="s">
        <v>93</v>
      </c>
      <c r="BK259" s="204">
        <f>ROUND(I259*H259,2)</f>
        <v>0</v>
      </c>
      <c r="BL259" s="18" t="s">
        <v>317</v>
      </c>
      <c r="BM259" s="203" t="s">
        <v>1778</v>
      </c>
    </row>
    <row r="260" spans="1:65" s="2" customFormat="1" ht="11.25">
      <c r="A260" s="35"/>
      <c r="B260" s="36"/>
      <c r="C260" s="37"/>
      <c r="D260" s="205" t="s">
        <v>230</v>
      </c>
      <c r="E260" s="37"/>
      <c r="F260" s="206" t="s">
        <v>1299</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230</v>
      </c>
      <c r="AU260" s="18" t="s">
        <v>93</v>
      </c>
    </row>
    <row r="261" spans="1:65" s="2" customFormat="1" ht="14.45" customHeight="1">
      <c r="A261" s="35"/>
      <c r="B261" s="36"/>
      <c r="C261" s="192" t="s">
        <v>623</v>
      </c>
      <c r="D261" s="192" t="s">
        <v>223</v>
      </c>
      <c r="E261" s="193" t="s">
        <v>1295</v>
      </c>
      <c r="F261" s="194" t="s">
        <v>1296</v>
      </c>
      <c r="G261" s="195" t="s">
        <v>1025</v>
      </c>
      <c r="H261" s="196">
        <v>2</v>
      </c>
      <c r="I261" s="197"/>
      <c r="J261" s="198">
        <f>ROUND(I261*H261,2)</f>
        <v>0</v>
      </c>
      <c r="K261" s="194" t="s">
        <v>1</v>
      </c>
      <c r="L261" s="40"/>
      <c r="M261" s="199" t="s">
        <v>1</v>
      </c>
      <c r="N261" s="200" t="s">
        <v>46</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317</v>
      </c>
      <c r="AT261" s="203" t="s">
        <v>223</v>
      </c>
      <c r="AU261" s="203" t="s">
        <v>93</v>
      </c>
      <c r="AY261" s="18" t="s">
        <v>220</v>
      </c>
      <c r="BE261" s="204">
        <f>IF(N261="základní",J261,0)</f>
        <v>0</v>
      </c>
      <c r="BF261" s="204">
        <f>IF(N261="snížená",J261,0)</f>
        <v>0</v>
      </c>
      <c r="BG261" s="204">
        <f>IF(N261="zákl. přenesená",J261,0)</f>
        <v>0</v>
      </c>
      <c r="BH261" s="204">
        <f>IF(N261="sníž. přenesená",J261,0)</f>
        <v>0</v>
      </c>
      <c r="BI261" s="204">
        <f>IF(N261="nulová",J261,0)</f>
        <v>0</v>
      </c>
      <c r="BJ261" s="18" t="s">
        <v>93</v>
      </c>
      <c r="BK261" s="204">
        <f>ROUND(I261*H261,2)</f>
        <v>0</v>
      </c>
      <c r="BL261" s="18" t="s">
        <v>317</v>
      </c>
      <c r="BM261" s="203" t="s">
        <v>1779</v>
      </c>
    </row>
    <row r="262" spans="1:65" s="2" customFormat="1" ht="11.25">
      <c r="A262" s="35"/>
      <c r="B262" s="36"/>
      <c r="C262" s="37"/>
      <c r="D262" s="205" t="s">
        <v>230</v>
      </c>
      <c r="E262" s="37"/>
      <c r="F262" s="206" t="s">
        <v>1296</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230</v>
      </c>
      <c r="AU262" s="18" t="s">
        <v>93</v>
      </c>
    </row>
    <row r="263" spans="1:65" s="2" customFormat="1" ht="14.45" customHeight="1">
      <c r="A263" s="35"/>
      <c r="B263" s="36"/>
      <c r="C263" s="192" t="s">
        <v>629</v>
      </c>
      <c r="D263" s="192" t="s">
        <v>223</v>
      </c>
      <c r="E263" s="193" t="s">
        <v>1292</v>
      </c>
      <c r="F263" s="194" t="s">
        <v>1293</v>
      </c>
      <c r="G263" s="195" t="s">
        <v>1025</v>
      </c>
      <c r="H263" s="196">
        <v>40</v>
      </c>
      <c r="I263" s="197"/>
      <c r="J263" s="198">
        <f>ROUND(I263*H263,2)</f>
        <v>0</v>
      </c>
      <c r="K263" s="194" t="s">
        <v>1</v>
      </c>
      <c r="L263" s="40"/>
      <c r="M263" s="199" t="s">
        <v>1</v>
      </c>
      <c r="N263" s="200" t="s">
        <v>46</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317</v>
      </c>
      <c r="AT263" s="203" t="s">
        <v>223</v>
      </c>
      <c r="AU263" s="203" t="s">
        <v>93</v>
      </c>
      <c r="AY263" s="18" t="s">
        <v>220</v>
      </c>
      <c r="BE263" s="204">
        <f>IF(N263="základní",J263,0)</f>
        <v>0</v>
      </c>
      <c r="BF263" s="204">
        <f>IF(N263="snížená",J263,0)</f>
        <v>0</v>
      </c>
      <c r="BG263" s="204">
        <f>IF(N263="zákl. přenesená",J263,0)</f>
        <v>0</v>
      </c>
      <c r="BH263" s="204">
        <f>IF(N263="sníž. přenesená",J263,0)</f>
        <v>0</v>
      </c>
      <c r="BI263" s="204">
        <f>IF(N263="nulová",J263,0)</f>
        <v>0</v>
      </c>
      <c r="BJ263" s="18" t="s">
        <v>93</v>
      </c>
      <c r="BK263" s="204">
        <f>ROUND(I263*H263,2)</f>
        <v>0</v>
      </c>
      <c r="BL263" s="18" t="s">
        <v>317</v>
      </c>
      <c r="BM263" s="203" t="s">
        <v>1780</v>
      </c>
    </row>
    <row r="264" spans="1:65" s="2" customFormat="1" ht="11.25">
      <c r="A264" s="35"/>
      <c r="B264" s="36"/>
      <c r="C264" s="37"/>
      <c r="D264" s="205" t="s">
        <v>230</v>
      </c>
      <c r="E264" s="37"/>
      <c r="F264" s="206" t="s">
        <v>1293</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230</v>
      </c>
      <c r="AU264" s="18" t="s">
        <v>93</v>
      </c>
    </row>
    <row r="265" spans="1:65" s="2" customFormat="1" ht="14.45" customHeight="1">
      <c r="A265" s="35"/>
      <c r="B265" s="36"/>
      <c r="C265" s="192" t="s">
        <v>633</v>
      </c>
      <c r="D265" s="192" t="s">
        <v>223</v>
      </c>
      <c r="E265" s="193" t="s">
        <v>1302</v>
      </c>
      <c r="F265" s="194" t="s">
        <v>1303</v>
      </c>
      <c r="G265" s="195" t="s">
        <v>353</v>
      </c>
      <c r="H265" s="196">
        <v>235</v>
      </c>
      <c r="I265" s="197"/>
      <c r="J265" s="198">
        <f>ROUND(I265*H265,2)</f>
        <v>0</v>
      </c>
      <c r="K265" s="194" t="s">
        <v>1</v>
      </c>
      <c r="L265" s="40"/>
      <c r="M265" s="199" t="s">
        <v>1</v>
      </c>
      <c r="N265" s="200" t="s">
        <v>46</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317</v>
      </c>
      <c r="AT265" s="203" t="s">
        <v>223</v>
      </c>
      <c r="AU265" s="203" t="s">
        <v>93</v>
      </c>
      <c r="AY265" s="18" t="s">
        <v>220</v>
      </c>
      <c r="BE265" s="204">
        <f>IF(N265="základní",J265,0)</f>
        <v>0</v>
      </c>
      <c r="BF265" s="204">
        <f>IF(N265="snížená",J265,0)</f>
        <v>0</v>
      </c>
      <c r="BG265" s="204">
        <f>IF(N265="zákl. přenesená",J265,0)</f>
        <v>0</v>
      </c>
      <c r="BH265" s="204">
        <f>IF(N265="sníž. přenesená",J265,0)</f>
        <v>0</v>
      </c>
      <c r="BI265" s="204">
        <f>IF(N265="nulová",J265,0)</f>
        <v>0</v>
      </c>
      <c r="BJ265" s="18" t="s">
        <v>93</v>
      </c>
      <c r="BK265" s="204">
        <f>ROUND(I265*H265,2)</f>
        <v>0</v>
      </c>
      <c r="BL265" s="18" t="s">
        <v>317</v>
      </c>
      <c r="BM265" s="203" t="s">
        <v>1781</v>
      </c>
    </row>
    <row r="266" spans="1:65" s="2" customFormat="1" ht="11.25">
      <c r="A266" s="35"/>
      <c r="B266" s="36"/>
      <c r="C266" s="37"/>
      <c r="D266" s="205" t="s">
        <v>230</v>
      </c>
      <c r="E266" s="37"/>
      <c r="F266" s="206" t="s">
        <v>1303</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230</v>
      </c>
      <c r="AU266" s="18" t="s">
        <v>93</v>
      </c>
    </row>
    <row r="267" spans="1:65" s="2" customFormat="1" ht="14.45" customHeight="1">
      <c r="A267" s="35"/>
      <c r="B267" s="36"/>
      <c r="C267" s="192" t="s">
        <v>637</v>
      </c>
      <c r="D267" s="192" t="s">
        <v>223</v>
      </c>
      <c r="E267" s="193" t="s">
        <v>1305</v>
      </c>
      <c r="F267" s="194" t="s">
        <v>1306</v>
      </c>
      <c r="G267" s="195" t="s">
        <v>353</v>
      </c>
      <c r="H267" s="196">
        <v>165</v>
      </c>
      <c r="I267" s="197"/>
      <c r="J267" s="198">
        <f>ROUND(I267*H267,2)</f>
        <v>0</v>
      </c>
      <c r="K267" s="194" t="s">
        <v>1</v>
      </c>
      <c r="L267" s="40"/>
      <c r="M267" s="199" t="s">
        <v>1</v>
      </c>
      <c r="N267" s="200" t="s">
        <v>46</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317</v>
      </c>
      <c r="AT267" s="203" t="s">
        <v>223</v>
      </c>
      <c r="AU267" s="203" t="s">
        <v>93</v>
      </c>
      <c r="AY267" s="18" t="s">
        <v>220</v>
      </c>
      <c r="BE267" s="204">
        <f>IF(N267="základní",J267,0)</f>
        <v>0</v>
      </c>
      <c r="BF267" s="204">
        <f>IF(N267="snížená",J267,0)</f>
        <v>0</v>
      </c>
      <c r="BG267" s="204">
        <f>IF(N267="zákl. přenesená",J267,0)</f>
        <v>0</v>
      </c>
      <c r="BH267" s="204">
        <f>IF(N267="sníž. přenesená",J267,0)</f>
        <v>0</v>
      </c>
      <c r="BI267" s="204">
        <f>IF(N267="nulová",J267,0)</f>
        <v>0</v>
      </c>
      <c r="BJ267" s="18" t="s">
        <v>93</v>
      </c>
      <c r="BK267" s="204">
        <f>ROUND(I267*H267,2)</f>
        <v>0</v>
      </c>
      <c r="BL267" s="18" t="s">
        <v>317</v>
      </c>
      <c r="BM267" s="203" t="s">
        <v>1782</v>
      </c>
    </row>
    <row r="268" spans="1:65" s="2" customFormat="1" ht="11.25">
      <c r="A268" s="35"/>
      <c r="B268" s="36"/>
      <c r="C268" s="37"/>
      <c r="D268" s="205" t="s">
        <v>230</v>
      </c>
      <c r="E268" s="37"/>
      <c r="F268" s="206" t="s">
        <v>1306</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230</v>
      </c>
      <c r="AU268" s="18" t="s">
        <v>93</v>
      </c>
    </row>
    <row r="269" spans="1:65" s="2" customFormat="1" ht="14.45" customHeight="1">
      <c r="A269" s="35"/>
      <c r="B269" s="36"/>
      <c r="C269" s="192" t="s">
        <v>644</v>
      </c>
      <c r="D269" s="192" t="s">
        <v>223</v>
      </c>
      <c r="E269" s="193" t="s">
        <v>1308</v>
      </c>
      <c r="F269" s="194" t="s">
        <v>1309</v>
      </c>
      <c r="G269" s="195" t="s">
        <v>353</v>
      </c>
      <c r="H269" s="196">
        <v>36</v>
      </c>
      <c r="I269" s="197"/>
      <c r="J269" s="198">
        <f>ROUND(I269*H269,2)</f>
        <v>0</v>
      </c>
      <c r="K269" s="194" t="s">
        <v>1</v>
      </c>
      <c r="L269" s="40"/>
      <c r="M269" s="199" t="s">
        <v>1</v>
      </c>
      <c r="N269" s="200" t="s">
        <v>46</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317</v>
      </c>
      <c r="AT269" s="203" t="s">
        <v>223</v>
      </c>
      <c r="AU269" s="203" t="s">
        <v>93</v>
      </c>
      <c r="AY269" s="18" t="s">
        <v>220</v>
      </c>
      <c r="BE269" s="204">
        <f>IF(N269="základní",J269,0)</f>
        <v>0</v>
      </c>
      <c r="BF269" s="204">
        <f>IF(N269="snížená",J269,0)</f>
        <v>0</v>
      </c>
      <c r="BG269" s="204">
        <f>IF(N269="zákl. přenesená",J269,0)</f>
        <v>0</v>
      </c>
      <c r="BH269" s="204">
        <f>IF(N269="sníž. přenesená",J269,0)</f>
        <v>0</v>
      </c>
      <c r="BI269" s="204">
        <f>IF(N269="nulová",J269,0)</f>
        <v>0</v>
      </c>
      <c r="BJ269" s="18" t="s">
        <v>93</v>
      </c>
      <c r="BK269" s="204">
        <f>ROUND(I269*H269,2)</f>
        <v>0</v>
      </c>
      <c r="BL269" s="18" t="s">
        <v>317</v>
      </c>
      <c r="BM269" s="203" t="s">
        <v>1783</v>
      </c>
    </row>
    <row r="270" spans="1:65" s="2" customFormat="1" ht="11.25">
      <c r="A270" s="35"/>
      <c r="B270" s="36"/>
      <c r="C270" s="37"/>
      <c r="D270" s="205" t="s">
        <v>230</v>
      </c>
      <c r="E270" s="37"/>
      <c r="F270" s="206" t="s">
        <v>1309</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230</v>
      </c>
      <c r="AU270" s="18" t="s">
        <v>93</v>
      </c>
    </row>
    <row r="271" spans="1:65" s="2" customFormat="1" ht="14.45" customHeight="1">
      <c r="A271" s="35"/>
      <c r="B271" s="36"/>
      <c r="C271" s="192" t="s">
        <v>648</v>
      </c>
      <c r="D271" s="192" t="s">
        <v>223</v>
      </c>
      <c r="E271" s="193" t="s">
        <v>1311</v>
      </c>
      <c r="F271" s="194" t="s">
        <v>1312</v>
      </c>
      <c r="G271" s="195" t="s">
        <v>353</v>
      </c>
      <c r="H271" s="196">
        <v>235</v>
      </c>
      <c r="I271" s="197"/>
      <c r="J271" s="198">
        <f>ROUND(I271*H271,2)</f>
        <v>0</v>
      </c>
      <c r="K271" s="194" t="s">
        <v>1</v>
      </c>
      <c r="L271" s="40"/>
      <c r="M271" s="199" t="s">
        <v>1</v>
      </c>
      <c r="N271" s="200" t="s">
        <v>46</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317</v>
      </c>
      <c r="AT271" s="203" t="s">
        <v>223</v>
      </c>
      <c r="AU271" s="203" t="s">
        <v>93</v>
      </c>
      <c r="AY271" s="18" t="s">
        <v>220</v>
      </c>
      <c r="BE271" s="204">
        <f>IF(N271="základní",J271,0)</f>
        <v>0</v>
      </c>
      <c r="BF271" s="204">
        <f>IF(N271="snížená",J271,0)</f>
        <v>0</v>
      </c>
      <c r="BG271" s="204">
        <f>IF(N271="zákl. přenesená",J271,0)</f>
        <v>0</v>
      </c>
      <c r="BH271" s="204">
        <f>IF(N271="sníž. přenesená",J271,0)</f>
        <v>0</v>
      </c>
      <c r="BI271" s="204">
        <f>IF(N271="nulová",J271,0)</f>
        <v>0</v>
      </c>
      <c r="BJ271" s="18" t="s">
        <v>93</v>
      </c>
      <c r="BK271" s="204">
        <f>ROUND(I271*H271,2)</f>
        <v>0</v>
      </c>
      <c r="BL271" s="18" t="s">
        <v>317</v>
      </c>
      <c r="BM271" s="203" t="s">
        <v>1784</v>
      </c>
    </row>
    <row r="272" spans="1:65" s="2" customFormat="1" ht="11.25">
      <c r="A272" s="35"/>
      <c r="B272" s="36"/>
      <c r="C272" s="37"/>
      <c r="D272" s="205" t="s">
        <v>230</v>
      </c>
      <c r="E272" s="37"/>
      <c r="F272" s="206" t="s">
        <v>1312</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230</v>
      </c>
      <c r="AU272" s="18" t="s">
        <v>93</v>
      </c>
    </row>
    <row r="273" spans="1:65" s="2" customFormat="1" ht="14.45" customHeight="1">
      <c r="A273" s="35"/>
      <c r="B273" s="36"/>
      <c r="C273" s="192" t="s">
        <v>653</v>
      </c>
      <c r="D273" s="192" t="s">
        <v>223</v>
      </c>
      <c r="E273" s="193" t="s">
        <v>1314</v>
      </c>
      <c r="F273" s="194" t="s">
        <v>1315</v>
      </c>
      <c r="G273" s="195" t="s">
        <v>353</v>
      </c>
      <c r="H273" s="196">
        <v>165</v>
      </c>
      <c r="I273" s="197"/>
      <c r="J273" s="198">
        <f>ROUND(I273*H273,2)</f>
        <v>0</v>
      </c>
      <c r="K273" s="194" t="s">
        <v>1</v>
      </c>
      <c r="L273" s="40"/>
      <c r="M273" s="199" t="s">
        <v>1</v>
      </c>
      <c r="N273" s="200" t="s">
        <v>46</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317</v>
      </c>
      <c r="AT273" s="203" t="s">
        <v>223</v>
      </c>
      <c r="AU273" s="203" t="s">
        <v>93</v>
      </c>
      <c r="AY273" s="18" t="s">
        <v>220</v>
      </c>
      <c r="BE273" s="204">
        <f>IF(N273="základní",J273,0)</f>
        <v>0</v>
      </c>
      <c r="BF273" s="204">
        <f>IF(N273="snížená",J273,0)</f>
        <v>0</v>
      </c>
      <c r="BG273" s="204">
        <f>IF(N273="zákl. přenesená",J273,0)</f>
        <v>0</v>
      </c>
      <c r="BH273" s="204">
        <f>IF(N273="sníž. přenesená",J273,0)</f>
        <v>0</v>
      </c>
      <c r="BI273" s="204">
        <f>IF(N273="nulová",J273,0)</f>
        <v>0</v>
      </c>
      <c r="BJ273" s="18" t="s">
        <v>93</v>
      </c>
      <c r="BK273" s="204">
        <f>ROUND(I273*H273,2)</f>
        <v>0</v>
      </c>
      <c r="BL273" s="18" t="s">
        <v>317</v>
      </c>
      <c r="BM273" s="203" t="s">
        <v>1785</v>
      </c>
    </row>
    <row r="274" spans="1:65" s="2" customFormat="1" ht="11.25">
      <c r="A274" s="35"/>
      <c r="B274" s="36"/>
      <c r="C274" s="37"/>
      <c r="D274" s="205" t="s">
        <v>230</v>
      </c>
      <c r="E274" s="37"/>
      <c r="F274" s="206" t="s">
        <v>1315</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230</v>
      </c>
      <c r="AU274" s="18" t="s">
        <v>93</v>
      </c>
    </row>
    <row r="275" spans="1:65" s="2" customFormat="1" ht="14.45" customHeight="1">
      <c r="A275" s="35"/>
      <c r="B275" s="36"/>
      <c r="C275" s="192" t="s">
        <v>658</v>
      </c>
      <c r="D275" s="192" t="s">
        <v>223</v>
      </c>
      <c r="E275" s="193" t="s">
        <v>1317</v>
      </c>
      <c r="F275" s="194" t="s">
        <v>1318</v>
      </c>
      <c r="G275" s="195" t="s">
        <v>353</v>
      </c>
      <c r="H275" s="196">
        <v>36</v>
      </c>
      <c r="I275" s="197"/>
      <c r="J275" s="198">
        <f>ROUND(I275*H275,2)</f>
        <v>0</v>
      </c>
      <c r="K275" s="194" t="s">
        <v>1</v>
      </c>
      <c r="L275" s="40"/>
      <c r="M275" s="199" t="s">
        <v>1</v>
      </c>
      <c r="N275" s="200" t="s">
        <v>46</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317</v>
      </c>
      <c r="AT275" s="203" t="s">
        <v>223</v>
      </c>
      <c r="AU275" s="203" t="s">
        <v>93</v>
      </c>
      <c r="AY275" s="18" t="s">
        <v>220</v>
      </c>
      <c r="BE275" s="204">
        <f>IF(N275="základní",J275,0)</f>
        <v>0</v>
      </c>
      <c r="BF275" s="204">
        <f>IF(N275="snížená",J275,0)</f>
        <v>0</v>
      </c>
      <c r="BG275" s="204">
        <f>IF(N275="zákl. přenesená",J275,0)</f>
        <v>0</v>
      </c>
      <c r="BH275" s="204">
        <f>IF(N275="sníž. přenesená",J275,0)</f>
        <v>0</v>
      </c>
      <c r="BI275" s="204">
        <f>IF(N275="nulová",J275,0)</f>
        <v>0</v>
      </c>
      <c r="BJ275" s="18" t="s">
        <v>93</v>
      </c>
      <c r="BK275" s="204">
        <f>ROUND(I275*H275,2)</f>
        <v>0</v>
      </c>
      <c r="BL275" s="18" t="s">
        <v>317</v>
      </c>
      <c r="BM275" s="203" t="s">
        <v>1786</v>
      </c>
    </row>
    <row r="276" spans="1:65" s="2" customFormat="1" ht="11.25">
      <c r="A276" s="35"/>
      <c r="B276" s="36"/>
      <c r="C276" s="37"/>
      <c r="D276" s="205" t="s">
        <v>230</v>
      </c>
      <c r="E276" s="37"/>
      <c r="F276" s="206" t="s">
        <v>1318</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230</v>
      </c>
      <c r="AU276" s="18" t="s">
        <v>93</v>
      </c>
    </row>
    <row r="277" spans="1:65" s="2" customFormat="1" ht="14.45" customHeight="1">
      <c r="A277" s="35"/>
      <c r="B277" s="36"/>
      <c r="C277" s="192" t="s">
        <v>662</v>
      </c>
      <c r="D277" s="192" t="s">
        <v>223</v>
      </c>
      <c r="E277" s="193" t="s">
        <v>1508</v>
      </c>
      <c r="F277" s="194" t="s">
        <v>1509</v>
      </c>
      <c r="G277" s="195" t="s">
        <v>1002</v>
      </c>
      <c r="H277" s="196">
        <v>16</v>
      </c>
      <c r="I277" s="197"/>
      <c r="J277" s="198">
        <f>ROUND(I277*H277,2)</f>
        <v>0</v>
      </c>
      <c r="K277" s="194" t="s">
        <v>1</v>
      </c>
      <c r="L277" s="40"/>
      <c r="M277" s="199" t="s">
        <v>1</v>
      </c>
      <c r="N277" s="200" t="s">
        <v>46</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317</v>
      </c>
      <c r="AT277" s="203" t="s">
        <v>223</v>
      </c>
      <c r="AU277" s="203" t="s">
        <v>93</v>
      </c>
      <c r="AY277" s="18" t="s">
        <v>220</v>
      </c>
      <c r="BE277" s="204">
        <f>IF(N277="základní",J277,0)</f>
        <v>0</v>
      </c>
      <c r="BF277" s="204">
        <f>IF(N277="snížená",J277,0)</f>
        <v>0</v>
      </c>
      <c r="BG277" s="204">
        <f>IF(N277="zákl. přenesená",J277,0)</f>
        <v>0</v>
      </c>
      <c r="BH277" s="204">
        <f>IF(N277="sníž. přenesená",J277,0)</f>
        <v>0</v>
      </c>
      <c r="BI277" s="204">
        <f>IF(N277="nulová",J277,0)</f>
        <v>0</v>
      </c>
      <c r="BJ277" s="18" t="s">
        <v>93</v>
      </c>
      <c r="BK277" s="204">
        <f>ROUND(I277*H277,2)</f>
        <v>0</v>
      </c>
      <c r="BL277" s="18" t="s">
        <v>317</v>
      </c>
      <c r="BM277" s="203" t="s">
        <v>1787</v>
      </c>
    </row>
    <row r="278" spans="1:65" s="2" customFormat="1" ht="11.25">
      <c r="A278" s="35"/>
      <c r="B278" s="36"/>
      <c r="C278" s="37"/>
      <c r="D278" s="205" t="s">
        <v>230</v>
      </c>
      <c r="E278" s="37"/>
      <c r="F278" s="206" t="s">
        <v>1509</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230</v>
      </c>
      <c r="AU278" s="18" t="s">
        <v>93</v>
      </c>
    </row>
    <row r="279" spans="1:65" s="2" customFormat="1" ht="14.45" customHeight="1">
      <c r="A279" s="35"/>
      <c r="B279" s="36"/>
      <c r="C279" s="192" t="s">
        <v>667</v>
      </c>
      <c r="D279" s="192" t="s">
        <v>223</v>
      </c>
      <c r="E279" s="193" t="s">
        <v>1511</v>
      </c>
      <c r="F279" s="194" t="s">
        <v>1512</v>
      </c>
      <c r="G279" s="195" t="s">
        <v>1002</v>
      </c>
      <c r="H279" s="196">
        <v>16</v>
      </c>
      <c r="I279" s="197"/>
      <c r="J279" s="198">
        <f>ROUND(I279*H279,2)</f>
        <v>0</v>
      </c>
      <c r="K279" s="194" t="s">
        <v>1</v>
      </c>
      <c r="L279" s="40"/>
      <c r="M279" s="199" t="s">
        <v>1</v>
      </c>
      <c r="N279" s="200" t="s">
        <v>46</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317</v>
      </c>
      <c r="AT279" s="203" t="s">
        <v>223</v>
      </c>
      <c r="AU279" s="203" t="s">
        <v>93</v>
      </c>
      <c r="AY279" s="18" t="s">
        <v>220</v>
      </c>
      <c r="BE279" s="204">
        <f>IF(N279="základní",J279,0)</f>
        <v>0</v>
      </c>
      <c r="BF279" s="204">
        <f>IF(N279="snížená",J279,0)</f>
        <v>0</v>
      </c>
      <c r="BG279" s="204">
        <f>IF(N279="zákl. přenesená",J279,0)</f>
        <v>0</v>
      </c>
      <c r="BH279" s="204">
        <f>IF(N279="sníž. přenesená",J279,0)</f>
        <v>0</v>
      </c>
      <c r="BI279" s="204">
        <f>IF(N279="nulová",J279,0)</f>
        <v>0</v>
      </c>
      <c r="BJ279" s="18" t="s">
        <v>93</v>
      </c>
      <c r="BK279" s="204">
        <f>ROUND(I279*H279,2)</f>
        <v>0</v>
      </c>
      <c r="BL279" s="18" t="s">
        <v>317</v>
      </c>
      <c r="BM279" s="203" t="s">
        <v>1788</v>
      </c>
    </row>
    <row r="280" spans="1:65" s="2" customFormat="1" ht="11.25">
      <c r="A280" s="35"/>
      <c r="B280" s="36"/>
      <c r="C280" s="37"/>
      <c r="D280" s="205" t="s">
        <v>230</v>
      </c>
      <c r="E280" s="37"/>
      <c r="F280" s="206" t="s">
        <v>1512</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230</v>
      </c>
      <c r="AU280" s="18" t="s">
        <v>93</v>
      </c>
    </row>
    <row r="281" spans="1:65" s="2" customFormat="1" ht="14.45" customHeight="1">
      <c r="A281" s="35"/>
      <c r="B281" s="36"/>
      <c r="C281" s="192" t="s">
        <v>673</v>
      </c>
      <c r="D281" s="192" t="s">
        <v>223</v>
      </c>
      <c r="E281" s="193" t="s">
        <v>1520</v>
      </c>
      <c r="F281" s="194" t="s">
        <v>1521</v>
      </c>
      <c r="G281" s="195" t="s">
        <v>259</v>
      </c>
      <c r="H281" s="196">
        <v>2</v>
      </c>
      <c r="I281" s="197"/>
      <c r="J281" s="198">
        <f>ROUND(I281*H281,2)</f>
        <v>0</v>
      </c>
      <c r="K281" s="194" t="s">
        <v>1</v>
      </c>
      <c r="L281" s="40"/>
      <c r="M281" s="199" t="s">
        <v>1</v>
      </c>
      <c r="N281" s="200" t="s">
        <v>46</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317</v>
      </c>
      <c r="AT281" s="203" t="s">
        <v>223</v>
      </c>
      <c r="AU281" s="203" t="s">
        <v>93</v>
      </c>
      <c r="AY281" s="18" t="s">
        <v>220</v>
      </c>
      <c r="BE281" s="204">
        <f>IF(N281="základní",J281,0)</f>
        <v>0</v>
      </c>
      <c r="BF281" s="204">
        <f>IF(N281="snížená",J281,0)</f>
        <v>0</v>
      </c>
      <c r="BG281" s="204">
        <f>IF(N281="zákl. přenesená",J281,0)</f>
        <v>0</v>
      </c>
      <c r="BH281" s="204">
        <f>IF(N281="sníž. přenesená",J281,0)</f>
        <v>0</v>
      </c>
      <c r="BI281" s="204">
        <f>IF(N281="nulová",J281,0)</f>
        <v>0</v>
      </c>
      <c r="BJ281" s="18" t="s">
        <v>93</v>
      </c>
      <c r="BK281" s="204">
        <f>ROUND(I281*H281,2)</f>
        <v>0</v>
      </c>
      <c r="BL281" s="18" t="s">
        <v>317</v>
      </c>
      <c r="BM281" s="203" t="s">
        <v>2307</v>
      </c>
    </row>
    <row r="282" spans="1:65" s="2" customFormat="1" ht="11.25">
      <c r="A282" s="35"/>
      <c r="B282" s="36"/>
      <c r="C282" s="37"/>
      <c r="D282" s="205" t="s">
        <v>230</v>
      </c>
      <c r="E282" s="37"/>
      <c r="F282" s="206" t="s">
        <v>1521</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230</v>
      </c>
      <c r="AU282" s="18" t="s">
        <v>93</v>
      </c>
    </row>
    <row r="283" spans="1:65" s="2" customFormat="1" ht="14.45" customHeight="1">
      <c r="A283" s="35"/>
      <c r="B283" s="36"/>
      <c r="C283" s="192" t="s">
        <v>680</v>
      </c>
      <c r="D283" s="192" t="s">
        <v>223</v>
      </c>
      <c r="E283" s="193" t="s">
        <v>1523</v>
      </c>
      <c r="F283" s="194" t="s">
        <v>1524</v>
      </c>
      <c r="G283" s="195" t="s">
        <v>259</v>
      </c>
      <c r="H283" s="196">
        <v>15</v>
      </c>
      <c r="I283" s="197"/>
      <c r="J283" s="198">
        <f>ROUND(I283*H283,2)</f>
        <v>0</v>
      </c>
      <c r="K283" s="194" t="s">
        <v>1</v>
      </c>
      <c r="L283" s="40"/>
      <c r="M283" s="199" t="s">
        <v>1</v>
      </c>
      <c r="N283" s="200" t="s">
        <v>46</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317</v>
      </c>
      <c r="AT283" s="203" t="s">
        <v>223</v>
      </c>
      <c r="AU283" s="203" t="s">
        <v>93</v>
      </c>
      <c r="AY283" s="18" t="s">
        <v>220</v>
      </c>
      <c r="BE283" s="204">
        <f>IF(N283="základní",J283,0)</f>
        <v>0</v>
      </c>
      <c r="BF283" s="204">
        <f>IF(N283="snížená",J283,0)</f>
        <v>0</v>
      </c>
      <c r="BG283" s="204">
        <f>IF(N283="zákl. přenesená",J283,0)</f>
        <v>0</v>
      </c>
      <c r="BH283" s="204">
        <f>IF(N283="sníž. přenesená",J283,0)</f>
        <v>0</v>
      </c>
      <c r="BI283" s="204">
        <f>IF(N283="nulová",J283,0)</f>
        <v>0</v>
      </c>
      <c r="BJ283" s="18" t="s">
        <v>93</v>
      </c>
      <c r="BK283" s="204">
        <f>ROUND(I283*H283,2)</f>
        <v>0</v>
      </c>
      <c r="BL283" s="18" t="s">
        <v>317</v>
      </c>
      <c r="BM283" s="203" t="s">
        <v>2308</v>
      </c>
    </row>
    <row r="284" spans="1:65" s="2" customFormat="1" ht="11.25">
      <c r="A284" s="35"/>
      <c r="B284" s="36"/>
      <c r="C284" s="37"/>
      <c r="D284" s="205" t="s">
        <v>230</v>
      </c>
      <c r="E284" s="37"/>
      <c r="F284" s="206" t="s">
        <v>1524</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230</v>
      </c>
      <c r="AU284" s="18" t="s">
        <v>93</v>
      </c>
    </row>
    <row r="285" spans="1:65" s="2" customFormat="1" ht="14.45" customHeight="1">
      <c r="A285" s="35"/>
      <c r="B285" s="36"/>
      <c r="C285" s="192" t="s">
        <v>685</v>
      </c>
      <c r="D285" s="192" t="s">
        <v>223</v>
      </c>
      <c r="E285" s="193" t="s">
        <v>1526</v>
      </c>
      <c r="F285" s="194" t="s">
        <v>1527</v>
      </c>
      <c r="G285" s="195" t="s">
        <v>259</v>
      </c>
      <c r="H285" s="196">
        <v>2</v>
      </c>
      <c r="I285" s="197"/>
      <c r="J285" s="198">
        <f>ROUND(I285*H285,2)</f>
        <v>0</v>
      </c>
      <c r="K285" s="194" t="s">
        <v>1</v>
      </c>
      <c r="L285" s="40"/>
      <c r="M285" s="199" t="s">
        <v>1</v>
      </c>
      <c r="N285" s="200" t="s">
        <v>46</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317</v>
      </c>
      <c r="AT285" s="203" t="s">
        <v>223</v>
      </c>
      <c r="AU285" s="203" t="s">
        <v>93</v>
      </c>
      <c r="AY285" s="18" t="s">
        <v>220</v>
      </c>
      <c r="BE285" s="204">
        <f>IF(N285="základní",J285,0)</f>
        <v>0</v>
      </c>
      <c r="BF285" s="204">
        <f>IF(N285="snížená",J285,0)</f>
        <v>0</v>
      </c>
      <c r="BG285" s="204">
        <f>IF(N285="zákl. přenesená",J285,0)</f>
        <v>0</v>
      </c>
      <c r="BH285" s="204">
        <f>IF(N285="sníž. přenesená",J285,0)</f>
        <v>0</v>
      </c>
      <c r="BI285" s="204">
        <f>IF(N285="nulová",J285,0)</f>
        <v>0</v>
      </c>
      <c r="BJ285" s="18" t="s">
        <v>93</v>
      </c>
      <c r="BK285" s="204">
        <f>ROUND(I285*H285,2)</f>
        <v>0</v>
      </c>
      <c r="BL285" s="18" t="s">
        <v>317</v>
      </c>
      <c r="BM285" s="203" t="s">
        <v>2309</v>
      </c>
    </row>
    <row r="286" spans="1:65" s="2" customFormat="1" ht="11.25">
      <c r="A286" s="35"/>
      <c r="B286" s="36"/>
      <c r="C286" s="37"/>
      <c r="D286" s="205" t="s">
        <v>230</v>
      </c>
      <c r="E286" s="37"/>
      <c r="F286" s="206" t="s">
        <v>1527</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230</v>
      </c>
      <c r="AU286" s="18" t="s">
        <v>93</v>
      </c>
    </row>
    <row r="287" spans="1:65" s="2" customFormat="1" ht="14.45" customHeight="1">
      <c r="A287" s="35"/>
      <c r="B287" s="36"/>
      <c r="C287" s="192" t="s">
        <v>688</v>
      </c>
      <c r="D287" s="192" t="s">
        <v>223</v>
      </c>
      <c r="E287" s="193" t="s">
        <v>1529</v>
      </c>
      <c r="F287" s="194" t="s">
        <v>1530</v>
      </c>
      <c r="G287" s="195" t="s">
        <v>259</v>
      </c>
      <c r="H287" s="196">
        <v>4</v>
      </c>
      <c r="I287" s="197"/>
      <c r="J287" s="198">
        <f>ROUND(I287*H287,2)</f>
        <v>0</v>
      </c>
      <c r="K287" s="194" t="s">
        <v>1</v>
      </c>
      <c r="L287" s="40"/>
      <c r="M287" s="199" t="s">
        <v>1</v>
      </c>
      <c r="N287" s="200" t="s">
        <v>46</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317</v>
      </c>
      <c r="AT287" s="203" t="s">
        <v>223</v>
      </c>
      <c r="AU287" s="203" t="s">
        <v>93</v>
      </c>
      <c r="AY287" s="18" t="s">
        <v>220</v>
      </c>
      <c r="BE287" s="204">
        <f>IF(N287="základní",J287,0)</f>
        <v>0</v>
      </c>
      <c r="BF287" s="204">
        <f>IF(N287="snížená",J287,0)</f>
        <v>0</v>
      </c>
      <c r="BG287" s="204">
        <f>IF(N287="zákl. přenesená",J287,0)</f>
        <v>0</v>
      </c>
      <c r="BH287" s="204">
        <f>IF(N287="sníž. přenesená",J287,0)</f>
        <v>0</v>
      </c>
      <c r="BI287" s="204">
        <f>IF(N287="nulová",J287,0)</f>
        <v>0</v>
      </c>
      <c r="BJ287" s="18" t="s">
        <v>93</v>
      </c>
      <c r="BK287" s="204">
        <f>ROUND(I287*H287,2)</f>
        <v>0</v>
      </c>
      <c r="BL287" s="18" t="s">
        <v>317</v>
      </c>
      <c r="BM287" s="203" t="s">
        <v>2310</v>
      </c>
    </row>
    <row r="288" spans="1:65" s="2" customFormat="1" ht="11.25">
      <c r="A288" s="35"/>
      <c r="B288" s="36"/>
      <c r="C288" s="37"/>
      <c r="D288" s="205" t="s">
        <v>230</v>
      </c>
      <c r="E288" s="37"/>
      <c r="F288" s="206" t="s">
        <v>1530</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230</v>
      </c>
      <c r="AU288" s="18" t="s">
        <v>93</v>
      </c>
    </row>
    <row r="289" spans="1:65" s="2" customFormat="1" ht="14.45" customHeight="1">
      <c r="A289" s="35"/>
      <c r="B289" s="36"/>
      <c r="C289" s="192" t="s">
        <v>693</v>
      </c>
      <c r="D289" s="192" t="s">
        <v>223</v>
      </c>
      <c r="E289" s="193" t="s">
        <v>1532</v>
      </c>
      <c r="F289" s="194" t="s">
        <v>1533</v>
      </c>
      <c r="G289" s="195" t="s">
        <v>259</v>
      </c>
      <c r="H289" s="196">
        <v>2</v>
      </c>
      <c r="I289" s="197"/>
      <c r="J289" s="198">
        <f>ROUND(I289*H289,2)</f>
        <v>0</v>
      </c>
      <c r="K289" s="194" t="s">
        <v>1</v>
      </c>
      <c r="L289" s="40"/>
      <c r="M289" s="199" t="s">
        <v>1</v>
      </c>
      <c r="N289" s="200" t="s">
        <v>46</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317</v>
      </c>
      <c r="AT289" s="203" t="s">
        <v>223</v>
      </c>
      <c r="AU289" s="203" t="s">
        <v>93</v>
      </c>
      <c r="AY289" s="18" t="s">
        <v>220</v>
      </c>
      <c r="BE289" s="204">
        <f>IF(N289="základní",J289,0)</f>
        <v>0</v>
      </c>
      <c r="BF289" s="204">
        <f>IF(N289="snížená",J289,0)</f>
        <v>0</v>
      </c>
      <c r="BG289" s="204">
        <f>IF(N289="zákl. přenesená",J289,0)</f>
        <v>0</v>
      </c>
      <c r="BH289" s="204">
        <f>IF(N289="sníž. přenesená",J289,0)</f>
        <v>0</v>
      </c>
      <c r="BI289" s="204">
        <f>IF(N289="nulová",J289,0)</f>
        <v>0</v>
      </c>
      <c r="BJ289" s="18" t="s">
        <v>93</v>
      </c>
      <c r="BK289" s="204">
        <f>ROUND(I289*H289,2)</f>
        <v>0</v>
      </c>
      <c r="BL289" s="18" t="s">
        <v>317</v>
      </c>
      <c r="BM289" s="203" t="s">
        <v>2311</v>
      </c>
    </row>
    <row r="290" spans="1:65" s="2" customFormat="1" ht="11.25">
      <c r="A290" s="35"/>
      <c r="B290" s="36"/>
      <c r="C290" s="37"/>
      <c r="D290" s="205" t="s">
        <v>230</v>
      </c>
      <c r="E290" s="37"/>
      <c r="F290" s="206" t="s">
        <v>1533</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230</v>
      </c>
      <c r="AU290" s="18" t="s">
        <v>93</v>
      </c>
    </row>
    <row r="291" spans="1:65" s="2" customFormat="1" ht="14.45" customHeight="1">
      <c r="A291" s="35"/>
      <c r="B291" s="36"/>
      <c r="C291" s="192" t="s">
        <v>698</v>
      </c>
      <c r="D291" s="192" t="s">
        <v>223</v>
      </c>
      <c r="E291" s="193" t="s">
        <v>1535</v>
      </c>
      <c r="F291" s="194" t="s">
        <v>1536</v>
      </c>
      <c r="G291" s="195" t="s">
        <v>259</v>
      </c>
      <c r="H291" s="196">
        <v>2</v>
      </c>
      <c r="I291" s="197"/>
      <c r="J291" s="198">
        <f>ROUND(I291*H291,2)</f>
        <v>0</v>
      </c>
      <c r="K291" s="194" t="s">
        <v>1</v>
      </c>
      <c r="L291" s="40"/>
      <c r="M291" s="199" t="s">
        <v>1</v>
      </c>
      <c r="N291" s="200" t="s">
        <v>46</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317</v>
      </c>
      <c r="AT291" s="203" t="s">
        <v>223</v>
      </c>
      <c r="AU291" s="203" t="s">
        <v>93</v>
      </c>
      <c r="AY291" s="18" t="s">
        <v>220</v>
      </c>
      <c r="BE291" s="204">
        <f>IF(N291="základní",J291,0)</f>
        <v>0</v>
      </c>
      <c r="BF291" s="204">
        <f>IF(N291="snížená",J291,0)</f>
        <v>0</v>
      </c>
      <c r="BG291" s="204">
        <f>IF(N291="zákl. přenesená",J291,0)</f>
        <v>0</v>
      </c>
      <c r="BH291" s="204">
        <f>IF(N291="sníž. přenesená",J291,0)</f>
        <v>0</v>
      </c>
      <c r="BI291" s="204">
        <f>IF(N291="nulová",J291,0)</f>
        <v>0</v>
      </c>
      <c r="BJ291" s="18" t="s">
        <v>93</v>
      </c>
      <c r="BK291" s="204">
        <f>ROUND(I291*H291,2)</f>
        <v>0</v>
      </c>
      <c r="BL291" s="18" t="s">
        <v>317</v>
      </c>
      <c r="BM291" s="203" t="s">
        <v>2312</v>
      </c>
    </row>
    <row r="292" spans="1:65" s="2" customFormat="1" ht="11.25">
      <c r="A292" s="35"/>
      <c r="B292" s="36"/>
      <c r="C292" s="37"/>
      <c r="D292" s="205" t="s">
        <v>230</v>
      </c>
      <c r="E292" s="37"/>
      <c r="F292" s="206" t="s">
        <v>1536</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230</v>
      </c>
      <c r="AU292" s="18" t="s">
        <v>93</v>
      </c>
    </row>
    <row r="293" spans="1:65" s="2" customFormat="1" ht="14.45" customHeight="1">
      <c r="A293" s="35"/>
      <c r="B293" s="36"/>
      <c r="C293" s="192" t="s">
        <v>701</v>
      </c>
      <c r="D293" s="192" t="s">
        <v>223</v>
      </c>
      <c r="E293" s="193" t="s">
        <v>1538</v>
      </c>
      <c r="F293" s="194" t="s">
        <v>1539</v>
      </c>
      <c r="G293" s="195" t="s">
        <v>259</v>
      </c>
      <c r="H293" s="196">
        <v>2</v>
      </c>
      <c r="I293" s="197"/>
      <c r="J293" s="198">
        <f>ROUND(I293*H293,2)</f>
        <v>0</v>
      </c>
      <c r="K293" s="194" t="s">
        <v>1</v>
      </c>
      <c r="L293" s="40"/>
      <c r="M293" s="199" t="s">
        <v>1</v>
      </c>
      <c r="N293" s="200" t="s">
        <v>46</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317</v>
      </c>
      <c r="AT293" s="203" t="s">
        <v>223</v>
      </c>
      <c r="AU293" s="203" t="s">
        <v>93</v>
      </c>
      <c r="AY293" s="18" t="s">
        <v>220</v>
      </c>
      <c r="BE293" s="204">
        <f>IF(N293="základní",J293,0)</f>
        <v>0</v>
      </c>
      <c r="BF293" s="204">
        <f>IF(N293="snížená",J293,0)</f>
        <v>0</v>
      </c>
      <c r="BG293" s="204">
        <f>IF(N293="zákl. přenesená",J293,0)</f>
        <v>0</v>
      </c>
      <c r="BH293" s="204">
        <f>IF(N293="sníž. přenesená",J293,0)</f>
        <v>0</v>
      </c>
      <c r="BI293" s="204">
        <f>IF(N293="nulová",J293,0)</f>
        <v>0</v>
      </c>
      <c r="BJ293" s="18" t="s">
        <v>93</v>
      </c>
      <c r="BK293" s="204">
        <f>ROUND(I293*H293,2)</f>
        <v>0</v>
      </c>
      <c r="BL293" s="18" t="s">
        <v>317</v>
      </c>
      <c r="BM293" s="203" t="s">
        <v>2313</v>
      </c>
    </row>
    <row r="294" spans="1:65" s="2" customFormat="1" ht="11.25">
      <c r="A294" s="35"/>
      <c r="B294" s="36"/>
      <c r="C294" s="37"/>
      <c r="D294" s="205" t="s">
        <v>230</v>
      </c>
      <c r="E294" s="37"/>
      <c r="F294" s="206" t="s">
        <v>1539</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230</v>
      </c>
      <c r="AU294" s="18" t="s">
        <v>93</v>
      </c>
    </row>
    <row r="295" spans="1:65" s="2" customFormat="1" ht="14.45" customHeight="1">
      <c r="A295" s="35"/>
      <c r="B295" s="36"/>
      <c r="C295" s="192" t="s">
        <v>706</v>
      </c>
      <c r="D295" s="192" t="s">
        <v>223</v>
      </c>
      <c r="E295" s="193" t="s">
        <v>1541</v>
      </c>
      <c r="F295" s="194" t="s">
        <v>1542</v>
      </c>
      <c r="G295" s="195" t="s">
        <v>259</v>
      </c>
      <c r="H295" s="196">
        <v>2</v>
      </c>
      <c r="I295" s="197"/>
      <c r="J295" s="198">
        <f>ROUND(I295*H295,2)</f>
        <v>0</v>
      </c>
      <c r="K295" s="194" t="s">
        <v>1</v>
      </c>
      <c r="L295" s="40"/>
      <c r="M295" s="199" t="s">
        <v>1</v>
      </c>
      <c r="N295" s="200" t="s">
        <v>46</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317</v>
      </c>
      <c r="AT295" s="203" t="s">
        <v>223</v>
      </c>
      <c r="AU295" s="203" t="s">
        <v>93</v>
      </c>
      <c r="AY295" s="18" t="s">
        <v>220</v>
      </c>
      <c r="BE295" s="204">
        <f>IF(N295="základní",J295,0)</f>
        <v>0</v>
      </c>
      <c r="BF295" s="204">
        <f>IF(N295="snížená",J295,0)</f>
        <v>0</v>
      </c>
      <c r="BG295" s="204">
        <f>IF(N295="zákl. přenesená",J295,0)</f>
        <v>0</v>
      </c>
      <c r="BH295" s="204">
        <f>IF(N295="sníž. přenesená",J295,0)</f>
        <v>0</v>
      </c>
      <c r="BI295" s="204">
        <f>IF(N295="nulová",J295,0)</f>
        <v>0</v>
      </c>
      <c r="BJ295" s="18" t="s">
        <v>93</v>
      </c>
      <c r="BK295" s="204">
        <f>ROUND(I295*H295,2)</f>
        <v>0</v>
      </c>
      <c r="BL295" s="18" t="s">
        <v>317</v>
      </c>
      <c r="BM295" s="203" t="s">
        <v>2314</v>
      </c>
    </row>
    <row r="296" spans="1:65" s="2" customFormat="1" ht="11.25">
      <c r="A296" s="35"/>
      <c r="B296" s="36"/>
      <c r="C296" s="37"/>
      <c r="D296" s="205" t="s">
        <v>230</v>
      </c>
      <c r="E296" s="37"/>
      <c r="F296" s="206" t="s">
        <v>1542</v>
      </c>
      <c r="G296" s="37"/>
      <c r="H296" s="37"/>
      <c r="I296" s="207"/>
      <c r="J296" s="37"/>
      <c r="K296" s="37"/>
      <c r="L296" s="40"/>
      <c r="M296" s="257"/>
      <c r="N296" s="258"/>
      <c r="O296" s="259"/>
      <c r="P296" s="259"/>
      <c r="Q296" s="259"/>
      <c r="R296" s="259"/>
      <c r="S296" s="259"/>
      <c r="T296" s="260"/>
      <c r="U296" s="35"/>
      <c r="V296" s="35"/>
      <c r="W296" s="35"/>
      <c r="X296" s="35"/>
      <c r="Y296" s="35"/>
      <c r="Z296" s="35"/>
      <c r="AA296" s="35"/>
      <c r="AB296" s="35"/>
      <c r="AC296" s="35"/>
      <c r="AD296" s="35"/>
      <c r="AE296" s="35"/>
      <c r="AT296" s="18" t="s">
        <v>230</v>
      </c>
      <c r="AU296" s="18" t="s">
        <v>93</v>
      </c>
    </row>
    <row r="297" spans="1:65" s="2" customFormat="1" ht="6.95" customHeight="1">
      <c r="A297" s="35"/>
      <c r="B297" s="55"/>
      <c r="C297" s="56"/>
      <c r="D297" s="56"/>
      <c r="E297" s="56"/>
      <c r="F297" s="56"/>
      <c r="G297" s="56"/>
      <c r="H297" s="56"/>
      <c r="I297" s="56"/>
      <c r="J297" s="56"/>
      <c r="K297" s="56"/>
      <c r="L297" s="40"/>
      <c r="M297" s="35"/>
      <c r="O297" s="35"/>
      <c r="P297" s="35"/>
      <c r="Q297" s="35"/>
      <c r="R297" s="35"/>
      <c r="S297" s="35"/>
      <c r="T297" s="35"/>
      <c r="U297" s="35"/>
      <c r="V297" s="35"/>
      <c r="W297" s="35"/>
      <c r="X297" s="35"/>
      <c r="Y297" s="35"/>
      <c r="Z297" s="35"/>
      <c r="AA297" s="35"/>
      <c r="AB297" s="35"/>
      <c r="AC297" s="35"/>
      <c r="AD297" s="35"/>
      <c r="AE297" s="35"/>
    </row>
  </sheetData>
  <sheetProtection algorithmName="SHA-512" hashValue="vVMovdjgvC2h2fqEPh3aV9+51xfEe29UeUlFqfQyrs4lqdF1sU9REMBWBssm/GlFGSlkVP0VY2Cw78HkNjQo5A==" saltValue="527i07ijbD4h+P0tp+Sg4qI4znbV3uP0blOxxALkXYqYWYoCgR6Ov7VZ5u8Liij0zEe0Ewy1s+bosb0qEpieug==" spinCount="100000" sheet="1" objects="1" scenarios="1" formatColumns="0" formatRows="0" autoFilter="0"/>
  <autoFilter ref="C121:K296" xr:uid="{00000000-0009-0000-0000-00002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3"/>
      <c r="M2" s="293"/>
      <c r="N2" s="293"/>
      <c r="O2" s="293"/>
      <c r="P2" s="293"/>
      <c r="Q2" s="293"/>
      <c r="R2" s="293"/>
      <c r="S2" s="293"/>
      <c r="T2" s="293"/>
      <c r="U2" s="293"/>
      <c r="V2" s="293"/>
      <c r="AT2" s="18" t="s">
        <v>177</v>
      </c>
    </row>
    <row r="3" spans="1:46" s="1" customFormat="1" ht="6.95" customHeight="1">
      <c r="B3" s="116"/>
      <c r="C3" s="117"/>
      <c r="D3" s="117"/>
      <c r="E3" s="117"/>
      <c r="F3" s="117"/>
      <c r="G3" s="117"/>
      <c r="H3" s="117"/>
      <c r="I3" s="117"/>
      <c r="J3" s="117"/>
      <c r="K3" s="117"/>
      <c r="L3" s="21"/>
      <c r="AT3" s="18" t="s">
        <v>93</v>
      </c>
    </row>
    <row r="4" spans="1:46" s="1" customFormat="1" ht="24.95" customHeight="1">
      <c r="B4" s="21"/>
      <c r="D4" s="118" t="s">
        <v>178</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0" t="str">
        <f>'Rekapitulace stavby'!K6</f>
        <v>Podkrovní byty Táborská 378/44, 372/36, 375/38, 377/42, 376/40 Praha 4, k.ú. Nusle</v>
      </c>
      <c r="F7" s="321"/>
      <c r="G7" s="321"/>
      <c r="H7" s="321"/>
      <c r="L7" s="21"/>
    </row>
    <row r="8" spans="1:46" s="1" customFormat="1" ht="12" customHeight="1">
      <c r="B8" s="21"/>
      <c r="D8" s="120" t="s">
        <v>179</v>
      </c>
      <c r="L8" s="21"/>
    </row>
    <row r="9" spans="1:46" s="2" customFormat="1" ht="16.5" customHeight="1">
      <c r="A9" s="35"/>
      <c r="B9" s="40"/>
      <c r="C9" s="35"/>
      <c r="D9" s="35"/>
      <c r="E9" s="320" t="s">
        <v>2152</v>
      </c>
      <c r="F9" s="322"/>
      <c r="G9" s="322"/>
      <c r="H9" s="322"/>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181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3" t="s">
        <v>1544</v>
      </c>
      <c r="F11" s="322"/>
      <c r="G11" s="322"/>
      <c r="H11" s="322"/>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37</v>
      </c>
      <c r="G14" s="35"/>
      <c r="H14" s="35"/>
      <c r="I14" s="120" t="s">
        <v>22</v>
      </c>
      <c r="J14" s="121" t="str">
        <f>'Rekapitulace stavby'!AN8</f>
        <v>19. 5. 2020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4" t="str">
        <f>'Rekapitulace stavby'!E14</f>
        <v>Vyplň údaj</v>
      </c>
      <c r="F20" s="325"/>
      <c r="G20" s="325"/>
      <c r="H20" s="325"/>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34</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6" t="s">
        <v>1</v>
      </c>
      <c r="F29" s="326"/>
      <c r="G29" s="326"/>
      <c r="H29" s="326"/>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ROUND((SUM(BE126:BE147)),  2)</f>
        <v>0</v>
      </c>
      <c r="G35" s="35"/>
      <c r="H35" s="35"/>
      <c r="I35" s="131">
        <v>0.21</v>
      </c>
      <c r="J35" s="130">
        <f>ROUND(((SUM(BE126:BE147))*I35),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ROUND((SUM(BF126:BF147)),  2)</f>
        <v>0</v>
      </c>
      <c r="G36" s="35"/>
      <c r="H36" s="35"/>
      <c r="I36" s="131">
        <v>0.15</v>
      </c>
      <c r="J36" s="130">
        <f>ROUND(((SUM(BF126:BF147))*I36),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ROUND((SUM(BG126:BG147)),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ROUND((SUM(BH126:BH147)),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ROUND((SUM(BI126:BI147)),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7" t="str">
        <f>E7</f>
        <v>Podkrovní byty Táborská 378/44, 372/36, 375/38, 377/42, 376/40 Praha 4, k.ú. Nusle</v>
      </c>
      <c r="F85" s="328"/>
      <c r="G85" s="328"/>
      <c r="H85" s="328"/>
      <c r="I85" s="37"/>
      <c r="J85" s="37"/>
      <c r="K85" s="37"/>
      <c r="L85" s="52"/>
      <c r="S85" s="35"/>
      <c r="T85" s="35"/>
      <c r="U85" s="35"/>
      <c r="V85" s="35"/>
      <c r="W85" s="35"/>
      <c r="X85" s="35"/>
      <c r="Y85" s="35"/>
      <c r="Z85" s="35"/>
      <c r="AA85" s="35"/>
      <c r="AB85" s="35"/>
      <c r="AC85" s="35"/>
      <c r="AD85" s="35"/>
      <c r="AE85" s="35"/>
    </row>
    <row r="86" spans="1:31" s="1" customFormat="1" ht="12" customHeight="1">
      <c r="B86" s="22"/>
      <c r="C86" s="30" t="s">
        <v>179</v>
      </c>
      <c r="D86" s="23"/>
      <c r="E86" s="23"/>
      <c r="F86" s="23"/>
      <c r="G86" s="23"/>
      <c r="H86" s="23"/>
      <c r="I86" s="23"/>
      <c r="J86" s="23"/>
      <c r="K86" s="23"/>
      <c r="L86" s="21"/>
    </row>
    <row r="87" spans="1:31" s="2" customFormat="1" ht="16.5" customHeight="1">
      <c r="A87" s="35"/>
      <c r="B87" s="36"/>
      <c r="C87" s="37"/>
      <c r="D87" s="37"/>
      <c r="E87" s="327" t="s">
        <v>2152</v>
      </c>
      <c r="F87" s="329"/>
      <c r="G87" s="329"/>
      <c r="H87" s="32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181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0" t="str">
        <f>E11</f>
        <v>VRN - VRN a ostatní</v>
      </c>
      <c r="F89" s="329"/>
      <c r="G89" s="329"/>
      <c r="H89" s="32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19. 5. 2020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Městská část Praha 4, Anatala Staška 2059/80b</v>
      </c>
      <c r="G93" s="37"/>
      <c r="H93" s="37"/>
      <c r="I93" s="30" t="s">
        <v>31</v>
      </c>
      <c r="J93" s="33" t="str">
        <f>E23</f>
        <v>SUNCAD, s.r.o., Špotzova 6, Praha 6</v>
      </c>
      <c r="K93" s="37"/>
      <c r="L93" s="52"/>
      <c r="S93" s="35"/>
      <c r="T93" s="35"/>
      <c r="U93" s="35"/>
      <c r="V93" s="35"/>
      <c r="W93" s="35"/>
      <c r="X93" s="35"/>
      <c r="Y93" s="35"/>
      <c r="Z93" s="35"/>
      <c r="AA93" s="35"/>
      <c r="AB93" s="35"/>
      <c r="AC93" s="35"/>
      <c r="AD93" s="35"/>
      <c r="AE93" s="35"/>
    </row>
    <row r="94" spans="1:31" s="2" customFormat="1" ht="15.2" customHeight="1">
      <c r="A94" s="35"/>
      <c r="B94" s="36"/>
      <c r="C94" s="30" t="s">
        <v>29</v>
      </c>
      <c r="D94" s="37"/>
      <c r="E94" s="37"/>
      <c r="F94" s="28" t="str">
        <f>IF(E20="","",E20)</f>
        <v>Vyplň údaj</v>
      </c>
      <c r="G94" s="37"/>
      <c r="H94" s="37"/>
      <c r="I94" s="30" t="s">
        <v>36</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184</v>
      </c>
      <c r="D96" s="151"/>
      <c r="E96" s="151"/>
      <c r="F96" s="151"/>
      <c r="G96" s="151"/>
      <c r="H96" s="151"/>
      <c r="I96" s="151"/>
      <c r="J96" s="152" t="s">
        <v>185</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186</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187</v>
      </c>
    </row>
    <row r="99" spans="1:47" s="9" customFormat="1" ht="24.95" customHeight="1">
      <c r="B99" s="154"/>
      <c r="C99" s="155"/>
      <c r="D99" s="156" t="s">
        <v>1545</v>
      </c>
      <c r="E99" s="157"/>
      <c r="F99" s="157"/>
      <c r="G99" s="157"/>
      <c r="H99" s="157"/>
      <c r="I99" s="157"/>
      <c r="J99" s="158">
        <f>J127</f>
        <v>0</v>
      </c>
      <c r="K99" s="155"/>
      <c r="L99" s="159"/>
    </row>
    <row r="100" spans="1:47" s="10" customFormat="1" ht="19.899999999999999" customHeight="1">
      <c r="B100" s="160"/>
      <c r="C100" s="105"/>
      <c r="D100" s="161" t="s">
        <v>1546</v>
      </c>
      <c r="E100" s="162"/>
      <c r="F100" s="162"/>
      <c r="G100" s="162"/>
      <c r="H100" s="162"/>
      <c r="I100" s="162"/>
      <c r="J100" s="163">
        <f>J128</f>
        <v>0</v>
      </c>
      <c r="K100" s="105"/>
      <c r="L100" s="164"/>
    </row>
    <row r="101" spans="1:47" s="10" customFormat="1" ht="19.899999999999999" customHeight="1">
      <c r="B101" s="160"/>
      <c r="C101" s="105"/>
      <c r="D101" s="161" t="s">
        <v>1547</v>
      </c>
      <c r="E101" s="162"/>
      <c r="F101" s="162"/>
      <c r="G101" s="162"/>
      <c r="H101" s="162"/>
      <c r="I101" s="162"/>
      <c r="J101" s="163">
        <f>J133</f>
        <v>0</v>
      </c>
      <c r="K101" s="105"/>
      <c r="L101" s="164"/>
    </row>
    <row r="102" spans="1:47" s="10" customFormat="1" ht="19.899999999999999" customHeight="1">
      <c r="B102" s="160"/>
      <c r="C102" s="105"/>
      <c r="D102" s="161" t="s">
        <v>1548</v>
      </c>
      <c r="E102" s="162"/>
      <c r="F102" s="162"/>
      <c r="G102" s="162"/>
      <c r="H102" s="162"/>
      <c r="I102" s="162"/>
      <c r="J102" s="163">
        <f>J139</f>
        <v>0</v>
      </c>
      <c r="K102" s="105"/>
      <c r="L102" s="164"/>
    </row>
    <row r="103" spans="1:47" s="10" customFormat="1" ht="19.899999999999999" customHeight="1">
      <c r="B103" s="160"/>
      <c r="C103" s="105"/>
      <c r="D103" s="161" t="s">
        <v>1549</v>
      </c>
      <c r="E103" s="162"/>
      <c r="F103" s="162"/>
      <c r="G103" s="162"/>
      <c r="H103" s="162"/>
      <c r="I103" s="162"/>
      <c r="J103" s="163">
        <f>J143</f>
        <v>0</v>
      </c>
      <c r="K103" s="105"/>
      <c r="L103" s="164"/>
    </row>
    <row r="104" spans="1:47" s="10" customFormat="1" ht="19.899999999999999" customHeight="1">
      <c r="B104" s="160"/>
      <c r="C104" s="105"/>
      <c r="D104" s="161" t="s">
        <v>1550</v>
      </c>
      <c r="E104" s="162"/>
      <c r="F104" s="162"/>
      <c r="G104" s="162"/>
      <c r="H104" s="162"/>
      <c r="I104" s="162"/>
      <c r="J104" s="163">
        <f>J145</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205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7" t="str">
        <f>E7</f>
        <v>Podkrovní byty Táborská 378/44, 372/36, 375/38, 377/42, 376/40 Praha 4, k.ú. Nusle</v>
      </c>
      <c r="F114" s="328"/>
      <c r="G114" s="328"/>
      <c r="H114" s="328"/>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179</v>
      </c>
      <c r="D115" s="23"/>
      <c r="E115" s="23"/>
      <c r="F115" s="23"/>
      <c r="G115" s="23"/>
      <c r="H115" s="23"/>
      <c r="I115" s="23"/>
      <c r="J115" s="23"/>
      <c r="K115" s="23"/>
      <c r="L115" s="21"/>
    </row>
    <row r="116" spans="1:63" s="2" customFormat="1" ht="16.5" customHeight="1">
      <c r="A116" s="35"/>
      <c r="B116" s="36"/>
      <c r="C116" s="37"/>
      <c r="D116" s="37"/>
      <c r="E116" s="327" t="s">
        <v>2152</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181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0" t="str">
        <f>E11</f>
        <v>VRN - VRN a ostatní</v>
      </c>
      <c r="F118" s="329"/>
      <c r="G118" s="329"/>
      <c r="H118" s="32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 xml:space="preserve"> </v>
      </c>
      <c r="G120" s="37"/>
      <c r="H120" s="37"/>
      <c r="I120" s="30" t="s">
        <v>22</v>
      </c>
      <c r="J120" s="67" t="str">
        <f>IF(J14="","",J14)</f>
        <v>19. 5. 2020</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E17</f>
        <v>Městská část Praha 4, Anatala Staška 2059/80b</v>
      </c>
      <c r="G122" s="37"/>
      <c r="H122" s="37"/>
      <c r="I122" s="30" t="s">
        <v>31</v>
      </c>
      <c r="J122" s="33" t="str">
        <f>E23</f>
        <v>SUNCAD, s.r.o., Špotzova 6, Praha 6</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29</v>
      </c>
      <c r="D123" s="37"/>
      <c r="E123" s="37"/>
      <c r="F123" s="28" t="str">
        <f>IF(E20="","",E20)</f>
        <v>Vyplň údaj</v>
      </c>
      <c r="G123" s="37"/>
      <c r="H123" s="37"/>
      <c r="I123" s="30" t="s">
        <v>36</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206</v>
      </c>
      <c r="D125" s="168" t="s">
        <v>65</v>
      </c>
      <c r="E125" s="168" t="s">
        <v>61</v>
      </c>
      <c r="F125" s="168" t="s">
        <v>62</v>
      </c>
      <c r="G125" s="168" t="s">
        <v>207</v>
      </c>
      <c r="H125" s="168" t="s">
        <v>208</v>
      </c>
      <c r="I125" s="168" t="s">
        <v>209</v>
      </c>
      <c r="J125" s="168" t="s">
        <v>185</v>
      </c>
      <c r="K125" s="169" t="s">
        <v>210</v>
      </c>
      <c r="L125" s="170"/>
      <c r="M125" s="76" t="s">
        <v>1</v>
      </c>
      <c r="N125" s="77" t="s">
        <v>44</v>
      </c>
      <c r="O125" s="77" t="s">
        <v>211</v>
      </c>
      <c r="P125" s="77" t="s">
        <v>212</v>
      </c>
      <c r="Q125" s="77" t="s">
        <v>213</v>
      </c>
      <c r="R125" s="77" t="s">
        <v>214</v>
      </c>
      <c r="S125" s="77" t="s">
        <v>215</v>
      </c>
      <c r="T125" s="78" t="s">
        <v>216</v>
      </c>
      <c r="U125" s="165"/>
      <c r="V125" s="165"/>
      <c r="W125" s="165"/>
      <c r="X125" s="165"/>
      <c r="Y125" s="165"/>
      <c r="Z125" s="165"/>
      <c r="AA125" s="165"/>
      <c r="AB125" s="165"/>
      <c r="AC125" s="165"/>
      <c r="AD125" s="165"/>
      <c r="AE125" s="165"/>
    </row>
    <row r="126" spans="1:63" s="2" customFormat="1" ht="22.9" customHeight="1">
      <c r="A126" s="35"/>
      <c r="B126" s="36"/>
      <c r="C126" s="83" t="s">
        <v>217</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79</v>
      </c>
      <c r="AU126" s="18" t="s">
        <v>187</v>
      </c>
      <c r="BK126" s="175">
        <f>BK127</f>
        <v>0</v>
      </c>
    </row>
    <row r="127" spans="1:63" s="12" customFormat="1" ht="25.9" customHeight="1">
      <c r="B127" s="176"/>
      <c r="C127" s="177"/>
      <c r="D127" s="178" t="s">
        <v>79</v>
      </c>
      <c r="E127" s="179" t="s">
        <v>115</v>
      </c>
      <c r="F127" s="179" t="s">
        <v>1551</v>
      </c>
      <c r="G127" s="177"/>
      <c r="H127" s="177"/>
      <c r="I127" s="180"/>
      <c r="J127" s="181">
        <f>BK127</f>
        <v>0</v>
      </c>
      <c r="K127" s="177"/>
      <c r="L127" s="182"/>
      <c r="M127" s="183"/>
      <c r="N127" s="184"/>
      <c r="O127" s="184"/>
      <c r="P127" s="185">
        <f>P128+P133+P139+P143+P145</f>
        <v>0</v>
      </c>
      <c r="Q127" s="184"/>
      <c r="R127" s="185">
        <f>R128+R133+R139+R143+R145</f>
        <v>0</v>
      </c>
      <c r="S127" s="184"/>
      <c r="T127" s="186">
        <f>T128+T133+T139+T143+T145</f>
        <v>0</v>
      </c>
      <c r="AR127" s="187" t="s">
        <v>256</v>
      </c>
      <c r="AT127" s="188" t="s">
        <v>79</v>
      </c>
      <c r="AU127" s="188" t="s">
        <v>80</v>
      </c>
      <c r="AY127" s="187" t="s">
        <v>220</v>
      </c>
      <c r="BK127" s="189">
        <f>BK128+BK133+BK139+BK143+BK145</f>
        <v>0</v>
      </c>
    </row>
    <row r="128" spans="1:63" s="12" customFormat="1" ht="22.9" customHeight="1">
      <c r="B128" s="176"/>
      <c r="C128" s="177"/>
      <c r="D128" s="178" t="s">
        <v>79</v>
      </c>
      <c r="E128" s="190" t="s">
        <v>1552</v>
      </c>
      <c r="F128" s="190" t="s">
        <v>1553</v>
      </c>
      <c r="G128" s="177"/>
      <c r="H128" s="177"/>
      <c r="I128" s="180"/>
      <c r="J128" s="191">
        <f>BK128</f>
        <v>0</v>
      </c>
      <c r="K128" s="177"/>
      <c r="L128" s="182"/>
      <c r="M128" s="183"/>
      <c r="N128" s="184"/>
      <c r="O128" s="184"/>
      <c r="P128" s="185">
        <f>SUM(P129:P132)</f>
        <v>0</v>
      </c>
      <c r="Q128" s="184"/>
      <c r="R128" s="185">
        <f>SUM(R129:R132)</f>
        <v>0</v>
      </c>
      <c r="S128" s="184"/>
      <c r="T128" s="186">
        <f>SUM(T129:T132)</f>
        <v>0</v>
      </c>
      <c r="AR128" s="187" t="s">
        <v>256</v>
      </c>
      <c r="AT128" s="188" t="s">
        <v>79</v>
      </c>
      <c r="AU128" s="188" t="s">
        <v>87</v>
      </c>
      <c r="AY128" s="187" t="s">
        <v>220</v>
      </c>
      <c r="BK128" s="189">
        <f>SUM(BK129:BK132)</f>
        <v>0</v>
      </c>
    </row>
    <row r="129" spans="1:65" s="2" customFormat="1" ht="14.45" customHeight="1">
      <c r="A129" s="35"/>
      <c r="B129" s="36"/>
      <c r="C129" s="192" t="s">
        <v>87</v>
      </c>
      <c r="D129" s="192" t="s">
        <v>223</v>
      </c>
      <c r="E129" s="193" t="s">
        <v>1554</v>
      </c>
      <c r="F129" s="194" t="s">
        <v>1001</v>
      </c>
      <c r="G129" s="195" t="s">
        <v>259</v>
      </c>
      <c r="H129" s="196">
        <v>1</v>
      </c>
      <c r="I129" s="197"/>
      <c r="J129" s="198">
        <f>ROUND(I129*H129,2)</f>
        <v>0</v>
      </c>
      <c r="K129" s="194" t="s">
        <v>227</v>
      </c>
      <c r="L129" s="40"/>
      <c r="M129" s="199" t="s">
        <v>1</v>
      </c>
      <c r="N129" s="200" t="s">
        <v>45</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1555</v>
      </c>
      <c r="AT129" s="203" t="s">
        <v>223</v>
      </c>
      <c r="AU129" s="203" t="s">
        <v>93</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1555</v>
      </c>
      <c r="BM129" s="203" t="s">
        <v>1556</v>
      </c>
    </row>
    <row r="130" spans="1:65" s="2" customFormat="1" ht="11.25">
      <c r="A130" s="35"/>
      <c r="B130" s="36"/>
      <c r="C130" s="37"/>
      <c r="D130" s="205" t="s">
        <v>230</v>
      </c>
      <c r="E130" s="37"/>
      <c r="F130" s="206" t="s">
        <v>1001</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230</v>
      </c>
      <c r="AU130" s="18" t="s">
        <v>93</v>
      </c>
    </row>
    <row r="131" spans="1:65" s="14" customFormat="1" ht="11.25">
      <c r="B131" s="220"/>
      <c r="C131" s="221"/>
      <c r="D131" s="205" t="s">
        <v>232</v>
      </c>
      <c r="E131" s="222" t="s">
        <v>1</v>
      </c>
      <c r="F131" s="223" t="s">
        <v>87</v>
      </c>
      <c r="G131" s="221"/>
      <c r="H131" s="224">
        <v>1</v>
      </c>
      <c r="I131" s="225"/>
      <c r="J131" s="221"/>
      <c r="K131" s="221"/>
      <c r="L131" s="226"/>
      <c r="M131" s="227"/>
      <c r="N131" s="228"/>
      <c r="O131" s="228"/>
      <c r="P131" s="228"/>
      <c r="Q131" s="228"/>
      <c r="R131" s="228"/>
      <c r="S131" s="228"/>
      <c r="T131" s="229"/>
      <c r="AT131" s="230" t="s">
        <v>232</v>
      </c>
      <c r="AU131" s="230" t="s">
        <v>93</v>
      </c>
      <c r="AV131" s="14" t="s">
        <v>93</v>
      </c>
      <c r="AW131" s="14" t="s">
        <v>35</v>
      </c>
      <c r="AX131" s="14" t="s">
        <v>80</v>
      </c>
      <c r="AY131" s="230" t="s">
        <v>220</v>
      </c>
    </row>
    <row r="132" spans="1:65" s="15" customFormat="1" ht="11.25">
      <c r="B132" s="231"/>
      <c r="C132" s="232"/>
      <c r="D132" s="205" t="s">
        <v>232</v>
      </c>
      <c r="E132" s="233" t="s">
        <v>1</v>
      </c>
      <c r="F132" s="234" t="s">
        <v>236</v>
      </c>
      <c r="G132" s="232"/>
      <c r="H132" s="235">
        <v>1</v>
      </c>
      <c r="I132" s="236"/>
      <c r="J132" s="232"/>
      <c r="K132" s="232"/>
      <c r="L132" s="237"/>
      <c r="M132" s="238"/>
      <c r="N132" s="239"/>
      <c r="O132" s="239"/>
      <c r="P132" s="239"/>
      <c r="Q132" s="239"/>
      <c r="R132" s="239"/>
      <c r="S132" s="239"/>
      <c r="T132" s="240"/>
      <c r="AT132" s="241" t="s">
        <v>232</v>
      </c>
      <c r="AU132" s="241" t="s">
        <v>93</v>
      </c>
      <c r="AV132" s="15" t="s">
        <v>228</v>
      </c>
      <c r="AW132" s="15" t="s">
        <v>35</v>
      </c>
      <c r="AX132" s="15" t="s">
        <v>87</v>
      </c>
      <c r="AY132" s="241" t="s">
        <v>220</v>
      </c>
    </row>
    <row r="133" spans="1:65" s="12" customFormat="1" ht="22.9" customHeight="1">
      <c r="B133" s="176"/>
      <c r="C133" s="177"/>
      <c r="D133" s="178" t="s">
        <v>79</v>
      </c>
      <c r="E133" s="190" t="s">
        <v>1557</v>
      </c>
      <c r="F133" s="190" t="s">
        <v>1558</v>
      </c>
      <c r="G133" s="177"/>
      <c r="H133" s="177"/>
      <c r="I133" s="180"/>
      <c r="J133" s="191">
        <f>BK133</f>
        <v>0</v>
      </c>
      <c r="K133" s="177"/>
      <c r="L133" s="182"/>
      <c r="M133" s="183"/>
      <c r="N133" s="184"/>
      <c r="O133" s="184"/>
      <c r="P133" s="185">
        <f>SUM(P134:P138)</f>
        <v>0</v>
      </c>
      <c r="Q133" s="184"/>
      <c r="R133" s="185">
        <f>SUM(R134:R138)</f>
        <v>0</v>
      </c>
      <c r="S133" s="184"/>
      <c r="T133" s="186">
        <f>SUM(T134:T138)</f>
        <v>0</v>
      </c>
      <c r="AR133" s="187" t="s">
        <v>256</v>
      </c>
      <c r="AT133" s="188" t="s">
        <v>79</v>
      </c>
      <c r="AU133" s="188" t="s">
        <v>87</v>
      </c>
      <c r="AY133" s="187" t="s">
        <v>220</v>
      </c>
      <c r="BK133" s="189">
        <f>SUM(BK134:BK138)</f>
        <v>0</v>
      </c>
    </row>
    <row r="134" spans="1:65" s="2" customFormat="1" ht="14.45" customHeight="1">
      <c r="A134" s="35"/>
      <c r="B134" s="36"/>
      <c r="C134" s="192" t="s">
        <v>93</v>
      </c>
      <c r="D134" s="192" t="s">
        <v>223</v>
      </c>
      <c r="E134" s="193" t="s">
        <v>1559</v>
      </c>
      <c r="F134" s="194" t="s">
        <v>1558</v>
      </c>
      <c r="G134" s="195" t="s">
        <v>259</v>
      </c>
      <c r="H134" s="196">
        <v>1</v>
      </c>
      <c r="I134" s="197"/>
      <c r="J134" s="198">
        <f>ROUND(I134*H134,2)</f>
        <v>0</v>
      </c>
      <c r="K134" s="194" t="s">
        <v>1</v>
      </c>
      <c r="L134" s="40"/>
      <c r="M134" s="199" t="s">
        <v>1</v>
      </c>
      <c r="N134" s="200" t="s">
        <v>45</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228</v>
      </c>
      <c r="AT134" s="203" t="s">
        <v>223</v>
      </c>
      <c r="AU134" s="203" t="s">
        <v>93</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228</v>
      </c>
      <c r="BM134" s="203" t="s">
        <v>1560</v>
      </c>
    </row>
    <row r="135" spans="1:65" s="2" customFormat="1" ht="14.45" customHeight="1">
      <c r="A135" s="35"/>
      <c r="B135" s="36"/>
      <c r="C135" s="192" t="s">
        <v>106</v>
      </c>
      <c r="D135" s="192" t="s">
        <v>223</v>
      </c>
      <c r="E135" s="193" t="s">
        <v>1561</v>
      </c>
      <c r="F135" s="194" t="s">
        <v>1562</v>
      </c>
      <c r="G135" s="195" t="s">
        <v>259</v>
      </c>
      <c r="H135" s="196">
        <v>1</v>
      </c>
      <c r="I135" s="197"/>
      <c r="J135" s="198">
        <f>ROUND(I135*H135,2)</f>
        <v>0</v>
      </c>
      <c r="K135" s="194" t="s">
        <v>1563</v>
      </c>
      <c r="L135" s="40"/>
      <c r="M135" s="199" t="s">
        <v>1</v>
      </c>
      <c r="N135" s="200" t="s">
        <v>45</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1555</v>
      </c>
      <c r="AT135" s="203" t="s">
        <v>223</v>
      </c>
      <c r="AU135" s="203" t="s">
        <v>93</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1555</v>
      </c>
      <c r="BM135" s="203" t="s">
        <v>1564</v>
      </c>
    </row>
    <row r="136" spans="1:65" s="2" customFormat="1" ht="11.25">
      <c r="A136" s="35"/>
      <c r="B136" s="36"/>
      <c r="C136" s="37"/>
      <c r="D136" s="205" t="s">
        <v>230</v>
      </c>
      <c r="E136" s="37"/>
      <c r="F136" s="206" t="s">
        <v>1562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230</v>
      </c>
      <c r="AU136" s="18" t="s">
        <v>93</v>
      </c>
    </row>
    <row r="137" spans="1:65" s="14" customFormat="1" ht="11.25">
      <c r="B137" s="220"/>
      <c r="C137" s="221"/>
      <c r="D137" s="205" t="s">
        <v>232</v>
      </c>
      <c r="E137" s="222" t="s">
        <v>1</v>
      </c>
      <c r="F137" s="223" t="s">
        <v>87</v>
      </c>
      <c r="G137" s="221"/>
      <c r="H137" s="224">
        <v>1</v>
      </c>
      <c r="I137" s="225"/>
      <c r="J137" s="221"/>
      <c r="K137" s="221"/>
      <c r="L137" s="226"/>
      <c r="M137" s="227"/>
      <c r="N137" s="228"/>
      <c r="O137" s="228"/>
      <c r="P137" s="228"/>
      <c r="Q137" s="228"/>
      <c r="R137" s="228"/>
      <c r="S137" s="228"/>
      <c r="T137" s="229"/>
      <c r="AT137" s="230" t="s">
        <v>232</v>
      </c>
      <c r="AU137" s="230" t="s">
        <v>93</v>
      </c>
      <c r="AV137" s="14" t="s">
        <v>93</v>
      </c>
      <c r="AW137" s="14" t="s">
        <v>35</v>
      </c>
      <c r="AX137" s="14" t="s">
        <v>80</v>
      </c>
      <c r="AY137" s="230" t="s">
        <v>220</v>
      </c>
    </row>
    <row r="138" spans="1:65" s="15" customFormat="1" ht="11.25">
      <c r="B138" s="231"/>
      <c r="C138" s="232"/>
      <c r="D138" s="205" t="s">
        <v>232</v>
      </c>
      <c r="E138" s="233" t="s">
        <v>1</v>
      </c>
      <c r="F138" s="234" t="s">
        <v>236</v>
      </c>
      <c r="G138" s="232"/>
      <c r="H138" s="235">
        <v>1</v>
      </c>
      <c r="I138" s="236"/>
      <c r="J138" s="232"/>
      <c r="K138" s="232"/>
      <c r="L138" s="237"/>
      <c r="M138" s="238"/>
      <c r="N138" s="239"/>
      <c r="O138" s="239"/>
      <c r="P138" s="239"/>
      <c r="Q138" s="239"/>
      <c r="R138" s="239"/>
      <c r="S138" s="239"/>
      <c r="T138" s="240"/>
      <c r="AT138" s="241" t="s">
        <v>232</v>
      </c>
      <c r="AU138" s="241" t="s">
        <v>93</v>
      </c>
      <c r="AV138" s="15" t="s">
        <v>228</v>
      </c>
      <c r="AW138" s="15" t="s">
        <v>35</v>
      </c>
      <c r="AX138" s="15" t="s">
        <v>87</v>
      </c>
      <c r="AY138" s="241" t="s">
        <v>220</v>
      </c>
    </row>
    <row r="139" spans="1:65" s="12" customFormat="1" ht="22.9" customHeight="1">
      <c r="B139" s="176"/>
      <c r="C139" s="177"/>
      <c r="D139" s="178" t="s">
        <v>79</v>
      </c>
      <c r="E139" s="190" t="s">
        <v>1565</v>
      </c>
      <c r="F139" s="190" t="s">
        <v>1566</v>
      </c>
      <c r="G139" s="177"/>
      <c r="H139" s="177"/>
      <c r="I139" s="180"/>
      <c r="J139" s="191">
        <f>BK139</f>
        <v>0</v>
      </c>
      <c r="K139" s="177"/>
      <c r="L139" s="182"/>
      <c r="M139" s="183"/>
      <c r="N139" s="184"/>
      <c r="O139" s="184"/>
      <c r="P139" s="185">
        <f>SUM(P140:P142)</f>
        <v>0</v>
      </c>
      <c r="Q139" s="184"/>
      <c r="R139" s="185">
        <f>SUM(R140:R142)</f>
        <v>0</v>
      </c>
      <c r="S139" s="184"/>
      <c r="T139" s="186">
        <f>SUM(T140:T142)</f>
        <v>0</v>
      </c>
      <c r="AR139" s="187" t="s">
        <v>256</v>
      </c>
      <c r="AT139" s="188" t="s">
        <v>79</v>
      </c>
      <c r="AU139" s="188" t="s">
        <v>87</v>
      </c>
      <c r="AY139" s="187" t="s">
        <v>220</v>
      </c>
      <c r="BK139" s="189">
        <f>SUM(BK140:BK142)</f>
        <v>0</v>
      </c>
    </row>
    <row r="140" spans="1:65" s="2" customFormat="1" ht="14.45" customHeight="1">
      <c r="A140" s="35"/>
      <c r="B140" s="36"/>
      <c r="C140" s="192" t="s">
        <v>228</v>
      </c>
      <c r="D140" s="192" t="s">
        <v>223</v>
      </c>
      <c r="E140" s="193" t="s">
        <v>1567</v>
      </c>
      <c r="F140" s="194" t="s">
        <v>1568</v>
      </c>
      <c r="G140" s="195" t="s">
        <v>259</v>
      </c>
      <c r="H140" s="196">
        <v>1</v>
      </c>
      <c r="I140" s="197"/>
      <c r="J140" s="198">
        <f>ROUND(I140*H140,2)</f>
        <v>0</v>
      </c>
      <c r="K140" s="194" t="s">
        <v>1563</v>
      </c>
      <c r="L140" s="40"/>
      <c r="M140" s="199" t="s">
        <v>1</v>
      </c>
      <c r="N140" s="200" t="s">
        <v>45</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1555</v>
      </c>
      <c r="AT140" s="203" t="s">
        <v>223</v>
      </c>
      <c r="AU140" s="203" t="s">
        <v>93</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1555</v>
      </c>
      <c r="BM140" s="203" t="s">
        <v>1569</v>
      </c>
    </row>
    <row r="141" spans="1:65" s="2" customFormat="1" ht="11.25">
      <c r="A141" s="35"/>
      <c r="B141" s="36"/>
      <c r="C141" s="37"/>
      <c r="D141" s="205" t="s">
        <v>230</v>
      </c>
      <c r="E141" s="37"/>
      <c r="F141" s="206" t="s">
        <v>1568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230</v>
      </c>
      <c r="AU141" s="18" t="s">
        <v>93</v>
      </c>
    </row>
    <row r="142" spans="1:65" s="14" customFormat="1" ht="11.25">
      <c r="B142" s="220"/>
      <c r="C142" s="221"/>
      <c r="D142" s="205" t="s">
        <v>232</v>
      </c>
      <c r="E142" s="222" t="s">
        <v>1</v>
      </c>
      <c r="F142" s="223" t="s">
        <v>87</v>
      </c>
      <c r="G142" s="221"/>
      <c r="H142" s="224">
        <v>1</v>
      </c>
      <c r="I142" s="225"/>
      <c r="J142" s="221"/>
      <c r="K142" s="221"/>
      <c r="L142" s="226"/>
      <c r="M142" s="227"/>
      <c r="N142" s="228"/>
      <c r="O142" s="228"/>
      <c r="P142" s="228"/>
      <c r="Q142" s="228"/>
      <c r="R142" s="228"/>
      <c r="S142" s="228"/>
      <c r="T142" s="229"/>
      <c r="AT142" s="230" t="s">
        <v>232</v>
      </c>
      <c r="AU142" s="230" t="s">
        <v>93</v>
      </c>
      <c r="AV142" s="14" t="s">
        <v>93</v>
      </c>
      <c r="AW142" s="14" t="s">
        <v>35</v>
      </c>
      <c r="AX142" s="14" t="s">
        <v>87</v>
      </c>
      <c r="AY142" s="230" t="s">
        <v>220</v>
      </c>
    </row>
    <row r="143" spans="1:65" s="12" customFormat="1" ht="22.9" customHeight="1">
      <c r="B143" s="176"/>
      <c r="C143" s="177"/>
      <c r="D143" s="178" t="s">
        <v>79</v>
      </c>
      <c r="E143" s="190" t="s">
        <v>1570</v>
      </c>
      <c r="F143" s="190" t="s">
        <v>1571</v>
      </c>
      <c r="G143" s="177"/>
      <c r="H143" s="177"/>
      <c r="I143" s="180"/>
      <c r="J143" s="191">
        <f>BK143</f>
        <v>0</v>
      </c>
      <c r="K143" s="177"/>
      <c r="L143" s="182"/>
      <c r="M143" s="183"/>
      <c r="N143" s="184"/>
      <c r="O143" s="184"/>
      <c r="P143" s="185">
        <f>P144</f>
        <v>0</v>
      </c>
      <c r="Q143" s="184"/>
      <c r="R143" s="185">
        <f>R144</f>
        <v>0</v>
      </c>
      <c r="S143" s="184"/>
      <c r="T143" s="186">
        <f>T144</f>
        <v>0</v>
      </c>
      <c r="AR143" s="187" t="s">
        <v>256</v>
      </c>
      <c r="AT143" s="188" t="s">
        <v>79</v>
      </c>
      <c r="AU143" s="188" t="s">
        <v>87</v>
      </c>
      <c r="AY143" s="187" t="s">
        <v>220</v>
      </c>
      <c r="BK143" s="189">
        <f>BK144</f>
        <v>0</v>
      </c>
    </row>
    <row r="144" spans="1:65" s="2" customFormat="1" ht="14.45" customHeight="1">
      <c r="A144" s="35"/>
      <c r="B144" s="36"/>
      <c r="C144" s="192" t="s">
        <v>256</v>
      </c>
      <c r="D144" s="192" t="s">
        <v>223</v>
      </c>
      <c r="E144" s="193" t="s">
        <v>1572</v>
      </c>
      <c r="F144" s="194" t="s">
        <v>1573</v>
      </c>
      <c r="G144" s="195" t="s">
        <v>259</v>
      </c>
      <c r="H144" s="196">
        <v>1</v>
      </c>
      <c r="I144" s="197"/>
      <c r="J144" s="198">
        <f>ROUND(I144*H144,2)</f>
        <v>0</v>
      </c>
      <c r="K144" s="194" t="s">
        <v>1</v>
      </c>
      <c r="L144" s="40"/>
      <c r="M144" s="199" t="s">
        <v>1</v>
      </c>
      <c r="N144" s="200" t="s">
        <v>45</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228</v>
      </c>
      <c r="AT144" s="203" t="s">
        <v>223</v>
      </c>
      <c r="AU144" s="203" t="s">
        <v>93</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228</v>
      </c>
      <c r="BM144" s="203" t="s">
        <v>1574</v>
      </c>
    </row>
    <row r="145" spans="1:65" s="12" customFormat="1" ht="22.9" customHeight="1">
      <c r="B145" s="176"/>
      <c r="C145" s="177"/>
      <c r="D145" s="178" t="s">
        <v>79</v>
      </c>
      <c r="E145" s="190" t="s">
        <v>1575</v>
      </c>
      <c r="F145" s="190" t="s">
        <v>1576</v>
      </c>
      <c r="G145" s="177"/>
      <c r="H145" s="177"/>
      <c r="I145" s="180"/>
      <c r="J145" s="191">
        <f>BK145</f>
        <v>0</v>
      </c>
      <c r="K145" s="177"/>
      <c r="L145" s="182"/>
      <c r="M145" s="183"/>
      <c r="N145" s="184"/>
      <c r="O145" s="184"/>
      <c r="P145" s="185">
        <f>SUM(P146:P147)</f>
        <v>0</v>
      </c>
      <c r="Q145" s="184"/>
      <c r="R145" s="185">
        <f>SUM(R146:R147)</f>
        <v>0</v>
      </c>
      <c r="S145" s="184"/>
      <c r="T145" s="186">
        <f>SUM(T146:T147)</f>
        <v>0</v>
      </c>
      <c r="AR145" s="187" t="s">
        <v>256</v>
      </c>
      <c r="AT145" s="188" t="s">
        <v>79</v>
      </c>
      <c r="AU145" s="188" t="s">
        <v>87</v>
      </c>
      <c r="AY145" s="187" t="s">
        <v>220</v>
      </c>
      <c r="BK145" s="189">
        <f>SUM(BK146:BK147)</f>
        <v>0</v>
      </c>
    </row>
    <row r="146" spans="1:65" s="2" customFormat="1" ht="14.45" customHeight="1">
      <c r="A146" s="35"/>
      <c r="B146" s="36"/>
      <c r="C146" s="192" t="s">
        <v>221</v>
      </c>
      <c r="D146" s="192" t="s">
        <v>223</v>
      </c>
      <c r="E146" s="193" t="s">
        <v>1577</v>
      </c>
      <c r="F146" s="194" t="s">
        <v>1578</v>
      </c>
      <c r="G146" s="195" t="s">
        <v>259</v>
      </c>
      <c r="H146" s="196">
        <v>1</v>
      </c>
      <c r="I146" s="197"/>
      <c r="J146" s="198">
        <f>ROUND(I146*H146,2)</f>
        <v>0</v>
      </c>
      <c r="K146" s="194" t="s">
        <v>227</v>
      </c>
      <c r="L146" s="40"/>
      <c r="M146" s="199" t="s">
        <v>1</v>
      </c>
      <c r="N146" s="200" t="s">
        <v>45</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1555</v>
      </c>
      <c r="AT146" s="203" t="s">
        <v>223</v>
      </c>
      <c r="AU146" s="203" t="s">
        <v>93</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1555</v>
      </c>
      <c r="BM146" s="203" t="s">
        <v>1579</v>
      </c>
    </row>
    <row r="147" spans="1:65" s="2" customFormat="1" ht="11.25">
      <c r="A147" s="35"/>
      <c r="B147" s="36"/>
      <c r="C147" s="37"/>
      <c r="D147" s="205" t="s">
        <v>230</v>
      </c>
      <c r="E147" s="37"/>
      <c r="F147" s="206" t="s">
        <v>1578</v>
      </c>
      <c r="G147" s="37"/>
      <c r="H147" s="37"/>
      <c r="I147" s="207"/>
      <c r="J147" s="37"/>
      <c r="K147" s="37"/>
      <c r="L147" s="40"/>
      <c r="M147" s="257"/>
      <c r="N147" s="258"/>
      <c r="O147" s="259"/>
      <c r="P147" s="259"/>
      <c r="Q147" s="259"/>
      <c r="R147" s="259"/>
      <c r="S147" s="259"/>
      <c r="T147" s="260"/>
      <c r="U147" s="35"/>
      <c r="V147" s="35"/>
      <c r="W147" s="35"/>
      <c r="X147" s="35"/>
      <c r="Y147" s="35"/>
      <c r="Z147" s="35"/>
      <c r="AA147" s="35"/>
      <c r="AB147" s="35"/>
      <c r="AC147" s="35"/>
      <c r="AD147" s="35"/>
      <c r="AE147" s="35"/>
      <c r="AT147" s="18" t="s">
        <v>230</v>
      </c>
      <c r="AU147" s="18" t="s">
        <v>93</v>
      </c>
    </row>
    <row r="148" spans="1:65" s="2" customFormat="1" ht="6.95" customHeight="1">
      <c r="A148" s="35"/>
      <c r="B148" s="55"/>
      <c r="C148" s="56"/>
      <c r="D148" s="56"/>
      <c r="E148" s="56"/>
      <c r="F148" s="56"/>
      <c r="G148" s="56"/>
      <c r="H148" s="56"/>
      <c r="I148" s="56"/>
      <c r="J148" s="56"/>
      <c r="K148" s="56"/>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pRShL/bvEkmusx7B8aZsVspAlDemgMxsA1vH+kSge47rg1heSXNtdMrP5ZohaszzNOp17d3FSq9spEBs+BdMBg==" saltValue="0s5XrB5cwrco5qSRjBwPwXGjwcPIKyuwqYjS8fpkLu8h3YjuFYPcPUTtsPQRMgTEnTsuXKKIqxZomKLZzoR0IA==" spinCount="100000" sheet="1" objects="1" scenarios="1" formatColumns="0" formatRows="0" autoFilter="0"/>
  <autoFilter ref="C125:K147" xr:uid="{00000000-0009-0000-0000-000023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72</vt:i4>
      </vt:variant>
    </vt:vector>
  </HeadingPairs>
  <TitlesOfParts>
    <vt:vector size="108" baseType="lpstr">
      <vt:lpstr>Rekapitulace stavby</vt:lpstr>
      <vt:lpstr>D.1.1 - Architektonicko-s...</vt:lpstr>
      <vt:lpstr>D.1.4.a - UT</vt:lpstr>
      <vt:lpstr>D.1.4.c - Vzduchotechnika</vt:lpstr>
      <vt:lpstr>1.4.d_K - Podkrovní byty ...</vt:lpstr>
      <vt:lpstr>1.4.d_V - Podkrovní byty ...</vt:lpstr>
      <vt:lpstr>D.1.4.e - Elektroinstalace</vt:lpstr>
      <vt:lpstr>VRN - VRN a ostatní</vt:lpstr>
      <vt:lpstr>D.1.1 - Architektonicko-s..._01</vt:lpstr>
      <vt:lpstr>D.1.4.a - UT_01</vt:lpstr>
      <vt:lpstr>D.1.4.c - Vzduchotechnika_01</vt:lpstr>
      <vt:lpstr>18052020_2.4_K - Podkrovn...</vt:lpstr>
      <vt:lpstr>18052020_2.4_V - Podkrovn...</vt:lpstr>
      <vt:lpstr>D.1.4.e - Elektroinstalace_01</vt:lpstr>
      <vt:lpstr>VRN - VRN a ostatní_01</vt:lpstr>
      <vt:lpstr>D.1.1 - Architektonicko-s..._02</vt:lpstr>
      <vt:lpstr>D.1.4.a - UT_02</vt:lpstr>
      <vt:lpstr>D.1.4.c - Vzduchotechnika_02</vt:lpstr>
      <vt:lpstr>18052020_3.4_K - Podkrovn...</vt:lpstr>
      <vt:lpstr>18052020_3.4_V - Podkrovn...</vt:lpstr>
      <vt:lpstr>D.1.4.e - Elektroinstalace_02</vt:lpstr>
      <vt:lpstr>VRN - VRN a ostatní_02</vt:lpstr>
      <vt:lpstr>D.1.1 - Architektonicko-s..._03</vt:lpstr>
      <vt:lpstr>D.1.4.a - UT_03</vt:lpstr>
      <vt:lpstr>D.1.4.c - Vzduchotechnika_03</vt:lpstr>
      <vt:lpstr>18052020_4.4_K - Podkrovn...</vt:lpstr>
      <vt:lpstr>18052020_4.4_V - Podkrovn...</vt:lpstr>
      <vt:lpstr>D.1.4.e - Elektroinstalace_03</vt:lpstr>
      <vt:lpstr>VRN - VRN a ostatní_03</vt:lpstr>
      <vt:lpstr>D.1.1 - Architektonicko-s..._04</vt:lpstr>
      <vt:lpstr>D.1.4.a - UT_04</vt:lpstr>
      <vt:lpstr>D.1.4.c - Vzduchotechnika_04</vt:lpstr>
      <vt:lpstr>18052020_5.4_K - Podkrovn...</vt:lpstr>
      <vt:lpstr>18052020_5.4_V - Podkrovn...</vt:lpstr>
      <vt:lpstr>D.1.4.e - Elektroinstalace_04</vt:lpstr>
      <vt:lpstr>VRN - VRN a ostatní_04</vt:lpstr>
      <vt:lpstr>'1.4.d_K - Podkrovní byty ...'!Názvy_tisku</vt:lpstr>
      <vt:lpstr>'1.4.d_V - Podkrovní byty ...'!Názvy_tisku</vt:lpstr>
      <vt:lpstr>'18052020_2.4_K - Podkrovn...'!Názvy_tisku</vt:lpstr>
      <vt:lpstr>'18052020_2.4_V - Podkrovn...'!Názvy_tisku</vt:lpstr>
      <vt:lpstr>'18052020_3.4_K - Podkrovn...'!Názvy_tisku</vt:lpstr>
      <vt:lpstr>'18052020_3.4_V - Podkrovn...'!Názvy_tisku</vt:lpstr>
      <vt:lpstr>'18052020_4.4_K - Podkrovn...'!Názvy_tisku</vt:lpstr>
      <vt:lpstr>'18052020_4.4_V - Podkrovn...'!Názvy_tisku</vt:lpstr>
      <vt:lpstr>'18052020_5.4_K - Podkrovn...'!Názvy_tisku</vt:lpstr>
      <vt:lpstr>'18052020_5.4_V - Podkrovn...'!Názvy_tisku</vt:lpstr>
      <vt:lpstr>'D.1.1 - Architektonicko-s...'!Názvy_tisku</vt:lpstr>
      <vt:lpstr>'D.1.1 - Architektonicko-s..._01'!Názvy_tisku</vt:lpstr>
      <vt:lpstr>'D.1.1 - Architektonicko-s..._02'!Názvy_tisku</vt:lpstr>
      <vt:lpstr>'D.1.1 - Architektonicko-s..._03'!Názvy_tisku</vt:lpstr>
      <vt:lpstr>'D.1.1 - Architektonicko-s..._04'!Názvy_tisku</vt:lpstr>
      <vt:lpstr>'D.1.4.a - UT'!Názvy_tisku</vt:lpstr>
      <vt:lpstr>'D.1.4.a - UT_01'!Názvy_tisku</vt:lpstr>
      <vt:lpstr>'D.1.4.a - UT_02'!Názvy_tisku</vt:lpstr>
      <vt:lpstr>'D.1.4.a - UT_03'!Názvy_tisku</vt:lpstr>
      <vt:lpstr>'D.1.4.a - UT_04'!Názvy_tisku</vt:lpstr>
      <vt:lpstr>'D.1.4.c - Vzduchotechnika'!Názvy_tisku</vt:lpstr>
      <vt:lpstr>'D.1.4.c - Vzduchotechnika_01'!Názvy_tisku</vt:lpstr>
      <vt:lpstr>'D.1.4.c - Vzduchotechnika_02'!Názvy_tisku</vt:lpstr>
      <vt:lpstr>'D.1.4.c - Vzduchotechnika_03'!Názvy_tisku</vt:lpstr>
      <vt:lpstr>'D.1.4.c - Vzduchotechnika_04'!Názvy_tisku</vt:lpstr>
      <vt:lpstr>'D.1.4.e - Elektroinstalace'!Názvy_tisku</vt:lpstr>
      <vt:lpstr>'D.1.4.e - Elektroinstalace_01'!Názvy_tisku</vt:lpstr>
      <vt:lpstr>'D.1.4.e - Elektroinstalace_02'!Názvy_tisku</vt:lpstr>
      <vt:lpstr>'D.1.4.e - Elektroinstalace_03'!Názvy_tisku</vt:lpstr>
      <vt:lpstr>'D.1.4.e - Elektroinstalace_04'!Názvy_tisku</vt:lpstr>
      <vt:lpstr>'Rekapitulace stavby'!Názvy_tisku</vt:lpstr>
      <vt:lpstr>'VRN - VRN a ostatní'!Názvy_tisku</vt:lpstr>
      <vt:lpstr>'VRN - VRN a ostatní_01'!Názvy_tisku</vt:lpstr>
      <vt:lpstr>'VRN - VRN a ostatní_02'!Názvy_tisku</vt:lpstr>
      <vt:lpstr>'VRN - VRN a ostatní_03'!Názvy_tisku</vt:lpstr>
      <vt:lpstr>'VRN - VRN a ostatní_04'!Názvy_tisku</vt:lpstr>
      <vt:lpstr>'1.4.d_K - Podkrovní byty ...'!Oblast_tisku</vt:lpstr>
      <vt:lpstr>'1.4.d_V - Podkrovní byty ...'!Oblast_tisku</vt:lpstr>
      <vt:lpstr>'18052020_2.4_K - Podkrovn...'!Oblast_tisku</vt:lpstr>
      <vt:lpstr>'18052020_2.4_V - Podkrovn...'!Oblast_tisku</vt:lpstr>
      <vt:lpstr>'18052020_3.4_K - Podkrovn...'!Oblast_tisku</vt:lpstr>
      <vt:lpstr>'18052020_3.4_V - Podkrovn...'!Oblast_tisku</vt:lpstr>
      <vt:lpstr>'18052020_4.4_K - Podkrovn...'!Oblast_tisku</vt:lpstr>
      <vt:lpstr>'18052020_4.4_V - Podkrovn...'!Oblast_tisku</vt:lpstr>
      <vt:lpstr>'18052020_5.4_K - Podkrovn...'!Oblast_tisku</vt:lpstr>
      <vt:lpstr>'18052020_5.4_V - Podkrovn...'!Oblast_tisku</vt:lpstr>
      <vt:lpstr>'D.1.1 - Architektonicko-s...'!Oblast_tisku</vt:lpstr>
      <vt:lpstr>'D.1.1 - Architektonicko-s..._01'!Oblast_tisku</vt:lpstr>
      <vt:lpstr>'D.1.1 - Architektonicko-s..._02'!Oblast_tisku</vt:lpstr>
      <vt:lpstr>'D.1.1 - Architektonicko-s..._03'!Oblast_tisku</vt:lpstr>
      <vt:lpstr>'D.1.1 - Architektonicko-s..._04'!Oblast_tisku</vt:lpstr>
      <vt:lpstr>'D.1.4.a - UT'!Oblast_tisku</vt:lpstr>
      <vt:lpstr>'D.1.4.a - UT_01'!Oblast_tisku</vt:lpstr>
      <vt:lpstr>'D.1.4.a - UT_02'!Oblast_tisku</vt:lpstr>
      <vt:lpstr>'D.1.4.a - UT_03'!Oblast_tisku</vt:lpstr>
      <vt:lpstr>'D.1.4.a - UT_04'!Oblast_tisku</vt:lpstr>
      <vt:lpstr>'D.1.4.c - Vzduchotechnika'!Oblast_tisku</vt:lpstr>
      <vt:lpstr>'D.1.4.c - Vzduchotechnika_01'!Oblast_tisku</vt:lpstr>
      <vt:lpstr>'D.1.4.c - Vzduchotechnika_02'!Oblast_tisku</vt:lpstr>
      <vt:lpstr>'D.1.4.c - Vzduchotechnika_03'!Oblast_tisku</vt:lpstr>
      <vt:lpstr>'D.1.4.c - Vzduchotechnika_04'!Oblast_tisku</vt:lpstr>
      <vt:lpstr>'D.1.4.e - Elektroinstalace'!Oblast_tisku</vt:lpstr>
      <vt:lpstr>'D.1.4.e - Elektroinstalace_01'!Oblast_tisku</vt:lpstr>
      <vt:lpstr>'D.1.4.e - Elektroinstalace_02'!Oblast_tisku</vt:lpstr>
      <vt:lpstr>'D.1.4.e - Elektroinstalace_03'!Oblast_tisku</vt:lpstr>
      <vt:lpstr>'D.1.4.e - Elektroinstalace_04'!Oblast_tisku</vt:lpstr>
      <vt:lpstr>'Rekapitulace stavby'!Oblast_tisku</vt:lpstr>
      <vt:lpstr>'VRN - VRN a ostatní'!Oblast_tisku</vt:lpstr>
      <vt:lpstr>'VRN - VRN a ostatní_01'!Oblast_tisku</vt:lpstr>
      <vt:lpstr>'VRN - VRN a ostatní_02'!Oblast_tisku</vt:lpstr>
      <vt:lpstr>'VRN - VRN a ostatní_03'!Oblast_tisku</vt:lpstr>
      <vt:lpstr>'VRN - VRN a ostatní_04'!Oblast_tisku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Jannike Genc Sklenarova</dc:creator>
  <cp:lastModifiedBy>Jannike Genc Sklenářová</cp:lastModifiedBy>
  <dcterms:created xsi:type="dcterms:W3CDTF">2021-04-13T09:03:10Z</dcterms:created>
  <dcterms:modified xsi:type="dcterms:W3CDTF">2021-04-13T09:04:41Z</dcterms:modified>
</cp:coreProperties>
</file>